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44" documentId="8_{29C3A9A3-0DEB-47F0-B514-07E1C15531FC}" xr6:coauthVersionLast="47" xr6:coauthVersionMax="47" xr10:uidLastSave="{4971AC84-E84C-4B20-8F77-10700273A717}"/>
  <bookViews>
    <workbookView xWindow="-120" yWindow="-120" windowWidth="20730" windowHeight="11160" activeTab="1" xr2:uid="{69B056A7-6EA0-46FE-A5DC-ADD90C2707FE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G64" i="2"/>
  <c r="G63" i="2"/>
  <c r="G62" i="2"/>
  <c r="G61" i="2"/>
  <c r="G60" i="2"/>
  <c r="G59" i="2"/>
  <c r="G58" i="2"/>
  <c r="G57" i="2"/>
  <c r="G56" i="2"/>
  <c r="G55" i="2"/>
  <c r="E54" i="2"/>
  <c r="G54" i="2" s="1"/>
  <c r="G53" i="2"/>
  <c r="G52" i="2"/>
  <c r="G51" i="2"/>
  <c r="G50" i="2"/>
  <c r="G49" i="2"/>
  <c r="G48" i="2"/>
  <c r="G47" i="2"/>
  <c r="G46" i="2"/>
  <c r="G45" i="2"/>
  <c r="G44" i="2"/>
  <c r="E43" i="2"/>
  <c r="G43" i="2" s="1"/>
  <c r="E42" i="2"/>
  <c r="G42" i="2" s="1"/>
  <c r="E41" i="2"/>
  <c r="G41" i="2" s="1"/>
  <c r="E40" i="2"/>
  <c r="G40" i="2" s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66" i="2" s="1"/>
  <c r="G9" i="1" l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E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E111" i="1"/>
  <c r="G111" i="1" s="1"/>
  <c r="E110" i="1"/>
  <c r="G110" i="1" s="1"/>
  <c r="E109" i="1"/>
  <c r="G109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E96" i="1"/>
  <c r="G96" i="1" s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E67" i="1"/>
  <c r="G67" i="1" s="1"/>
  <c r="G66" i="1"/>
  <c r="G65" i="1"/>
  <c r="E64" i="1"/>
  <c r="G64" i="1" s="1"/>
  <c r="G63" i="1"/>
  <c r="G62" i="1"/>
  <c r="E61" i="1"/>
  <c r="G61" i="1" s="1"/>
  <c r="E60" i="1"/>
  <c r="G60" i="1" s="1"/>
  <c r="G59" i="1"/>
  <c r="G58" i="1"/>
  <c r="G57" i="1"/>
  <c r="G56" i="1"/>
  <c r="G55" i="1"/>
  <c r="G54" i="1"/>
  <c r="G53" i="1"/>
  <c r="G52" i="1"/>
  <c r="G51" i="1"/>
  <c r="G50" i="1"/>
  <c r="E49" i="1"/>
  <c r="G49" i="1" s="1"/>
  <c r="E48" i="1"/>
  <c r="G48" i="1" s="1"/>
  <c r="G47" i="1"/>
  <c r="G46" i="1"/>
  <c r="E45" i="1"/>
  <c r="G45" i="1" s="1"/>
  <c r="E44" i="1"/>
  <c r="G44" i="1" s="1"/>
  <c r="G43" i="1"/>
  <c r="G42" i="1"/>
  <c r="E41" i="1"/>
  <c r="G41" i="1" s="1"/>
  <c r="E40" i="1"/>
  <c r="G40" i="1" s="1"/>
  <c r="G39" i="1"/>
  <c r="E38" i="1"/>
  <c r="G38" i="1" s="1"/>
  <c r="G37" i="1"/>
  <c r="E36" i="1"/>
  <c r="G36" i="1" s="1"/>
  <c r="E35" i="1"/>
  <c r="G35" i="1" s="1"/>
  <c r="G34" i="1"/>
  <c r="G33" i="1"/>
  <c r="G32" i="1"/>
  <c r="G31" i="1"/>
  <c r="E30" i="1"/>
  <c r="G30" i="1" s="1"/>
  <c r="G29" i="1"/>
  <c r="G28" i="1"/>
  <c r="G27" i="1"/>
  <c r="G26" i="1"/>
  <c r="G25" i="1"/>
  <c r="E24" i="1"/>
  <c r="G24" i="1" s="1"/>
  <c r="G23" i="1"/>
  <c r="G22" i="1"/>
  <c r="G21" i="1"/>
  <c r="G20" i="1"/>
  <c r="G19" i="1"/>
  <c r="G18" i="1"/>
  <c r="G17" i="1"/>
  <c r="G16" i="1"/>
  <c r="G15" i="1"/>
  <c r="G14" i="1"/>
  <c r="E13" i="1"/>
  <c r="G13" i="1" s="1"/>
  <c r="G12" i="1"/>
  <c r="G11" i="1"/>
  <c r="G10" i="1"/>
  <c r="G147" i="1"/>
</calcChain>
</file>

<file path=xl/sharedStrings.xml><?xml version="1.0" encoding="utf-8"?>
<sst xmlns="http://schemas.openxmlformats.org/spreadsheetml/2006/main" count="217" uniqueCount="211">
  <si>
    <t>FECHA DE ADQUISIÓN</t>
  </si>
  <si>
    <t>FECHA DE REGISTRO</t>
  </si>
  <si>
    <t>DESCRIPCIÓN</t>
  </si>
  <si>
    <t>CÓDIGO DEL PRODUCTO</t>
  </si>
  <si>
    <t>COSTO CON IMPUESTO</t>
  </si>
  <si>
    <t>STOCK</t>
  </si>
  <si>
    <t>VALOR EXISTENCIAS</t>
  </si>
  <si>
    <t>Bandeja Plastica Vertical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</si>
  <si>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</si>
  <si>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</si>
  <si>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</si>
  <si>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</si>
  <si>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</si>
  <si>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</si>
  <si>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</si>
  <si>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CINTAS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</si>
  <si>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</si>
  <si>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</si>
  <si>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</si>
  <si>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</si>
  <si>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</si>
  <si>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</si>
  <si>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</si>
  <si>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</si>
  <si>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</si>
  <si>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</si>
  <si>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</si>
  <si>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</si>
  <si>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Ganchos  plastico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</si>
  <si>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</si>
  <si>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</si>
  <si>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</si>
  <si>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</si>
  <si>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</si>
  <si>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</si>
  <si>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</si>
  <si>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</si>
  <si>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</si>
  <si>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</si>
  <si>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</si>
  <si>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</si>
  <si>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</si>
  <si>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</si>
  <si>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</si>
  <si>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</si>
  <si>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</si>
  <si>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</si>
  <si>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</si>
  <si>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</si>
  <si>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RESMA DE PAPEL OPALINA</t>
  </si>
  <si>
    <t>076</t>
  </si>
  <si>
    <t>FICHA INDEX CARDS DE CARTULINA 50X125 100/1</t>
  </si>
  <si>
    <t>087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</si>
  <si>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</si>
  <si>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</si>
  <si>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</si>
  <si>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</si>
  <si>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</si>
  <si>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</si>
  <si>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</si>
  <si>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</si>
  <si>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Post-It BANDERITAS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</si>
  <si>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</si>
  <si>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</si>
  <si>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</si>
  <si>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</si>
  <si>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</si>
  <si>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24/1</t>
  </si>
  <si>
    <t>Sobre 9x12 Blanco</t>
  </si>
  <si>
    <t>Sobre Timbrados 10x15</t>
  </si>
  <si>
    <t>Sobre TIPO MANILA 8 1/2 X 11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</si>
  <si>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</si>
  <si>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</si>
  <si>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</si>
  <si>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</si>
  <si>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</si>
  <si>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</si>
  <si>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</si>
  <si>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</si>
  <si>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</si>
  <si>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</si>
  <si>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</si>
  <si>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</si>
  <si>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</si>
  <si>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</si>
  <si>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</si>
  <si>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</si>
  <si>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</si>
  <si>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</si>
  <si>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</si>
  <si>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</si>
  <si>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</si>
  <si>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</si>
  <si>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</si>
  <si>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</si>
  <si>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</si>
  <si>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</si>
  <si>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</si>
  <si>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</si>
  <si>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</si>
  <si>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</si>
  <si>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</si>
  <si>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</si>
  <si>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>CARTUCHO DE CINTA PARA IMPRESORA EPSON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</si>
  <si>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</si>
  <si>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</si>
  <si>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</si>
  <si>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</si>
  <si>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</si>
  <si>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</si>
  <si>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</si>
  <si>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</si>
  <si>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</si>
  <si>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 RECARGABLES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</si>
  <si>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</si>
  <si>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</si>
  <si>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</si>
  <si>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</si>
  <si>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</si>
  <si>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PIZARRA BLANCA MAGICA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</si>
  <si>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</si>
  <si>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</si>
  <si>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</si>
  <si>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</si>
  <si>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</si>
  <si>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</si>
  <si>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</si>
  <si>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</si>
  <si>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2X3 1000/1</t>
  </si>
  <si>
    <t xml:space="preserve">Borrador Para Pizarra </t>
  </si>
  <si>
    <t>TUBO LED 18 WATTS UD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</si>
  <si>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</si>
  <si>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</si>
  <si>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</si>
  <si>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</si>
  <si>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</si>
  <si>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DISFUNSOR P/LAMPARA</t>
  </si>
  <si>
    <t>PINTURA PLUS BLANCO HUESO (5GL) ACRILICA TROPICAL</t>
  </si>
  <si>
    <t>PINTURA PLUS BLANCO HUESO (1GL) ACRILICA TROPICAL</t>
  </si>
  <si>
    <t>MOTA TODO USO 3/8 X9 PA-566-19 LANCO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</si>
  <si>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</si>
  <si>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</si>
  <si>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</si>
  <si>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</si>
  <si>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</si>
  <si>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MASILLA BLANCA SPACKL INT-EXT GL SC-101-4 LANCO</t>
  </si>
  <si>
    <t>THINNER  TH-1000-GL 54152 TROPICAL</t>
  </si>
  <si>
    <t>LANILLA 174219 GENERICO</t>
  </si>
  <si>
    <t>TOTAL GENERAL EXISTENCIAS</t>
  </si>
  <si>
    <t>COSTO UNITARIO</t>
  </si>
  <si>
    <t>DETERGENTE EN POLVO  lb</t>
  </si>
  <si>
    <t>ALCOHOL DE MANO GL</t>
  </si>
  <si>
    <t>ATOMIZADOR 32 ONZ</t>
  </si>
  <si>
    <t>AZUCAR BLANCA (PAQ 5 LIB)</t>
  </si>
  <si>
    <t>AZUCAR CREMA (PAQ 5 LIB)</t>
  </si>
  <si>
    <t>ESPONJA PARA FREGAR</t>
  </si>
  <si>
    <t>AZUCAR DIETA CAJA/1000</t>
  </si>
  <si>
    <t>BRILLO VERDE</t>
  </si>
  <si>
    <t>CAFE PAQ. 1LB</t>
  </si>
  <si>
    <t xml:space="preserve">SERVILLETERO DE METAL </t>
  </si>
  <si>
    <t>CAFETERA ELÉCTRICA 12 TAZAS</t>
  </si>
  <si>
    <t>CAFETERA ELÉCTRICA 4 TAZAS</t>
  </si>
  <si>
    <t>CUCHARA PARA EL CAFÉ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</si>
  <si>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</si>
  <si>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</si>
  <si>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</si>
  <si>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</si>
  <si>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</si>
  <si>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</si>
  <si>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</si>
  <si>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</si>
  <si>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</si>
  <si>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</si>
  <si>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</si>
  <si>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</si>
  <si>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</si>
  <si>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</si>
  <si>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</si>
  <si>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</si>
  <si>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</si>
  <si>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>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</si>
  <si>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</si>
  <si>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</si>
  <si>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</si>
  <si>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</si>
  <si>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</si>
  <si>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</si>
  <si>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</si>
  <si>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</si>
  <si>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</si>
  <si>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</si>
  <si>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</si>
  <si>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</si>
  <si>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</si>
  <si>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</si>
  <si>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</si>
  <si>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</si>
  <si>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</si>
  <si>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</si>
  <si>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</si>
  <si>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</si>
  <si>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</si>
  <si>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</si>
  <si>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</si>
  <si>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</si>
  <si>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</si>
  <si>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AMBIENTADOR 8ONZ</t>
  </si>
  <si>
    <t>CUBETA PEQUEÑAS COLOR NEGRO</t>
  </si>
  <si>
    <t xml:space="preserve">TOTAL EXISTENCIA EN RD$ </t>
  </si>
  <si>
    <t>REPORTE DE INVENTARIO DE ALMACÉN DE LOS MATERIALES GASTABLES JULIO-SEPTIEMBRE 2022</t>
  </si>
  <si>
    <t>REPORTE DE INVENTARIO DE  ALMACÉN DE LOS PRODUCTOS DE LIMPIEZA Y COCINA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</si>
</sst>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43" fontId="0" fillId="3" borderId="1" xfId="1" applyFont="1" applyFill="1" applyBorder="1"/>
    <xf numFmtId="14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4" fontId="5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9" fontId="8" fillId="0" borderId="5" xfId="2" applyNumberFormat="1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vertical="center"/>
    </xf>
    <xf numFmtId="43" fontId="0" fillId="3" borderId="1" xfId="1" applyFont="1" applyFill="1" applyBorder="1" applyAlignment="1"/>
    <xf numFmtId="164" fontId="8" fillId="4" borderId="6" xfId="0" applyNumberFormat="1" applyFont="1" applyFill="1" applyBorder="1" applyAlignment="1">
      <alignment horizontal="left" wrapText="1"/>
    </xf>
    <xf numFmtId="49" fontId="8" fillId="4" borderId="7" xfId="2" applyNumberFormat="1" applyFont="1" applyFill="1" applyBorder="1" applyAlignment="1">
      <alignment horizontal="center" wrapText="1"/>
    </xf>
    <xf numFmtId="0" fontId="9" fillId="0" borderId="0" xfId="0" applyFont="1"/>
    <xf numFmtId="14" fontId="0" fillId="3" borderId="1" xfId="0" applyNumberFormat="1" applyFont="1" applyFill="1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0" fontId="0" fillId="0" borderId="4" xfId="0" applyFont="1" applyBorder="1" applyAlignment="1">
      <alignment vertical="center"/>
    </xf>
    <xf numFmtId="4" fontId="0" fillId="4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wrapText="1"/>
    </xf>
    <xf numFmtId="4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4" fontId="0" fillId="3" borderId="1" xfId="0" applyNumberFormat="1" applyFont="1" applyFill="1" applyBorder="1"/>
    <xf numFmtId="0" fontId="0" fillId="3" borderId="1" xfId="0" applyFont="1" applyFill="1" applyBorder="1"/>
    <xf numFmtId="0" fontId="2" fillId="0" borderId="0" xfId="0" applyFont="1"/>
    <xf numFmtId="0" fontId="0" fillId="0" borderId="0" xfId="0" applyFont="1"/>
    <xf numFmtId="0" fontId="2" fillId="0" borderId="1" xfId="0" applyFont="1" applyBorder="1"/>
    <xf numFmtId="0" fontId="0" fillId="0" borderId="2" xfId="0" applyFont="1" applyBorder="1"/>
    <xf numFmtId="43" fontId="2" fillId="0" borderId="9" xfId="1" applyFont="1" applyFill="1" applyBorder="1"/>
    <xf numFmtId="0" fontId="0" fillId="0" borderId="10" xfId="0" applyBorder="1"/>
    <xf numFmtId="0" fontId="10" fillId="0" borderId="0" xfId="0" applyFont="1"/>
    <xf numFmtId="0" fontId="11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3" fontId="0" fillId="0" borderId="9" xfId="1" applyFont="1" applyFill="1" applyBorder="1"/>
    <xf numFmtId="4" fontId="4" fillId="0" borderId="2" xfId="0" applyNumberFormat="1" applyFont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3" fontId="0" fillId="3" borderId="9" xfId="1" applyFont="1" applyFill="1" applyBorder="1"/>
    <xf numFmtId="14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1" xfId="0" applyBorder="1"/>
    <xf numFmtId="43" fontId="2" fillId="0" borderId="9" xfId="1" applyFont="1" applyBorder="1"/>
    <xf numFmtId="0" fontId="0" fillId="0" borderId="1" xfId="0" applyFont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0</xdr:rowOff>
    </xdr:from>
    <xdr:to>
      <xdr:col>4</xdr:col>
      <xdr:colOff>471886</xdr:colOff>
      <xdr:row>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CCC0D-D9F8-44BA-8AFE-FA2B941DB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5" y="0"/>
          <a:ext cx="4672411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19050</xdr:rowOff>
    </xdr:from>
    <xdr:to>
      <xdr:col>5</xdr:col>
      <xdr:colOff>48940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5D1387-6EC4-4DE8-B179-D96647AAE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9050"/>
          <a:ext cx="465904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68F2-97DE-473F-BC38-2045FB02AFA7}">
  <dimension ref="A3:H151"/>
  <sheetViews>
    <sheetView topLeftCell="A137" zoomScaleNormal="100" workbookViewId="0">
      <selection activeCell="C151" sqref="C151"/>
    </sheetView>
  </sheetViews>
  <sheetFormatPr baseColWidth="10" defaultRowHeight="15" x14ac:dyDescent="0.25"/>
  <cols>
    <col min="2" max="2" width="11.42578125" customWidth="1"/>
    <col min="3" max="3" width="51.140625" bestFit="1" customWidth="1"/>
    <col min="6" max="6" width="12.5703125" customWidth="1"/>
    <col min="7" max="7" width="18.140625" customWidth="1"/>
  </cols>
  <sheetData>
    <row r="3" spans="1:7" ht="9" customHeight="1" x14ac:dyDescent="0.25"/>
    <row r="6" spans="1:7" x14ac:dyDescent="0.25">
      <c r="C6" s="38"/>
      <c r="D6" s="38"/>
      <c r="E6" s="38"/>
    </row>
    <row r="7" spans="1:7" ht="11.25" customHeight="1" x14ac:dyDescent="0.25">
      <c r="A7" s="71" t="s">
        <v>209</v>
      </c>
      <c r="B7" s="71"/>
      <c r="C7" s="71"/>
      <c r="D7" s="71"/>
      <c r="E7" s="71"/>
      <c r="F7" s="71"/>
      <c r="G7" s="71"/>
    </row>
    <row r="8" spans="1:7" ht="4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2" t="s">
        <v>6</v>
      </c>
    </row>
    <row r="9" spans="1:7" ht="12.75" customHeight="1" x14ac:dyDescent="0.25">
      <c r="A9" s="28">
        <v>44678</v>
      </c>
      <c r="B9" s="28">
        <v>44678</v>
      </c>
      <c r="C9" s="3" t="s">
        <v>7</v>
      </c>
      <c r="D9" s="4">
        <v>46</v>
      </c>
      <c r="E9" s="5">
        <v>215</v>
      </c>
      <c r="F9" s="6">
        <v>31</v>
      </c>
      <c r="G9" s="7">
        <f>E9*F9</f>
        <v>6665</v>
      </c>
    </row>
    <row r="10" spans="1:7" x14ac:dyDescent="0.25">
      <c r="A10" s="8">
        <v>44684</v>
      </c>
      <c r="B10" s="8">
        <v>44684</v>
      </c>
      <c r="C10" s="9" t="s">
        <v>8</v>
      </c>
      <c r="D10" s="10">
        <v>78</v>
      </c>
      <c r="E10" s="5">
        <v>42.48</v>
      </c>
      <c r="F10" s="11">
        <v>331</v>
      </c>
      <c r="G10" s="7">
        <f>E10*F10</f>
        <v>14060.88</v>
      </c>
    </row>
    <row r="11" spans="1:7" x14ac:dyDescent="0.25">
      <c r="A11" s="8">
        <v>44628</v>
      </c>
      <c r="B11" s="8">
        <v>44628</v>
      </c>
      <c r="C11" s="3" t="s">
        <v>9</v>
      </c>
      <c r="D11" s="4">
        <v>96</v>
      </c>
      <c r="E11" s="5">
        <v>146.69999999999999</v>
      </c>
      <c r="F11" s="11">
        <v>32</v>
      </c>
      <c r="G11" s="7">
        <f t="shared" ref="G11:G29" si="0">E11*F11</f>
        <v>4694.3999999999996</v>
      </c>
    </row>
    <row r="12" spans="1:7" x14ac:dyDescent="0.25">
      <c r="A12" s="8">
        <v>42860</v>
      </c>
      <c r="B12" s="8">
        <v>42860</v>
      </c>
      <c r="C12" s="9" t="s">
        <v>10</v>
      </c>
      <c r="D12" s="10">
        <v>70</v>
      </c>
      <c r="E12" s="5">
        <v>3.54</v>
      </c>
      <c r="F12" s="11">
        <v>79</v>
      </c>
      <c r="G12" s="7">
        <f t="shared" si="0"/>
        <v>279.66000000000003</v>
      </c>
    </row>
    <row r="13" spans="1:7" x14ac:dyDescent="0.25">
      <c r="A13" s="8">
        <v>44791</v>
      </c>
      <c r="B13" s="8">
        <v>44791</v>
      </c>
      <c r="C13" s="3" t="s">
        <v>11</v>
      </c>
      <c r="D13" s="4">
        <v>66</v>
      </c>
      <c r="E13" s="5">
        <f>26.45*1.18</f>
        <v>31.210999999999999</v>
      </c>
      <c r="F13" s="11">
        <v>29</v>
      </c>
      <c r="G13" s="7">
        <f t="shared" si="0"/>
        <v>905.11899999999991</v>
      </c>
    </row>
    <row r="14" spans="1:7" x14ac:dyDescent="0.25">
      <c r="A14" s="8">
        <v>44678</v>
      </c>
      <c r="B14" s="8">
        <v>44678</v>
      </c>
      <c r="C14" s="3" t="s">
        <v>12</v>
      </c>
      <c r="D14" s="10">
        <v>49</v>
      </c>
      <c r="E14" s="5">
        <v>20</v>
      </c>
      <c r="F14" s="11">
        <v>107</v>
      </c>
      <c r="G14" s="7">
        <f t="shared" si="0"/>
        <v>2140</v>
      </c>
    </row>
    <row r="15" spans="1:7" x14ac:dyDescent="0.25">
      <c r="A15" s="8">
        <v>44628</v>
      </c>
      <c r="B15" s="8">
        <v>44628</v>
      </c>
      <c r="C15" s="3" t="s">
        <v>13</v>
      </c>
      <c r="D15" s="4">
        <v>50</v>
      </c>
      <c r="E15" s="5">
        <v>34.26</v>
      </c>
      <c r="F15" s="11">
        <v>72</v>
      </c>
      <c r="G15" s="7">
        <f>E15*F15</f>
        <v>2466.7199999999998</v>
      </c>
    </row>
    <row r="16" spans="1:7" x14ac:dyDescent="0.25">
      <c r="A16" s="8">
        <v>44791</v>
      </c>
      <c r="B16" s="8">
        <v>44791</v>
      </c>
      <c r="C16" s="9" t="s">
        <v>14</v>
      </c>
      <c r="D16" s="10">
        <v>57</v>
      </c>
      <c r="E16" s="5">
        <v>21.31</v>
      </c>
      <c r="F16" s="11">
        <v>106</v>
      </c>
      <c r="G16" s="7">
        <f t="shared" si="0"/>
        <v>2258.8599999999997</v>
      </c>
    </row>
    <row r="17" spans="1:7" x14ac:dyDescent="0.25">
      <c r="A17" s="8">
        <v>44041</v>
      </c>
      <c r="B17" s="8">
        <v>44041</v>
      </c>
      <c r="C17" s="9" t="s">
        <v>15</v>
      </c>
      <c r="D17" s="4">
        <v>72</v>
      </c>
      <c r="E17" s="5">
        <v>131</v>
      </c>
      <c r="F17" s="11">
        <v>19</v>
      </c>
      <c r="G17" s="7">
        <f t="shared" si="0"/>
        <v>2489</v>
      </c>
    </row>
    <row r="18" spans="1:7" x14ac:dyDescent="0.25">
      <c r="A18" s="8">
        <v>42677</v>
      </c>
      <c r="B18" s="8">
        <v>42677</v>
      </c>
      <c r="C18" s="9" t="s">
        <v>16</v>
      </c>
      <c r="D18" s="10">
        <v>70</v>
      </c>
      <c r="E18" s="5">
        <v>19.82</v>
      </c>
      <c r="F18" s="6">
        <v>132</v>
      </c>
      <c r="G18" s="7">
        <f t="shared" si="0"/>
        <v>2616.2400000000002</v>
      </c>
    </row>
    <row r="19" spans="1:7" x14ac:dyDescent="0.25">
      <c r="A19" s="8">
        <v>44501</v>
      </c>
      <c r="B19" s="8">
        <v>44501</v>
      </c>
      <c r="C19" s="12" t="s">
        <v>17</v>
      </c>
      <c r="D19" s="4">
        <v>112</v>
      </c>
      <c r="E19" s="5">
        <v>4.87</v>
      </c>
      <c r="F19" s="6">
        <v>56</v>
      </c>
      <c r="G19" s="7">
        <f t="shared" si="0"/>
        <v>272.72000000000003</v>
      </c>
    </row>
    <row r="20" spans="1:7" x14ac:dyDescent="0.25">
      <c r="A20" s="8">
        <v>43881</v>
      </c>
      <c r="B20" s="8">
        <v>43881</v>
      </c>
      <c r="C20" s="9" t="s">
        <v>18</v>
      </c>
      <c r="D20" s="10">
        <v>112</v>
      </c>
      <c r="E20" s="5">
        <v>5.5</v>
      </c>
      <c r="F20" s="6">
        <v>65</v>
      </c>
      <c r="G20" s="7">
        <f t="shared" si="0"/>
        <v>357.5</v>
      </c>
    </row>
    <row r="21" spans="1:7" x14ac:dyDescent="0.25">
      <c r="A21" s="8">
        <v>44501</v>
      </c>
      <c r="B21" s="8">
        <v>44501</v>
      </c>
      <c r="C21" s="3" t="s">
        <v>19</v>
      </c>
      <c r="D21" s="4">
        <v>112</v>
      </c>
      <c r="E21" s="5">
        <v>17.88</v>
      </c>
      <c r="F21" s="6">
        <v>42</v>
      </c>
      <c r="G21" s="7">
        <f t="shared" si="0"/>
        <v>750.95999999999992</v>
      </c>
    </row>
    <row r="22" spans="1:7" x14ac:dyDescent="0.25">
      <c r="A22" s="8">
        <v>43881</v>
      </c>
      <c r="B22" s="8">
        <v>43881</v>
      </c>
      <c r="C22" s="9" t="s">
        <v>20</v>
      </c>
      <c r="D22" s="10">
        <v>112</v>
      </c>
      <c r="E22" s="5">
        <v>3.5</v>
      </c>
      <c r="F22" s="6">
        <v>93</v>
      </c>
      <c r="G22" s="7">
        <f t="shared" si="0"/>
        <v>325.5</v>
      </c>
    </row>
    <row r="23" spans="1:7" x14ac:dyDescent="0.25">
      <c r="A23" s="8">
        <v>44501</v>
      </c>
      <c r="B23" s="8">
        <v>44501</v>
      </c>
      <c r="C23" s="3" t="s">
        <v>21</v>
      </c>
      <c r="D23" s="4">
        <v>113</v>
      </c>
      <c r="E23" s="5">
        <v>2.8</v>
      </c>
      <c r="F23" s="13">
        <v>1034</v>
      </c>
      <c r="G23" s="7">
        <f t="shared" si="0"/>
        <v>2895.2</v>
      </c>
    </row>
    <row r="24" spans="1:7" x14ac:dyDescent="0.25">
      <c r="A24" s="8">
        <v>44501</v>
      </c>
      <c r="B24" s="8">
        <v>44501</v>
      </c>
      <c r="C24" s="14" t="s">
        <v>22</v>
      </c>
      <c r="D24" s="10">
        <v>91</v>
      </c>
      <c r="E24" s="5">
        <f>317.6/100</f>
        <v>3.1760000000000002</v>
      </c>
      <c r="F24" s="15">
        <v>1516</v>
      </c>
      <c r="G24" s="7">
        <f t="shared" si="0"/>
        <v>4814.8159999999998</v>
      </c>
    </row>
    <row r="25" spans="1:7" x14ac:dyDescent="0.25">
      <c r="A25" s="8">
        <v>44678</v>
      </c>
      <c r="B25" s="8">
        <v>44678</v>
      </c>
      <c r="C25" s="3" t="s">
        <v>23</v>
      </c>
      <c r="D25" s="4">
        <v>48</v>
      </c>
      <c r="E25" s="5">
        <v>27.95</v>
      </c>
      <c r="F25" s="11">
        <v>84</v>
      </c>
      <c r="G25" s="7">
        <f t="shared" si="0"/>
        <v>2347.7999999999997</v>
      </c>
    </row>
    <row r="26" spans="1:7" x14ac:dyDescent="0.25">
      <c r="A26" s="8">
        <v>44517</v>
      </c>
      <c r="B26" s="8">
        <v>44517</v>
      </c>
      <c r="C26" s="9" t="s">
        <v>24</v>
      </c>
      <c r="D26" s="10">
        <v>47</v>
      </c>
      <c r="E26" s="5">
        <v>41.04</v>
      </c>
      <c r="F26" s="6">
        <v>8</v>
      </c>
      <c r="G26" s="7">
        <f t="shared" si="0"/>
        <v>328.32</v>
      </c>
    </row>
    <row r="27" spans="1:7" x14ac:dyDescent="0.25">
      <c r="A27" s="8">
        <v>44678</v>
      </c>
      <c r="B27" s="8">
        <v>44678</v>
      </c>
      <c r="C27" s="3" t="s">
        <v>25</v>
      </c>
      <c r="D27" s="4">
        <v>55</v>
      </c>
      <c r="E27" s="5">
        <v>64.989999999999995</v>
      </c>
      <c r="F27" s="6">
        <v>24</v>
      </c>
      <c r="G27" s="7">
        <f t="shared" si="0"/>
        <v>1559.7599999999998</v>
      </c>
    </row>
    <row r="28" spans="1:7" x14ac:dyDescent="0.25">
      <c r="A28" s="8">
        <v>44678</v>
      </c>
      <c r="B28" s="8">
        <v>44678</v>
      </c>
      <c r="C28" s="9" t="s">
        <v>26</v>
      </c>
      <c r="D28" s="10">
        <v>54</v>
      </c>
      <c r="E28" s="5">
        <v>100.01</v>
      </c>
      <c r="F28" s="6">
        <v>25</v>
      </c>
      <c r="G28" s="7">
        <f t="shared" si="0"/>
        <v>2500.25</v>
      </c>
    </row>
    <row r="29" spans="1:7" x14ac:dyDescent="0.25">
      <c r="A29" s="8">
        <v>44517</v>
      </c>
      <c r="B29" s="8">
        <v>44517</v>
      </c>
      <c r="C29" s="3" t="s">
        <v>27</v>
      </c>
      <c r="D29" s="4">
        <v>87</v>
      </c>
      <c r="E29" s="5">
        <v>56</v>
      </c>
      <c r="F29" s="6">
        <v>19</v>
      </c>
      <c r="G29" s="7">
        <f t="shared" si="0"/>
        <v>1064</v>
      </c>
    </row>
    <row r="30" spans="1:7" x14ac:dyDescent="0.25">
      <c r="A30" s="8">
        <v>44791</v>
      </c>
      <c r="B30" s="8">
        <v>44791</v>
      </c>
      <c r="C30" s="3" t="s">
        <v>28</v>
      </c>
      <c r="D30" s="4">
        <v>87</v>
      </c>
      <c r="E30" s="5">
        <f>59.8*1.18</f>
        <v>70.563999999999993</v>
      </c>
      <c r="F30" s="6">
        <v>5</v>
      </c>
      <c r="G30" s="7">
        <f>+E30*F30</f>
        <v>352.81999999999994</v>
      </c>
    </row>
    <row r="31" spans="1:7" x14ac:dyDescent="0.25">
      <c r="A31" s="8">
        <v>43469</v>
      </c>
      <c r="B31" s="8">
        <v>43469</v>
      </c>
      <c r="C31" s="9" t="s">
        <v>29</v>
      </c>
      <c r="D31" s="10">
        <v>56</v>
      </c>
      <c r="E31" s="5">
        <v>12</v>
      </c>
      <c r="F31" s="11">
        <v>10</v>
      </c>
      <c r="G31" s="7">
        <f t="shared" ref="G31:G94" si="1">E31*F31</f>
        <v>120</v>
      </c>
    </row>
    <row r="32" spans="1:7" x14ac:dyDescent="0.25">
      <c r="A32" s="8">
        <v>44774</v>
      </c>
      <c r="B32" s="8">
        <v>44774</v>
      </c>
      <c r="C32" s="3" t="s">
        <v>30</v>
      </c>
      <c r="D32" s="4">
        <v>53</v>
      </c>
      <c r="E32" s="5">
        <v>23.01</v>
      </c>
      <c r="F32" s="11">
        <v>12</v>
      </c>
      <c r="G32" s="7">
        <f t="shared" si="1"/>
        <v>276.12</v>
      </c>
    </row>
    <row r="33" spans="1:7" x14ac:dyDescent="0.25">
      <c r="A33" s="8">
        <v>44771</v>
      </c>
      <c r="B33" s="8">
        <v>44771</v>
      </c>
      <c r="C33" s="9" t="s">
        <v>31</v>
      </c>
      <c r="D33" s="10">
        <v>71</v>
      </c>
      <c r="E33" s="5">
        <v>212</v>
      </c>
      <c r="F33" s="11">
        <v>12</v>
      </c>
      <c r="G33" s="7">
        <f t="shared" si="1"/>
        <v>2544</v>
      </c>
    </row>
    <row r="34" spans="1:7" x14ac:dyDescent="0.25">
      <c r="A34" s="8">
        <v>44628</v>
      </c>
      <c r="B34" s="8">
        <v>44628</v>
      </c>
      <c r="C34" s="3" t="s">
        <v>32</v>
      </c>
      <c r="D34" s="4">
        <v>69</v>
      </c>
      <c r="E34" s="5">
        <v>42.87</v>
      </c>
      <c r="F34" s="16">
        <v>32</v>
      </c>
      <c r="G34" s="7">
        <f t="shared" si="1"/>
        <v>1371.84</v>
      </c>
    </row>
    <row r="35" spans="1:7" x14ac:dyDescent="0.25">
      <c r="A35" s="8">
        <v>42933</v>
      </c>
      <c r="B35" s="8">
        <v>42933</v>
      </c>
      <c r="C35" s="9" t="s">
        <v>33</v>
      </c>
      <c r="D35" s="10">
        <v>114</v>
      </c>
      <c r="E35" s="5">
        <f>5.17*1.18</f>
        <v>6.1006</v>
      </c>
      <c r="F35" s="6">
        <v>172</v>
      </c>
      <c r="G35" s="7">
        <f t="shared" si="1"/>
        <v>1049.3032000000001</v>
      </c>
    </row>
    <row r="36" spans="1:7" x14ac:dyDescent="0.25">
      <c r="A36" s="8">
        <v>44782</v>
      </c>
      <c r="B36" s="8">
        <v>44782</v>
      </c>
      <c r="C36" s="3" t="s">
        <v>34</v>
      </c>
      <c r="D36" s="4">
        <v>83</v>
      </c>
      <c r="E36" s="5">
        <f>7.76*1.18</f>
        <v>9.1567999999999987</v>
      </c>
      <c r="F36" s="11">
        <v>570</v>
      </c>
      <c r="G36" s="7">
        <f t="shared" si="1"/>
        <v>5219.3759999999993</v>
      </c>
    </row>
    <row r="37" spans="1:7" x14ac:dyDescent="0.25">
      <c r="A37" s="8">
        <v>44532</v>
      </c>
      <c r="B37" s="8">
        <v>44532</v>
      </c>
      <c r="C37" s="9" t="s">
        <v>35</v>
      </c>
      <c r="D37" s="10">
        <v>84</v>
      </c>
      <c r="E37" s="5">
        <v>9.2100000000000009</v>
      </c>
      <c r="F37" s="11">
        <v>23</v>
      </c>
      <c r="G37" s="7">
        <f t="shared" si="1"/>
        <v>211.83</v>
      </c>
    </row>
    <row r="38" spans="1:7" x14ac:dyDescent="0.25">
      <c r="A38" s="8">
        <v>43469</v>
      </c>
      <c r="B38" s="8">
        <v>43469</v>
      </c>
      <c r="C38" s="3" t="s">
        <v>36</v>
      </c>
      <c r="D38" s="4">
        <v>86</v>
      </c>
      <c r="E38" s="5">
        <f>110.6/12</f>
        <v>9.2166666666666668</v>
      </c>
      <c r="F38" s="6">
        <v>123</v>
      </c>
      <c r="G38" s="7">
        <f t="shared" si="1"/>
        <v>1133.6500000000001</v>
      </c>
    </row>
    <row r="39" spans="1:7" x14ac:dyDescent="0.25">
      <c r="A39" s="8">
        <v>44791</v>
      </c>
      <c r="B39" s="8">
        <v>44791</v>
      </c>
      <c r="C39" s="9" t="s">
        <v>37</v>
      </c>
      <c r="D39" s="10">
        <v>82</v>
      </c>
      <c r="E39" s="5">
        <v>4.63</v>
      </c>
      <c r="F39" s="11">
        <v>502</v>
      </c>
      <c r="G39" s="7">
        <f t="shared" si="1"/>
        <v>2324.2599999999998</v>
      </c>
    </row>
    <row r="40" spans="1:7" x14ac:dyDescent="0.25">
      <c r="A40" s="8">
        <v>44628</v>
      </c>
      <c r="B40" s="8">
        <v>44628</v>
      </c>
      <c r="C40" s="3" t="s">
        <v>38</v>
      </c>
      <c r="D40" s="4">
        <v>99</v>
      </c>
      <c r="E40" s="5">
        <f>463.8/12</f>
        <v>38.65</v>
      </c>
      <c r="F40" s="11">
        <v>63</v>
      </c>
      <c r="G40" s="7">
        <f t="shared" si="1"/>
        <v>2434.9499999999998</v>
      </c>
    </row>
    <row r="41" spans="1:7" x14ac:dyDescent="0.25">
      <c r="A41" s="8">
        <v>44501</v>
      </c>
      <c r="B41" s="8">
        <v>44501</v>
      </c>
      <c r="C41" s="9" t="s">
        <v>39</v>
      </c>
      <c r="D41" s="10">
        <v>100</v>
      </c>
      <c r="E41" s="5">
        <f>270.24/12</f>
        <v>22.52</v>
      </c>
      <c r="F41" s="6">
        <v>60</v>
      </c>
      <c r="G41" s="7">
        <f t="shared" si="1"/>
        <v>1351.2</v>
      </c>
    </row>
    <row r="42" spans="1:7" x14ac:dyDescent="0.25">
      <c r="A42" s="8">
        <v>42691</v>
      </c>
      <c r="B42" s="8">
        <v>42691</v>
      </c>
      <c r="C42" s="3" t="s">
        <v>40</v>
      </c>
      <c r="D42" s="4">
        <v>80</v>
      </c>
      <c r="E42" s="5">
        <v>145</v>
      </c>
      <c r="F42" s="6">
        <v>2</v>
      </c>
      <c r="G42" s="7">
        <f t="shared" si="1"/>
        <v>290</v>
      </c>
    </row>
    <row r="43" spans="1:7" x14ac:dyDescent="0.25">
      <c r="A43" s="8">
        <v>44532</v>
      </c>
      <c r="B43" s="8">
        <v>44532</v>
      </c>
      <c r="C43" s="3" t="s">
        <v>41</v>
      </c>
      <c r="D43" s="10">
        <v>79</v>
      </c>
      <c r="E43" s="5">
        <v>213.88</v>
      </c>
      <c r="F43" s="11">
        <v>22</v>
      </c>
      <c r="G43" s="7">
        <f t="shared" si="1"/>
        <v>4705.3599999999997</v>
      </c>
    </row>
    <row r="44" spans="1:7" x14ac:dyDescent="0.25">
      <c r="A44" s="8">
        <v>44628</v>
      </c>
      <c r="B44" s="8">
        <v>44628</v>
      </c>
      <c r="C44" s="3" t="s">
        <v>42</v>
      </c>
      <c r="D44" s="4">
        <v>62</v>
      </c>
      <c r="E44" s="5">
        <f>206.85/12</f>
        <v>17.237500000000001</v>
      </c>
      <c r="F44" s="11">
        <v>2</v>
      </c>
      <c r="G44" s="7">
        <f t="shared" si="1"/>
        <v>34.475000000000001</v>
      </c>
    </row>
    <row r="45" spans="1:7" x14ac:dyDescent="0.25">
      <c r="A45" s="8">
        <v>44628</v>
      </c>
      <c r="B45" s="8">
        <v>44628</v>
      </c>
      <c r="C45" s="9" t="s">
        <v>43</v>
      </c>
      <c r="D45" s="10">
        <v>62</v>
      </c>
      <c r="E45" s="5">
        <f>206.85/12</f>
        <v>17.237500000000001</v>
      </c>
      <c r="F45" s="11">
        <v>18</v>
      </c>
      <c r="G45" s="7">
        <f t="shared" si="1"/>
        <v>310.27500000000003</v>
      </c>
    </row>
    <row r="46" spans="1:7" x14ac:dyDescent="0.25">
      <c r="A46" s="17">
        <v>44327</v>
      </c>
      <c r="B46" s="17">
        <v>44327</v>
      </c>
      <c r="C46" s="18" t="s">
        <v>44</v>
      </c>
      <c r="D46" s="19">
        <v>63</v>
      </c>
      <c r="E46" s="20">
        <v>9</v>
      </c>
      <c r="F46" s="21">
        <v>31</v>
      </c>
      <c r="G46" s="7">
        <f t="shared" si="1"/>
        <v>279</v>
      </c>
    </row>
    <row r="47" spans="1:7" x14ac:dyDescent="0.25">
      <c r="A47" s="8">
        <v>44327</v>
      </c>
      <c r="B47" s="8">
        <v>44327</v>
      </c>
      <c r="C47" s="9" t="s">
        <v>45</v>
      </c>
      <c r="D47" s="10">
        <v>63</v>
      </c>
      <c r="E47" s="20">
        <v>9</v>
      </c>
      <c r="F47" s="11">
        <v>36</v>
      </c>
      <c r="G47" s="7">
        <f t="shared" si="1"/>
        <v>324</v>
      </c>
    </row>
    <row r="48" spans="1:7" x14ac:dyDescent="0.25">
      <c r="A48" s="8">
        <v>44628</v>
      </c>
      <c r="B48" s="8">
        <v>44628</v>
      </c>
      <c r="C48" s="3" t="s">
        <v>46</v>
      </c>
      <c r="D48" s="4">
        <v>62</v>
      </c>
      <c r="E48" s="5">
        <f>206.85/12</f>
        <v>17.237500000000001</v>
      </c>
      <c r="F48" s="11">
        <v>10</v>
      </c>
      <c r="G48" s="7">
        <f t="shared" si="1"/>
        <v>172.375</v>
      </c>
    </row>
    <row r="49" spans="1:7" x14ac:dyDescent="0.25">
      <c r="A49" s="8">
        <v>44791</v>
      </c>
      <c r="B49" s="8">
        <v>44791</v>
      </c>
      <c r="C49" s="9" t="s">
        <v>47</v>
      </c>
      <c r="D49" s="10">
        <v>76</v>
      </c>
      <c r="E49" s="5">
        <f>265.65*1.18</f>
        <v>313.46699999999998</v>
      </c>
      <c r="F49" s="11">
        <v>120</v>
      </c>
      <c r="G49" s="7">
        <f t="shared" si="1"/>
        <v>37616.04</v>
      </c>
    </row>
    <row r="50" spans="1:7" x14ac:dyDescent="0.25">
      <c r="A50" s="8">
        <v>44628</v>
      </c>
      <c r="B50" s="8">
        <v>44628</v>
      </c>
      <c r="C50" s="3" t="s">
        <v>48</v>
      </c>
      <c r="D50" s="4">
        <v>76</v>
      </c>
      <c r="E50" s="5">
        <v>362.26</v>
      </c>
      <c r="F50" s="6">
        <v>76</v>
      </c>
      <c r="G50" s="7">
        <f t="shared" si="1"/>
        <v>27531.759999999998</v>
      </c>
    </row>
    <row r="51" spans="1:7" x14ac:dyDescent="0.25">
      <c r="A51" s="29">
        <v>44782</v>
      </c>
      <c r="B51" s="29">
        <v>44782</v>
      </c>
      <c r="C51" s="30" t="s">
        <v>49</v>
      </c>
      <c r="D51" s="22" t="s">
        <v>50</v>
      </c>
      <c r="E51" s="5">
        <v>2950</v>
      </c>
      <c r="F51" s="11">
        <v>2</v>
      </c>
      <c r="G51" s="7">
        <f t="shared" si="1"/>
        <v>5900</v>
      </c>
    </row>
    <row r="52" spans="1:7" x14ac:dyDescent="0.25">
      <c r="A52" s="29">
        <v>44782</v>
      </c>
      <c r="B52" s="29">
        <v>44782</v>
      </c>
      <c r="C52" s="30" t="s">
        <v>51</v>
      </c>
      <c r="D52" s="22" t="s">
        <v>52</v>
      </c>
      <c r="E52" s="5">
        <v>142.78</v>
      </c>
      <c r="F52" s="6">
        <v>3</v>
      </c>
      <c r="G52" s="7">
        <f t="shared" si="1"/>
        <v>428.34000000000003</v>
      </c>
    </row>
    <row r="53" spans="1:7" x14ac:dyDescent="0.25">
      <c r="A53" s="8">
        <v>44501</v>
      </c>
      <c r="B53" s="8">
        <v>44501</v>
      </c>
      <c r="C53" s="9" t="s">
        <v>53</v>
      </c>
      <c r="D53" s="10">
        <v>51</v>
      </c>
      <c r="E53" s="5">
        <v>15.9</v>
      </c>
      <c r="F53" s="11">
        <v>14</v>
      </c>
      <c r="G53" s="7">
        <f t="shared" si="1"/>
        <v>222.6</v>
      </c>
    </row>
    <row r="54" spans="1:7" x14ac:dyDescent="0.25">
      <c r="A54" s="8">
        <v>44791</v>
      </c>
      <c r="B54" s="8">
        <v>44791</v>
      </c>
      <c r="C54" s="3" t="s">
        <v>54</v>
      </c>
      <c r="D54" s="4">
        <v>104</v>
      </c>
      <c r="E54" s="31">
        <v>22.53</v>
      </c>
      <c r="F54" s="6">
        <v>330</v>
      </c>
      <c r="G54" s="7">
        <f t="shared" si="1"/>
        <v>7434.9000000000005</v>
      </c>
    </row>
    <row r="55" spans="1:7" x14ac:dyDescent="0.25">
      <c r="A55" s="8">
        <v>44771</v>
      </c>
      <c r="B55" s="8">
        <v>44771</v>
      </c>
      <c r="C55" s="9" t="s">
        <v>55</v>
      </c>
      <c r="D55" s="10">
        <v>105</v>
      </c>
      <c r="E55" s="5">
        <v>24.56</v>
      </c>
      <c r="F55" s="6">
        <v>118</v>
      </c>
      <c r="G55" s="7">
        <f t="shared" si="1"/>
        <v>2898.08</v>
      </c>
    </row>
    <row r="56" spans="1:7" x14ac:dyDescent="0.25">
      <c r="A56" s="8">
        <v>44501</v>
      </c>
      <c r="B56" s="8">
        <v>44501</v>
      </c>
      <c r="C56" s="3" t="s">
        <v>56</v>
      </c>
      <c r="D56" s="4">
        <v>59</v>
      </c>
      <c r="E56" s="5">
        <v>243</v>
      </c>
      <c r="F56" s="6">
        <v>11</v>
      </c>
      <c r="G56" s="7">
        <f t="shared" si="1"/>
        <v>2673</v>
      </c>
    </row>
    <row r="57" spans="1:7" x14ac:dyDescent="0.25">
      <c r="A57" s="8">
        <v>43881</v>
      </c>
      <c r="B57" s="8">
        <v>43881</v>
      </c>
      <c r="C57" s="9" t="s">
        <v>57</v>
      </c>
      <c r="D57" s="10">
        <v>111</v>
      </c>
      <c r="E57" s="5">
        <v>1.03</v>
      </c>
      <c r="F57" s="6">
        <v>34</v>
      </c>
      <c r="G57" s="23">
        <f t="shared" si="1"/>
        <v>35.020000000000003</v>
      </c>
    </row>
    <row r="58" spans="1:7" x14ac:dyDescent="0.25">
      <c r="A58" s="8">
        <v>44179</v>
      </c>
      <c r="B58" s="8">
        <v>44179</v>
      </c>
      <c r="C58" s="9" t="s">
        <v>58</v>
      </c>
      <c r="D58" s="10">
        <v>97</v>
      </c>
      <c r="E58" s="5">
        <v>20.059999999999999</v>
      </c>
      <c r="F58" s="6">
        <v>7</v>
      </c>
      <c r="G58" s="7">
        <f t="shared" si="1"/>
        <v>140.41999999999999</v>
      </c>
    </row>
    <row r="59" spans="1:7" x14ac:dyDescent="0.25">
      <c r="A59" s="8">
        <v>44678</v>
      </c>
      <c r="B59" s="8">
        <v>44678</v>
      </c>
      <c r="C59" s="3" t="s">
        <v>59</v>
      </c>
      <c r="D59" s="4">
        <v>52</v>
      </c>
      <c r="E59" s="5">
        <v>114.99</v>
      </c>
      <c r="F59" s="11">
        <v>3</v>
      </c>
      <c r="G59" s="7">
        <f t="shared" si="1"/>
        <v>344.96999999999997</v>
      </c>
    </row>
    <row r="60" spans="1:7" x14ac:dyDescent="0.25">
      <c r="A60" s="8">
        <v>44771</v>
      </c>
      <c r="B60" s="8">
        <v>44771</v>
      </c>
      <c r="C60" s="9" t="s">
        <v>60</v>
      </c>
      <c r="D60" s="10">
        <v>64</v>
      </c>
      <c r="E60" s="5">
        <f>332.04/12</f>
        <v>27.67</v>
      </c>
      <c r="F60" s="11">
        <v>148</v>
      </c>
      <c r="G60" s="7">
        <f t="shared" si="1"/>
        <v>4095.1600000000003</v>
      </c>
    </row>
    <row r="61" spans="1:7" x14ac:dyDescent="0.25">
      <c r="A61" s="8">
        <v>44678</v>
      </c>
      <c r="B61" s="8">
        <v>44678</v>
      </c>
      <c r="C61" s="9" t="s">
        <v>61</v>
      </c>
      <c r="D61" s="10">
        <v>64</v>
      </c>
      <c r="E61" s="5">
        <f>515.99/12</f>
        <v>42.999166666666667</v>
      </c>
      <c r="F61" s="6">
        <v>134</v>
      </c>
      <c r="G61" s="7">
        <f t="shared" si="1"/>
        <v>5761.8883333333333</v>
      </c>
    </row>
    <row r="62" spans="1:7" x14ac:dyDescent="0.25">
      <c r="A62" s="8">
        <v>44678</v>
      </c>
      <c r="B62" s="8">
        <v>44678</v>
      </c>
      <c r="C62" s="3" t="s">
        <v>62</v>
      </c>
      <c r="D62" s="4">
        <v>116</v>
      </c>
      <c r="E62" s="32">
        <v>337.5</v>
      </c>
      <c r="F62" s="11">
        <v>208</v>
      </c>
      <c r="G62" s="7">
        <f t="shared" si="1"/>
        <v>70200</v>
      </c>
    </row>
    <row r="63" spans="1:7" x14ac:dyDescent="0.25">
      <c r="A63" s="8">
        <v>44501</v>
      </c>
      <c r="B63" s="8">
        <v>44501</v>
      </c>
      <c r="C63" s="9" t="s">
        <v>63</v>
      </c>
      <c r="D63" s="10">
        <v>89</v>
      </c>
      <c r="E63" s="5">
        <v>6.45</v>
      </c>
      <c r="F63" s="11">
        <v>25</v>
      </c>
      <c r="G63" s="7">
        <f t="shared" si="1"/>
        <v>161.25</v>
      </c>
    </row>
    <row r="64" spans="1:7" x14ac:dyDescent="0.25">
      <c r="A64" s="8">
        <v>44501</v>
      </c>
      <c r="B64" s="8">
        <v>44501</v>
      </c>
      <c r="C64" s="3" t="s">
        <v>64</v>
      </c>
      <c r="D64" s="4">
        <v>61</v>
      </c>
      <c r="E64" s="5">
        <f>142.8/12</f>
        <v>11.9</v>
      </c>
      <c r="F64" s="11">
        <v>108</v>
      </c>
      <c r="G64" s="7">
        <f t="shared" si="1"/>
        <v>1285.2</v>
      </c>
    </row>
    <row r="65" spans="1:7" x14ac:dyDescent="0.25">
      <c r="A65" s="8">
        <v>42933</v>
      </c>
      <c r="B65" s="8">
        <v>42933</v>
      </c>
      <c r="C65" s="9" t="s">
        <v>65</v>
      </c>
      <c r="D65" s="10">
        <v>118</v>
      </c>
      <c r="E65" s="5">
        <v>3.54</v>
      </c>
      <c r="F65" s="15">
        <v>1375</v>
      </c>
      <c r="G65" s="7">
        <f t="shared" si="1"/>
        <v>4867.5</v>
      </c>
    </row>
    <row r="66" spans="1:7" x14ac:dyDescent="0.25">
      <c r="A66" s="8">
        <v>44458</v>
      </c>
      <c r="B66" s="8">
        <v>44458</v>
      </c>
      <c r="C66" s="3" t="s">
        <v>66</v>
      </c>
      <c r="D66" s="4">
        <v>119</v>
      </c>
      <c r="E66" s="5">
        <v>6.6</v>
      </c>
      <c r="F66" s="6">
        <v>2220</v>
      </c>
      <c r="G66" s="7">
        <f t="shared" si="1"/>
        <v>14652</v>
      </c>
    </row>
    <row r="67" spans="1:7" x14ac:dyDescent="0.25">
      <c r="A67" s="8">
        <v>44628</v>
      </c>
      <c r="B67" s="8">
        <v>44628</v>
      </c>
      <c r="C67" s="14" t="s">
        <v>67</v>
      </c>
      <c r="D67" s="10">
        <v>121</v>
      </c>
      <c r="E67" s="5">
        <f>858.96/24</f>
        <v>35.79</v>
      </c>
      <c r="F67" s="6">
        <v>194</v>
      </c>
      <c r="G67" s="7">
        <f t="shared" si="1"/>
        <v>6943.26</v>
      </c>
    </row>
    <row r="68" spans="1:7" x14ac:dyDescent="0.25">
      <c r="A68" s="8">
        <v>44020</v>
      </c>
      <c r="B68" s="8">
        <v>44020</v>
      </c>
      <c r="C68" s="12" t="s">
        <v>68</v>
      </c>
      <c r="D68" s="4">
        <v>90</v>
      </c>
      <c r="E68" s="5">
        <v>18.100000000000001</v>
      </c>
      <c r="F68" s="6">
        <v>416</v>
      </c>
      <c r="G68" s="7">
        <f t="shared" si="1"/>
        <v>7529.6</v>
      </c>
    </row>
    <row r="69" spans="1:7" x14ac:dyDescent="0.25">
      <c r="A69" s="8">
        <v>44684</v>
      </c>
      <c r="B69" s="8">
        <v>44684</v>
      </c>
      <c r="C69" s="9" t="s">
        <v>69</v>
      </c>
      <c r="D69" s="10">
        <v>75</v>
      </c>
      <c r="E69" s="5">
        <v>29.5</v>
      </c>
      <c r="F69" s="13">
        <v>1717</v>
      </c>
      <c r="G69" s="7">
        <f t="shared" si="1"/>
        <v>50651.5</v>
      </c>
    </row>
    <row r="70" spans="1:7" x14ac:dyDescent="0.25">
      <c r="A70" s="8">
        <v>44684</v>
      </c>
      <c r="B70" s="8">
        <v>44684</v>
      </c>
      <c r="C70" s="9" t="s">
        <v>70</v>
      </c>
      <c r="D70" s="10">
        <v>75</v>
      </c>
      <c r="E70" s="5">
        <v>29.5</v>
      </c>
      <c r="F70" s="6">
        <v>446</v>
      </c>
      <c r="G70" s="7">
        <f t="shared" si="1"/>
        <v>13157</v>
      </c>
    </row>
    <row r="71" spans="1:7" x14ac:dyDescent="0.25">
      <c r="A71" s="8">
        <v>44684</v>
      </c>
      <c r="B71" s="8">
        <v>44684</v>
      </c>
      <c r="C71" s="3" t="s">
        <v>71</v>
      </c>
      <c r="D71" s="4">
        <v>74</v>
      </c>
      <c r="E71" s="5">
        <v>6.14</v>
      </c>
      <c r="F71" s="13">
        <v>1499</v>
      </c>
      <c r="G71" s="7">
        <f t="shared" si="1"/>
        <v>9203.8599999999988</v>
      </c>
    </row>
    <row r="72" spans="1:7" x14ac:dyDescent="0.25">
      <c r="A72" s="8">
        <v>44501</v>
      </c>
      <c r="B72" s="8">
        <v>44501</v>
      </c>
      <c r="C72" s="9" t="s">
        <v>72</v>
      </c>
      <c r="D72" s="10">
        <v>90</v>
      </c>
      <c r="E72" s="5">
        <v>75.900000000000006</v>
      </c>
      <c r="F72" s="11">
        <v>23</v>
      </c>
      <c r="G72" s="7">
        <f t="shared" si="1"/>
        <v>1745.7</v>
      </c>
    </row>
    <row r="73" spans="1:7" x14ac:dyDescent="0.25">
      <c r="A73" s="8">
        <v>44471</v>
      </c>
      <c r="B73" s="8">
        <v>44471</v>
      </c>
      <c r="C73" s="3" t="s">
        <v>73</v>
      </c>
      <c r="D73" s="4">
        <v>60</v>
      </c>
      <c r="E73" s="5">
        <v>141.6</v>
      </c>
      <c r="F73" s="11">
        <v>6</v>
      </c>
      <c r="G73" s="7">
        <f t="shared" si="1"/>
        <v>849.59999999999991</v>
      </c>
    </row>
    <row r="74" spans="1:7" x14ac:dyDescent="0.25">
      <c r="A74" s="8">
        <v>44628</v>
      </c>
      <c r="B74" s="8">
        <v>44628</v>
      </c>
      <c r="C74" s="14" t="s">
        <v>74</v>
      </c>
      <c r="D74" s="10">
        <v>103</v>
      </c>
      <c r="E74" s="5">
        <v>41.24</v>
      </c>
      <c r="F74" s="11">
        <v>0</v>
      </c>
      <c r="G74" s="7">
        <f t="shared" si="1"/>
        <v>0</v>
      </c>
    </row>
    <row r="75" spans="1:7" x14ac:dyDescent="0.25">
      <c r="A75" s="8">
        <v>44501</v>
      </c>
      <c r="B75" s="8">
        <v>44501</v>
      </c>
      <c r="C75" s="3" t="s">
        <v>75</v>
      </c>
      <c r="D75" s="4">
        <v>122</v>
      </c>
      <c r="E75" s="5">
        <v>22.6</v>
      </c>
      <c r="F75" s="11">
        <v>9</v>
      </c>
      <c r="G75" s="7">
        <f t="shared" si="1"/>
        <v>203.4</v>
      </c>
    </row>
    <row r="76" spans="1:7" x14ac:dyDescent="0.25">
      <c r="A76" s="8">
        <v>44501</v>
      </c>
      <c r="B76" s="8">
        <v>44501</v>
      </c>
      <c r="C76" s="9" t="s">
        <v>76</v>
      </c>
      <c r="D76" s="10">
        <v>122</v>
      </c>
      <c r="E76" s="5">
        <v>22.6</v>
      </c>
      <c r="F76" s="6">
        <v>7</v>
      </c>
      <c r="G76" s="7">
        <f t="shared" si="1"/>
        <v>158.20000000000002</v>
      </c>
    </row>
    <row r="77" spans="1:7" x14ac:dyDescent="0.25">
      <c r="A77" s="8">
        <v>44501</v>
      </c>
      <c r="B77" s="8">
        <v>44501</v>
      </c>
      <c r="C77" s="3" t="s">
        <v>77</v>
      </c>
      <c r="D77" s="4">
        <v>122</v>
      </c>
      <c r="E77" s="5">
        <v>22.6</v>
      </c>
      <c r="F77" s="6">
        <v>9</v>
      </c>
      <c r="G77" s="7">
        <f t="shared" si="1"/>
        <v>203.4</v>
      </c>
    </row>
    <row r="78" spans="1:7" x14ac:dyDescent="0.25">
      <c r="A78" s="8">
        <v>44628</v>
      </c>
      <c r="B78" s="8">
        <v>44628</v>
      </c>
      <c r="C78" s="9" t="s">
        <v>78</v>
      </c>
      <c r="D78" s="10">
        <v>68</v>
      </c>
      <c r="E78" s="5">
        <v>46</v>
      </c>
      <c r="F78" s="6">
        <v>9</v>
      </c>
      <c r="G78" s="7">
        <f t="shared" si="1"/>
        <v>414</v>
      </c>
    </row>
    <row r="79" spans="1:7" x14ac:dyDescent="0.25">
      <c r="A79" s="8">
        <v>43186</v>
      </c>
      <c r="B79" s="8">
        <v>43186</v>
      </c>
      <c r="C79" s="3" t="s">
        <v>79</v>
      </c>
      <c r="D79" s="4">
        <v>27</v>
      </c>
      <c r="E79" s="5">
        <v>8567.98</v>
      </c>
      <c r="F79" s="6">
        <v>4</v>
      </c>
      <c r="G79" s="7">
        <f t="shared" si="1"/>
        <v>34271.919999999998</v>
      </c>
    </row>
    <row r="80" spans="1:7" x14ac:dyDescent="0.25">
      <c r="A80" s="8">
        <v>43186</v>
      </c>
      <c r="B80" s="8">
        <v>43186</v>
      </c>
      <c r="C80" s="9" t="s">
        <v>80</v>
      </c>
      <c r="D80" s="10">
        <v>26</v>
      </c>
      <c r="E80" s="5">
        <v>8567.98</v>
      </c>
      <c r="F80" s="6">
        <v>2</v>
      </c>
      <c r="G80" s="7">
        <f t="shared" si="1"/>
        <v>17135.96</v>
      </c>
    </row>
    <row r="81" spans="1:7" x14ac:dyDescent="0.25">
      <c r="A81" s="8">
        <v>43186</v>
      </c>
      <c r="B81" s="8">
        <v>43186</v>
      </c>
      <c r="C81" s="3" t="s">
        <v>81</v>
      </c>
      <c r="D81" s="4">
        <v>28</v>
      </c>
      <c r="E81" s="5">
        <v>8567.98</v>
      </c>
      <c r="F81" s="6">
        <v>3</v>
      </c>
      <c r="G81" s="7">
        <f t="shared" si="1"/>
        <v>25703.94</v>
      </c>
    </row>
    <row r="82" spans="1:7" x14ac:dyDescent="0.25">
      <c r="A82" s="8">
        <v>44547</v>
      </c>
      <c r="B82" s="8">
        <v>44547</v>
      </c>
      <c r="C82" s="9" t="s">
        <v>82</v>
      </c>
      <c r="D82" s="10">
        <v>29</v>
      </c>
      <c r="E82" s="5">
        <v>5203.92</v>
      </c>
      <c r="F82" s="6">
        <v>12</v>
      </c>
      <c r="G82" s="7">
        <f t="shared" si="1"/>
        <v>62447.040000000001</v>
      </c>
    </row>
    <row r="83" spans="1:7" x14ac:dyDescent="0.25">
      <c r="A83" s="8">
        <v>44547</v>
      </c>
      <c r="B83" s="8">
        <v>44547</v>
      </c>
      <c r="C83" s="3" t="s">
        <v>83</v>
      </c>
      <c r="D83" s="4">
        <v>30</v>
      </c>
      <c r="E83" s="5">
        <v>7413.34</v>
      </c>
      <c r="F83" s="6">
        <v>13</v>
      </c>
      <c r="G83" s="7">
        <f t="shared" si="1"/>
        <v>96373.42</v>
      </c>
    </row>
    <row r="84" spans="1:7" x14ac:dyDescent="0.25">
      <c r="A84" s="8">
        <v>44547</v>
      </c>
      <c r="B84" s="8">
        <v>44547</v>
      </c>
      <c r="C84" s="9" t="s">
        <v>84</v>
      </c>
      <c r="D84" s="10">
        <v>32</v>
      </c>
      <c r="E84" s="5">
        <v>7413.34</v>
      </c>
      <c r="F84" s="6">
        <v>12</v>
      </c>
      <c r="G84" s="7">
        <f t="shared" si="1"/>
        <v>88960.08</v>
      </c>
    </row>
    <row r="85" spans="1:7" x14ac:dyDescent="0.25">
      <c r="A85" s="8">
        <v>44579</v>
      </c>
      <c r="B85" s="8">
        <v>44579</v>
      </c>
      <c r="C85" s="3" t="s">
        <v>85</v>
      </c>
      <c r="D85" s="4">
        <v>31</v>
      </c>
      <c r="E85" s="5">
        <v>7413.34</v>
      </c>
      <c r="F85" s="6">
        <v>12</v>
      </c>
      <c r="G85" s="7">
        <f t="shared" si="1"/>
        <v>88960.08</v>
      </c>
    </row>
    <row r="86" spans="1:7" x14ac:dyDescent="0.25">
      <c r="A86" s="8">
        <v>44014</v>
      </c>
      <c r="B86" s="8">
        <v>44014</v>
      </c>
      <c r="C86" s="9" t="s">
        <v>86</v>
      </c>
      <c r="D86" s="10">
        <v>25</v>
      </c>
      <c r="E86" s="5">
        <v>7530.76</v>
      </c>
      <c r="F86" s="6">
        <v>2</v>
      </c>
      <c r="G86" s="24">
        <f t="shared" si="1"/>
        <v>15061.52</v>
      </c>
    </row>
    <row r="87" spans="1:7" x14ac:dyDescent="0.25">
      <c r="A87" s="8">
        <v>44579</v>
      </c>
      <c r="B87" s="8">
        <v>44579</v>
      </c>
      <c r="C87" s="3" t="s">
        <v>87</v>
      </c>
      <c r="D87" s="4">
        <v>20</v>
      </c>
      <c r="E87" s="5">
        <v>7128.32</v>
      </c>
      <c r="F87" s="6">
        <v>13</v>
      </c>
      <c r="G87" s="7">
        <f t="shared" si="1"/>
        <v>92668.160000000003</v>
      </c>
    </row>
    <row r="88" spans="1:7" x14ac:dyDescent="0.25">
      <c r="A88" s="8">
        <v>44547</v>
      </c>
      <c r="B88" s="8">
        <v>44547</v>
      </c>
      <c r="C88" s="9" t="s">
        <v>88</v>
      </c>
      <c r="D88" s="10">
        <v>17</v>
      </c>
      <c r="E88" s="5">
        <v>5299.17</v>
      </c>
      <c r="F88" s="6">
        <v>0</v>
      </c>
      <c r="G88" s="7">
        <f t="shared" si="1"/>
        <v>0</v>
      </c>
    </row>
    <row r="89" spans="1:7" x14ac:dyDescent="0.25">
      <c r="A89" s="8">
        <v>44547</v>
      </c>
      <c r="B89" s="8">
        <v>44547</v>
      </c>
      <c r="C89" s="3" t="s">
        <v>89</v>
      </c>
      <c r="D89" s="4">
        <v>123</v>
      </c>
      <c r="E89" s="5">
        <v>6843.3</v>
      </c>
      <c r="F89" s="6">
        <v>4</v>
      </c>
      <c r="G89" s="7">
        <f t="shared" si="1"/>
        <v>27373.200000000001</v>
      </c>
    </row>
    <row r="90" spans="1:7" x14ac:dyDescent="0.25">
      <c r="A90" s="8">
        <v>44547</v>
      </c>
      <c r="B90" s="8">
        <v>44547</v>
      </c>
      <c r="C90" s="9" t="s">
        <v>90</v>
      </c>
      <c r="D90" s="10">
        <v>19</v>
      </c>
      <c r="E90" s="5">
        <v>6843.3</v>
      </c>
      <c r="F90" s="6">
        <v>3</v>
      </c>
      <c r="G90" s="7">
        <f t="shared" si="1"/>
        <v>20529.900000000001</v>
      </c>
    </row>
    <row r="91" spans="1:7" x14ac:dyDescent="0.25">
      <c r="A91" s="8">
        <v>44547</v>
      </c>
      <c r="B91" s="8">
        <v>44547</v>
      </c>
      <c r="C91" s="3" t="s">
        <v>91</v>
      </c>
      <c r="D91" s="4">
        <v>18</v>
      </c>
      <c r="E91" s="5">
        <v>6843.3</v>
      </c>
      <c r="F91" s="6">
        <v>10</v>
      </c>
      <c r="G91" s="7">
        <f t="shared" si="1"/>
        <v>68433</v>
      </c>
    </row>
    <row r="92" spans="1:7" x14ac:dyDescent="0.25">
      <c r="A92" s="8">
        <v>44014</v>
      </c>
      <c r="B92" s="8">
        <v>44014</v>
      </c>
      <c r="C92" s="9" t="s">
        <v>92</v>
      </c>
      <c r="D92" s="10">
        <v>35</v>
      </c>
      <c r="E92" s="5">
        <v>13385.14</v>
      </c>
      <c r="F92" s="6">
        <v>4</v>
      </c>
      <c r="G92" s="7">
        <f t="shared" si="1"/>
        <v>53540.56</v>
      </c>
    </row>
    <row r="93" spans="1:7" x14ac:dyDescent="0.25">
      <c r="A93" s="8">
        <v>44014</v>
      </c>
      <c r="B93" s="8">
        <v>44014</v>
      </c>
      <c r="C93" s="3" t="s">
        <v>93</v>
      </c>
      <c r="D93" s="4">
        <v>34</v>
      </c>
      <c r="E93" s="5">
        <v>13385.14</v>
      </c>
      <c r="F93" s="6">
        <v>3</v>
      </c>
      <c r="G93" s="7">
        <f t="shared" si="1"/>
        <v>40155.42</v>
      </c>
    </row>
    <row r="94" spans="1:7" x14ac:dyDescent="0.25">
      <c r="A94" s="8">
        <v>44014</v>
      </c>
      <c r="B94" s="8">
        <v>44014</v>
      </c>
      <c r="C94" s="9" t="s">
        <v>94</v>
      </c>
      <c r="D94" s="10">
        <v>36</v>
      </c>
      <c r="E94" s="5">
        <v>7131.32</v>
      </c>
      <c r="F94" s="6">
        <v>3</v>
      </c>
      <c r="G94" s="7">
        <f t="shared" si="1"/>
        <v>21393.96</v>
      </c>
    </row>
    <row r="95" spans="1:7" x14ac:dyDescent="0.25">
      <c r="A95" s="8">
        <v>44014</v>
      </c>
      <c r="B95" s="8">
        <v>44014</v>
      </c>
      <c r="C95" s="3" t="s">
        <v>95</v>
      </c>
      <c r="D95" s="4">
        <v>37</v>
      </c>
      <c r="E95" s="5">
        <v>13385.14</v>
      </c>
      <c r="F95" s="6">
        <v>4</v>
      </c>
      <c r="G95" s="7">
        <f t="shared" ref="G95:G147" si="2">E95*F95</f>
        <v>53540.56</v>
      </c>
    </row>
    <row r="96" spans="1:7" x14ac:dyDescent="0.25">
      <c r="A96" s="8">
        <v>44774</v>
      </c>
      <c r="B96" s="8">
        <v>44774</v>
      </c>
      <c r="C96" s="9" t="s">
        <v>96</v>
      </c>
      <c r="D96" s="10">
        <v>73</v>
      </c>
      <c r="E96" s="5">
        <f>98*1.18</f>
        <v>115.64</v>
      </c>
      <c r="F96" s="11">
        <v>55</v>
      </c>
      <c r="G96" s="7">
        <f t="shared" si="2"/>
        <v>6360.2</v>
      </c>
    </row>
    <row r="97" spans="1:7" x14ac:dyDescent="0.25">
      <c r="A97" s="8">
        <v>44675</v>
      </c>
      <c r="B97" s="8">
        <v>44675</v>
      </c>
      <c r="C97" s="3" t="s">
        <v>97</v>
      </c>
      <c r="D97" s="4">
        <v>38</v>
      </c>
      <c r="E97" s="5">
        <v>212.52</v>
      </c>
      <c r="F97" s="11">
        <v>71</v>
      </c>
      <c r="G97" s="7">
        <f t="shared" si="2"/>
        <v>15088.92</v>
      </c>
    </row>
    <row r="98" spans="1:7" x14ac:dyDescent="0.25">
      <c r="A98" s="8">
        <v>44628</v>
      </c>
      <c r="B98" s="8">
        <v>44628</v>
      </c>
      <c r="C98" s="9" t="s">
        <v>98</v>
      </c>
      <c r="D98" s="10">
        <v>94</v>
      </c>
      <c r="E98" s="5">
        <v>165</v>
      </c>
      <c r="F98" s="11">
        <v>32</v>
      </c>
      <c r="G98" s="7">
        <f t="shared" si="2"/>
        <v>5280</v>
      </c>
    </row>
    <row r="99" spans="1:7" x14ac:dyDescent="0.25">
      <c r="A99" s="8">
        <v>44628</v>
      </c>
      <c r="B99" s="8">
        <v>44628</v>
      </c>
      <c r="C99" s="3" t="s">
        <v>99</v>
      </c>
      <c r="D99" s="4">
        <v>95</v>
      </c>
      <c r="E99" s="5">
        <v>251</v>
      </c>
      <c r="F99" s="11">
        <v>18</v>
      </c>
      <c r="G99" s="7">
        <f t="shared" si="2"/>
        <v>4518</v>
      </c>
    </row>
    <row r="100" spans="1:7" x14ac:dyDescent="0.25">
      <c r="A100" s="8">
        <v>44501</v>
      </c>
      <c r="B100" s="8">
        <v>44501</v>
      </c>
      <c r="C100" s="9" t="s">
        <v>100</v>
      </c>
      <c r="D100" s="10">
        <v>93</v>
      </c>
      <c r="E100" s="5">
        <v>124.2</v>
      </c>
      <c r="F100" s="11">
        <v>219</v>
      </c>
      <c r="G100" s="7">
        <f t="shared" si="2"/>
        <v>27199.8</v>
      </c>
    </row>
    <row r="101" spans="1:7" x14ac:dyDescent="0.25">
      <c r="A101" s="8">
        <v>44158</v>
      </c>
      <c r="B101" s="8">
        <v>44158</v>
      </c>
      <c r="C101" s="3" t="s">
        <v>101</v>
      </c>
      <c r="D101" s="4">
        <v>92</v>
      </c>
      <c r="E101" s="5">
        <v>40</v>
      </c>
      <c r="F101" s="11">
        <v>9</v>
      </c>
      <c r="G101" s="7">
        <f t="shared" si="2"/>
        <v>360</v>
      </c>
    </row>
    <row r="102" spans="1:7" x14ac:dyDescent="0.25">
      <c r="A102" s="8">
        <v>44678</v>
      </c>
      <c r="B102" s="8">
        <v>44678</v>
      </c>
      <c r="C102" s="9" t="s">
        <v>102</v>
      </c>
      <c r="D102" s="10">
        <v>77</v>
      </c>
      <c r="E102" s="5">
        <v>26.833199999999998</v>
      </c>
      <c r="F102" s="11">
        <v>52</v>
      </c>
      <c r="G102" s="7">
        <f t="shared" si="2"/>
        <v>1395.3263999999999</v>
      </c>
    </row>
    <row r="103" spans="1:7" x14ac:dyDescent="0.25">
      <c r="A103" s="8">
        <v>44771</v>
      </c>
      <c r="B103" s="8">
        <v>44771</v>
      </c>
      <c r="C103" s="9" t="s">
        <v>103</v>
      </c>
      <c r="D103" s="10">
        <v>17</v>
      </c>
      <c r="E103" s="5">
        <v>252</v>
      </c>
      <c r="F103" s="11">
        <v>3</v>
      </c>
      <c r="G103" s="7">
        <f t="shared" si="2"/>
        <v>756</v>
      </c>
    </row>
    <row r="104" spans="1:7" x14ac:dyDescent="0.25">
      <c r="A104" s="8">
        <v>44628</v>
      </c>
      <c r="B104" s="8">
        <v>44628</v>
      </c>
      <c r="C104" s="3" t="s">
        <v>104</v>
      </c>
      <c r="D104" s="4">
        <v>88</v>
      </c>
      <c r="E104" s="5">
        <v>5.26</v>
      </c>
      <c r="F104" s="11">
        <v>38</v>
      </c>
      <c r="G104" s="7">
        <f t="shared" si="2"/>
        <v>199.88</v>
      </c>
    </row>
    <row r="105" spans="1:7" x14ac:dyDescent="0.25">
      <c r="A105" s="8">
        <v>44579</v>
      </c>
      <c r="B105" s="8">
        <v>44579</v>
      </c>
      <c r="C105" s="9" t="s">
        <v>105</v>
      </c>
      <c r="D105" s="10">
        <v>22</v>
      </c>
      <c r="E105" s="5">
        <v>6216.72</v>
      </c>
      <c r="F105" s="11">
        <v>10</v>
      </c>
      <c r="G105" s="7">
        <f t="shared" si="2"/>
        <v>62167.200000000004</v>
      </c>
    </row>
    <row r="106" spans="1:7" x14ac:dyDescent="0.25">
      <c r="A106" s="8">
        <v>44579</v>
      </c>
      <c r="B106" s="8">
        <v>44579</v>
      </c>
      <c r="C106" s="3" t="s">
        <v>106</v>
      </c>
      <c r="D106" s="4">
        <v>21</v>
      </c>
      <c r="E106" s="5">
        <v>6216.72</v>
      </c>
      <c r="F106" s="11">
        <v>11</v>
      </c>
      <c r="G106" s="7">
        <f t="shared" si="2"/>
        <v>68383.92</v>
      </c>
    </row>
    <row r="107" spans="1:7" x14ac:dyDescent="0.25">
      <c r="A107" s="8">
        <v>44579</v>
      </c>
      <c r="B107" s="8">
        <v>44579</v>
      </c>
      <c r="C107" s="9" t="s">
        <v>107</v>
      </c>
      <c r="D107" s="10">
        <v>23</v>
      </c>
      <c r="E107" s="5">
        <v>6216.72</v>
      </c>
      <c r="F107" s="11">
        <v>14</v>
      </c>
      <c r="G107" s="7">
        <f>E107*F107</f>
        <v>87034.08</v>
      </c>
    </row>
    <row r="108" spans="1:7" x14ac:dyDescent="0.25">
      <c r="A108" s="8">
        <v>44912</v>
      </c>
      <c r="B108" s="8">
        <v>44912</v>
      </c>
      <c r="C108" s="3" t="s">
        <v>108</v>
      </c>
      <c r="D108" s="4">
        <v>24</v>
      </c>
      <c r="E108" s="5">
        <v>4837.04</v>
      </c>
      <c r="F108" s="11">
        <v>22</v>
      </c>
      <c r="G108" s="7">
        <f t="shared" si="2"/>
        <v>106414.88</v>
      </c>
    </row>
    <row r="109" spans="1:7" x14ac:dyDescent="0.25">
      <c r="A109" s="8">
        <v>44329</v>
      </c>
      <c r="B109" s="8">
        <v>44329</v>
      </c>
      <c r="C109" s="9" t="s">
        <v>109</v>
      </c>
      <c r="D109" s="10">
        <v>63</v>
      </c>
      <c r="E109" s="5">
        <f>108.01/12</f>
        <v>9.0008333333333344</v>
      </c>
      <c r="F109" s="11">
        <v>32</v>
      </c>
      <c r="G109" s="7">
        <f t="shared" si="2"/>
        <v>288.0266666666667</v>
      </c>
    </row>
    <row r="110" spans="1:7" x14ac:dyDescent="0.25">
      <c r="A110" s="8">
        <v>44628</v>
      </c>
      <c r="B110" s="8">
        <v>44628</v>
      </c>
      <c r="C110" s="3" t="s">
        <v>110</v>
      </c>
      <c r="D110" s="4">
        <v>62</v>
      </c>
      <c r="E110" s="5">
        <f>206.85/12</f>
        <v>17.237500000000001</v>
      </c>
      <c r="F110" s="11">
        <v>0</v>
      </c>
      <c r="G110" s="7">
        <f t="shared" si="2"/>
        <v>0</v>
      </c>
    </row>
    <row r="111" spans="1:7" x14ac:dyDescent="0.25">
      <c r="A111" s="8">
        <v>44327</v>
      </c>
      <c r="B111" s="8">
        <v>44327</v>
      </c>
      <c r="C111" s="9" t="s">
        <v>111</v>
      </c>
      <c r="D111" s="10">
        <v>62</v>
      </c>
      <c r="E111" s="5">
        <f>247.8/12</f>
        <v>20.650000000000002</v>
      </c>
      <c r="F111" s="11">
        <v>48</v>
      </c>
      <c r="G111" s="7">
        <f t="shared" si="2"/>
        <v>991.2</v>
      </c>
    </row>
    <row r="112" spans="1:7" x14ac:dyDescent="0.25">
      <c r="A112" s="8">
        <v>44386</v>
      </c>
      <c r="B112" s="8">
        <v>44386</v>
      </c>
      <c r="C112" s="9" t="s">
        <v>112</v>
      </c>
      <c r="D112" s="10">
        <v>67</v>
      </c>
      <c r="E112" s="5">
        <v>53.099999999999994</v>
      </c>
      <c r="F112" s="11">
        <v>17</v>
      </c>
      <c r="G112" s="7">
        <f t="shared" si="2"/>
        <v>902.69999999999993</v>
      </c>
    </row>
    <row r="113" spans="1:7" x14ac:dyDescent="0.25">
      <c r="A113" s="8">
        <v>44501</v>
      </c>
      <c r="B113" s="8">
        <v>44501</v>
      </c>
      <c r="C113" s="9" t="s">
        <v>113</v>
      </c>
      <c r="D113" s="10">
        <v>67</v>
      </c>
      <c r="E113" s="5">
        <v>263.29000000000002</v>
      </c>
      <c r="F113" s="11">
        <v>0</v>
      </c>
      <c r="G113" s="7">
        <f t="shared" si="2"/>
        <v>0</v>
      </c>
    </row>
    <row r="114" spans="1:7" x14ac:dyDescent="0.25">
      <c r="A114" s="8">
        <v>44501</v>
      </c>
      <c r="B114" s="8">
        <v>44501</v>
      </c>
      <c r="C114" s="9" t="s">
        <v>114</v>
      </c>
      <c r="D114" s="10">
        <v>154</v>
      </c>
      <c r="E114" s="5">
        <v>22.33</v>
      </c>
      <c r="F114" s="11">
        <v>18</v>
      </c>
      <c r="G114" s="7">
        <f t="shared" si="2"/>
        <v>401.93999999999994</v>
      </c>
    </row>
    <row r="115" spans="1:7" x14ac:dyDescent="0.25">
      <c r="A115" s="8">
        <v>44501</v>
      </c>
      <c r="B115" s="8">
        <v>44501</v>
      </c>
      <c r="C115" s="3" t="s">
        <v>115</v>
      </c>
      <c r="D115" s="10">
        <v>155</v>
      </c>
      <c r="E115" s="5">
        <v>226.01</v>
      </c>
      <c r="F115" s="11">
        <v>7</v>
      </c>
      <c r="G115" s="7">
        <f t="shared" si="2"/>
        <v>1582.07</v>
      </c>
    </row>
    <row r="116" spans="1:7" x14ac:dyDescent="0.25">
      <c r="A116" s="8">
        <v>44501</v>
      </c>
      <c r="B116" s="8">
        <v>44501</v>
      </c>
      <c r="C116" s="9" t="s">
        <v>116</v>
      </c>
      <c r="D116" s="10">
        <v>111</v>
      </c>
      <c r="E116" s="5">
        <v>259</v>
      </c>
      <c r="F116" s="11">
        <v>5</v>
      </c>
      <c r="G116" s="7">
        <f t="shared" si="2"/>
        <v>1295</v>
      </c>
    </row>
    <row r="117" spans="1:7" x14ac:dyDescent="0.25">
      <c r="A117" s="8">
        <v>44501</v>
      </c>
      <c r="B117" s="8">
        <v>44501</v>
      </c>
      <c r="C117" s="9" t="s">
        <v>117</v>
      </c>
      <c r="D117" s="10">
        <v>111</v>
      </c>
      <c r="E117" s="5">
        <v>364.6</v>
      </c>
      <c r="F117" s="11">
        <v>3</v>
      </c>
      <c r="G117" s="7">
        <f t="shared" si="2"/>
        <v>1093.8000000000002</v>
      </c>
    </row>
    <row r="118" spans="1:7" x14ac:dyDescent="0.25">
      <c r="A118" s="8">
        <v>44501</v>
      </c>
      <c r="B118" s="8">
        <v>44501</v>
      </c>
      <c r="C118" s="9" t="s">
        <v>118</v>
      </c>
      <c r="D118" s="10">
        <v>156</v>
      </c>
      <c r="E118" s="5">
        <v>1805.4</v>
      </c>
      <c r="F118" s="11">
        <v>2</v>
      </c>
      <c r="G118" s="7">
        <f t="shared" si="2"/>
        <v>3610.8</v>
      </c>
    </row>
    <row r="119" spans="1:7" x14ac:dyDescent="0.25">
      <c r="A119" s="8">
        <v>44774</v>
      </c>
      <c r="B119" s="8">
        <v>44774</v>
      </c>
      <c r="C119" s="9" t="s">
        <v>119</v>
      </c>
      <c r="D119" s="10">
        <v>156</v>
      </c>
      <c r="E119" s="5">
        <v>1500</v>
      </c>
      <c r="F119" s="11">
        <v>2</v>
      </c>
      <c r="G119" s="7">
        <f t="shared" si="2"/>
        <v>3000</v>
      </c>
    </row>
    <row r="120" spans="1:7" x14ac:dyDescent="0.25">
      <c r="A120" s="8">
        <v>44678</v>
      </c>
      <c r="B120" s="8">
        <v>44678</v>
      </c>
      <c r="C120" s="9" t="s">
        <v>120</v>
      </c>
      <c r="D120" s="10">
        <v>157</v>
      </c>
      <c r="E120" s="5">
        <v>222.01</v>
      </c>
      <c r="F120" s="11">
        <v>173</v>
      </c>
      <c r="G120" s="7">
        <f t="shared" si="2"/>
        <v>38407.729999999996</v>
      </c>
    </row>
    <row r="121" spans="1:7" x14ac:dyDescent="0.25">
      <c r="A121" s="8">
        <v>44501</v>
      </c>
      <c r="B121" s="8">
        <v>44501</v>
      </c>
      <c r="C121" s="9" t="s">
        <v>121</v>
      </c>
      <c r="D121" s="10">
        <v>66</v>
      </c>
      <c r="E121" s="5">
        <v>62.8</v>
      </c>
      <c r="F121" s="11">
        <v>7</v>
      </c>
      <c r="G121" s="7">
        <f t="shared" si="2"/>
        <v>439.59999999999997</v>
      </c>
    </row>
    <row r="122" spans="1:7" x14ac:dyDescent="0.25">
      <c r="A122" s="8">
        <v>44501</v>
      </c>
      <c r="B122" s="8">
        <v>44501</v>
      </c>
      <c r="C122" s="9" t="s">
        <v>122</v>
      </c>
      <c r="D122" s="10">
        <v>76</v>
      </c>
      <c r="E122" s="5">
        <v>445</v>
      </c>
      <c r="F122" s="11">
        <v>12</v>
      </c>
      <c r="G122" s="7">
        <f t="shared" si="2"/>
        <v>5340</v>
      </c>
    </row>
    <row r="123" spans="1:7" x14ac:dyDescent="0.25">
      <c r="A123" s="8">
        <v>44501</v>
      </c>
      <c r="B123" s="8">
        <v>44501</v>
      </c>
      <c r="C123" s="9" t="s">
        <v>123</v>
      </c>
      <c r="D123" s="10">
        <v>153</v>
      </c>
      <c r="E123" s="5">
        <v>29.27</v>
      </c>
      <c r="F123" s="11">
        <v>15</v>
      </c>
      <c r="G123" s="7">
        <f t="shared" si="2"/>
        <v>439.05</v>
      </c>
    </row>
    <row r="124" spans="1:7" x14ac:dyDescent="0.25">
      <c r="A124" s="8">
        <v>44517</v>
      </c>
      <c r="B124" s="8">
        <v>44517</v>
      </c>
      <c r="C124" s="9" t="s">
        <v>124</v>
      </c>
      <c r="D124" s="10">
        <v>153</v>
      </c>
      <c r="E124" s="5">
        <v>32.799999999999997</v>
      </c>
      <c r="F124" s="11">
        <v>0</v>
      </c>
      <c r="G124" s="7">
        <f t="shared" si="2"/>
        <v>0</v>
      </c>
    </row>
    <row r="125" spans="1:7" x14ac:dyDescent="0.25">
      <c r="A125" s="8">
        <v>44517</v>
      </c>
      <c r="B125" s="8">
        <v>44517</v>
      </c>
      <c r="C125" s="9" t="s">
        <v>125</v>
      </c>
      <c r="D125" s="10">
        <v>156</v>
      </c>
      <c r="E125" s="5">
        <v>32.1</v>
      </c>
      <c r="F125" s="6">
        <v>7</v>
      </c>
      <c r="G125" s="7">
        <f>F125*E125</f>
        <v>224.70000000000002</v>
      </c>
    </row>
    <row r="126" spans="1:7" x14ac:dyDescent="0.25">
      <c r="A126" s="8">
        <v>44501</v>
      </c>
      <c r="B126" s="8">
        <v>44501</v>
      </c>
      <c r="C126" s="9" t="s">
        <v>126</v>
      </c>
      <c r="D126" s="10">
        <v>88</v>
      </c>
      <c r="E126" s="5">
        <v>1147</v>
      </c>
      <c r="F126" s="6">
        <v>1</v>
      </c>
      <c r="G126" s="7">
        <f t="shared" si="2"/>
        <v>1147</v>
      </c>
    </row>
    <row r="127" spans="1:7" x14ac:dyDescent="0.25">
      <c r="A127" s="8">
        <v>44501</v>
      </c>
      <c r="B127" s="8">
        <v>44501</v>
      </c>
      <c r="C127" s="9" t="s">
        <v>127</v>
      </c>
      <c r="D127" s="10">
        <v>114</v>
      </c>
      <c r="E127" s="5">
        <v>495</v>
      </c>
      <c r="F127" s="6">
        <v>0</v>
      </c>
      <c r="G127" s="7">
        <f t="shared" si="2"/>
        <v>0</v>
      </c>
    </row>
    <row r="128" spans="1:7" x14ac:dyDescent="0.25">
      <c r="A128" s="8">
        <v>44501</v>
      </c>
      <c r="B128" s="8">
        <v>44501</v>
      </c>
      <c r="C128" s="9" t="s">
        <v>128</v>
      </c>
      <c r="D128" s="10">
        <v>114</v>
      </c>
      <c r="E128" s="5">
        <v>495</v>
      </c>
      <c r="F128" s="6">
        <v>2</v>
      </c>
      <c r="G128" s="7">
        <f t="shared" si="2"/>
        <v>990</v>
      </c>
    </row>
    <row r="129" spans="1:7" x14ac:dyDescent="0.25">
      <c r="A129" s="8">
        <v>44329</v>
      </c>
      <c r="B129" s="8">
        <v>44329</v>
      </c>
      <c r="C129" s="9" t="s">
        <v>129</v>
      </c>
      <c r="D129" s="10">
        <v>81</v>
      </c>
      <c r="E129" s="5">
        <v>29.5</v>
      </c>
      <c r="F129" s="6">
        <v>0</v>
      </c>
      <c r="G129" s="7">
        <f t="shared" si="2"/>
        <v>0</v>
      </c>
    </row>
    <row r="130" spans="1:7" x14ac:dyDescent="0.25">
      <c r="A130" s="28">
        <v>44417</v>
      </c>
      <c r="B130" s="28">
        <v>44417</v>
      </c>
      <c r="C130" s="25" t="s">
        <v>130</v>
      </c>
      <c r="D130" s="26" t="s">
        <v>131</v>
      </c>
      <c r="E130" s="33">
        <f>1.18*210</f>
        <v>247.79999999999998</v>
      </c>
      <c r="F130" s="34">
        <v>0</v>
      </c>
      <c r="G130" s="35">
        <f>247.8*40</f>
        <v>9912</v>
      </c>
    </row>
    <row r="131" spans="1:7" x14ac:dyDescent="0.25">
      <c r="A131" s="8">
        <v>44386</v>
      </c>
      <c r="B131" s="8">
        <v>44386</v>
      </c>
      <c r="C131" s="9" t="s">
        <v>132</v>
      </c>
      <c r="D131" s="10">
        <v>148</v>
      </c>
      <c r="E131" s="5">
        <v>1693.3</v>
      </c>
      <c r="F131" s="6">
        <v>7</v>
      </c>
      <c r="G131" s="7">
        <f>E131*F131</f>
        <v>11853.1</v>
      </c>
    </row>
    <row r="132" spans="1:7" x14ac:dyDescent="0.25">
      <c r="A132" s="8">
        <v>44386</v>
      </c>
      <c r="B132" s="8">
        <v>44386</v>
      </c>
      <c r="C132" s="9" t="s">
        <v>133</v>
      </c>
      <c r="D132" s="10">
        <v>147</v>
      </c>
      <c r="E132" s="5">
        <v>4779</v>
      </c>
      <c r="F132" s="6">
        <v>0</v>
      </c>
      <c r="G132" s="7">
        <f t="shared" si="2"/>
        <v>0</v>
      </c>
    </row>
    <row r="133" spans="1:7" x14ac:dyDescent="0.25">
      <c r="A133" s="8">
        <v>44386</v>
      </c>
      <c r="B133" s="8">
        <v>44386</v>
      </c>
      <c r="C133" s="9" t="s">
        <v>134</v>
      </c>
      <c r="D133" s="10">
        <v>152</v>
      </c>
      <c r="E133" s="5">
        <v>118</v>
      </c>
      <c r="F133" s="6">
        <v>8</v>
      </c>
      <c r="G133" s="7">
        <f t="shared" si="2"/>
        <v>944</v>
      </c>
    </row>
    <row r="134" spans="1:7" x14ac:dyDescent="0.25">
      <c r="A134" s="8">
        <v>44386</v>
      </c>
      <c r="B134" s="8">
        <v>44386</v>
      </c>
      <c r="C134" s="9" t="s">
        <v>135</v>
      </c>
      <c r="D134" s="10">
        <v>151</v>
      </c>
      <c r="E134" s="5">
        <v>531</v>
      </c>
      <c r="F134" s="6">
        <v>3</v>
      </c>
      <c r="G134" s="7">
        <f t="shared" si="2"/>
        <v>1593</v>
      </c>
    </row>
    <row r="135" spans="1:7" x14ac:dyDescent="0.25">
      <c r="A135" s="8">
        <v>44386</v>
      </c>
      <c r="B135" s="8">
        <v>44386</v>
      </c>
      <c r="C135" s="9" t="s">
        <v>136</v>
      </c>
      <c r="D135" s="10">
        <v>149</v>
      </c>
      <c r="E135" s="5">
        <v>53.1</v>
      </c>
      <c r="F135" s="6">
        <v>0</v>
      </c>
      <c r="G135" s="7">
        <f t="shared" si="2"/>
        <v>0</v>
      </c>
    </row>
    <row r="136" spans="1:7" x14ac:dyDescent="0.25">
      <c r="A136" s="28">
        <v>44634</v>
      </c>
      <c r="B136" s="28">
        <v>44634</v>
      </c>
      <c r="C136" s="36" t="s">
        <v>137</v>
      </c>
      <c r="D136" s="10">
        <v>159</v>
      </c>
      <c r="E136" s="5">
        <v>6946.66</v>
      </c>
      <c r="F136" s="6">
        <v>5</v>
      </c>
      <c r="G136" s="7">
        <f t="shared" si="2"/>
        <v>34733.300000000003</v>
      </c>
    </row>
    <row r="137" spans="1:7" x14ac:dyDescent="0.25">
      <c r="A137" s="28">
        <v>44634</v>
      </c>
      <c r="B137" s="28">
        <v>44634</v>
      </c>
      <c r="C137" s="36" t="s">
        <v>138</v>
      </c>
      <c r="D137" s="10">
        <v>159</v>
      </c>
      <c r="E137" s="5">
        <v>1389.33</v>
      </c>
      <c r="F137" s="6">
        <v>5</v>
      </c>
      <c r="G137" s="7">
        <f t="shared" si="2"/>
        <v>6946.65</v>
      </c>
    </row>
    <row r="138" spans="1:7" x14ac:dyDescent="0.25">
      <c r="A138" s="28">
        <v>44634</v>
      </c>
      <c r="B138" s="28">
        <v>44634</v>
      </c>
      <c r="C138" s="36" t="s">
        <v>139</v>
      </c>
      <c r="D138" s="10">
        <v>159</v>
      </c>
      <c r="E138" s="5">
        <v>128.62</v>
      </c>
      <c r="F138" s="6">
        <v>4</v>
      </c>
      <c r="G138" s="7">
        <f t="shared" si="2"/>
        <v>514.48</v>
      </c>
    </row>
    <row r="139" spans="1:7" x14ac:dyDescent="0.25">
      <c r="A139" s="28">
        <v>44634</v>
      </c>
      <c r="B139" s="28">
        <v>44634</v>
      </c>
      <c r="C139" s="36" t="s">
        <v>140</v>
      </c>
      <c r="D139" s="10">
        <v>159</v>
      </c>
      <c r="E139" s="5">
        <v>181.13</v>
      </c>
      <c r="F139" s="6">
        <v>4</v>
      </c>
      <c r="G139" s="7">
        <f t="shared" si="2"/>
        <v>724.52</v>
      </c>
    </row>
    <row r="140" spans="1:7" x14ac:dyDescent="0.25">
      <c r="A140" s="28">
        <v>44634</v>
      </c>
      <c r="B140" s="28">
        <v>44634</v>
      </c>
      <c r="C140" s="36" t="s">
        <v>141</v>
      </c>
      <c r="D140" s="10">
        <v>159</v>
      </c>
      <c r="E140" s="5">
        <v>159.30000000000001</v>
      </c>
      <c r="F140" s="6">
        <v>35</v>
      </c>
      <c r="G140" s="7">
        <f t="shared" si="2"/>
        <v>5575.5</v>
      </c>
    </row>
    <row r="141" spans="1:7" x14ac:dyDescent="0.25">
      <c r="A141" s="28">
        <v>44634</v>
      </c>
      <c r="B141" s="28">
        <v>44634</v>
      </c>
      <c r="C141" s="36" t="s">
        <v>142</v>
      </c>
      <c r="D141" s="10">
        <v>159</v>
      </c>
      <c r="E141" s="5">
        <v>83.19</v>
      </c>
      <c r="F141" s="6">
        <v>35</v>
      </c>
      <c r="G141" s="7">
        <f t="shared" si="2"/>
        <v>2911.65</v>
      </c>
    </row>
    <row r="142" spans="1:7" x14ac:dyDescent="0.25">
      <c r="A142" s="28">
        <v>44634</v>
      </c>
      <c r="B142" s="28">
        <v>44634</v>
      </c>
      <c r="C142" s="36" t="s">
        <v>143</v>
      </c>
      <c r="D142" s="10">
        <v>159</v>
      </c>
      <c r="E142" s="5">
        <v>1369.86</v>
      </c>
      <c r="F142" s="6">
        <v>4</v>
      </c>
      <c r="G142" s="7">
        <f t="shared" si="2"/>
        <v>5479.44</v>
      </c>
    </row>
    <row r="143" spans="1:7" x14ac:dyDescent="0.25">
      <c r="A143" s="28">
        <v>44634</v>
      </c>
      <c r="B143" s="28">
        <v>44634</v>
      </c>
      <c r="C143" s="36" t="s">
        <v>144</v>
      </c>
      <c r="D143" s="10">
        <v>159</v>
      </c>
      <c r="E143" s="5">
        <v>175.23</v>
      </c>
      <c r="F143" s="6">
        <v>4</v>
      </c>
      <c r="G143" s="7">
        <f t="shared" si="2"/>
        <v>700.92</v>
      </c>
    </row>
    <row r="144" spans="1:7" x14ac:dyDescent="0.25">
      <c r="A144" s="28">
        <v>44634</v>
      </c>
      <c r="B144" s="28">
        <v>44634</v>
      </c>
      <c r="C144" s="36" t="s">
        <v>145</v>
      </c>
      <c r="D144" s="10">
        <v>159</v>
      </c>
      <c r="E144" s="5">
        <v>1230.74</v>
      </c>
      <c r="F144" s="6">
        <v>2</v>
      </c>
      <c r="G144" s="7">
        <f t="shared" si="2"/>
        <v>2461.48</v>
      </c>
    </row>
    <row r="145" spans="1:8" x14ac:dyDescent="0.25">
      <c r="A145" s="28">
        <v>44634</v>
      </c>
      <c r="B145" s="28">
        <v>44634</v>
      </c>
      <c r="C145" s="36" t="s">
        <v>146</v>
      </c>
      <c r="D145" s="10">
        <v>159</v>
      </c>
      <c r="E145" s="5">
        <v>541.62</v>
      </c>
      <c r="F145" s="6">
        <v>2</v>
      </c>
      <c r="G145" s="7">
        <f t="shared" si="2"/>
        <v>1083.24</v>
      </c>
    </row>
    <row r="146" spans="1:8" x14ac:dyDescent="0.25">
      <c r="A146" s="28">
        <v>44634</v>
      </c>
      <c r="B146" s="28">
        <v>44634</v>
      </c>
      <c r="C146" s="36" t="s">
        <v>147</v>
      </c>
      <c r="D146" s="10">
        <v>159</v>
      </c>
      <c r="E146" s="5">
        <v>127.44</v>
      </c>
      <c r="F146" s="6">
        <v>4</v>
      </c>
      <c r="G146" s="7">
        <f t="shared" si="2"/>
        <v>509.76</v>
      </c>
    </row>
    <row r="147" spans="1:8" ht="18.75" customHeight="1" x14ac:dyDescent="0.3">
      <c r="A147" s="43"/>
      <c r="B147" s="44"/>
      <c r="C147" s="27"/>
      <c r="D147" s="39" t="s">
        <v>148</v>
      </c>
      <c r="E147" s="39"/>
      <c r="F147" s="40"/>
      <c r="G147" s="41">
        <f>SUM(G9:G146)</f>
        <v>1695408.7705999992</v>
      </c>
      <c r="H147" s="42"/>
    </row>
    <row r="148" spans="1:8" ht="12.75" customHeight="1" x14ac:dyDescent="0.25">
      <c r="E148" s="43"/>
      <c r="F148" s="43"/>
    </row>
    <row r="149" spans="1:8" ht="15.75" x14ac:dyDescent="0.25">
      <c r="A149" s="43"/>
      <c r="B149" s="43"/>
    </row>
    <row r="150" spans="1:8" ht="15.75" x14ac:dyDescent="0.25">
      <c r="A150" s="43"/>
      <c r="B150" s="43"/>
      <c r="E150" s="43"/>
      <c r="F150" s="43"/>
    </row>
    <row r="151" spans="1:8" ht="15.75" x14ac:dyDescent="0.25">
      <c r="E151" s="43"/>
      <c r="F151" s="43"/>
    </row>
  </sheetData>
  <mergeCells count="1">
    <mergeCell ref="A7:G7"/>
  </mergeCells>
  <pageMargins left="1.1811023622047245" right="0.70866141732283472" top="0.74803149606299213" bottom="0.74803149606299213" header="0.31496062992125984" footer="0.31496062992125984"/>
  <pageSetup paperSize="9" scale="62" orientation="portrait" verticalDpi="0" r:id="rId1"/>
  <rowBreaks count="1" manualBreakCount="1">
    <brk id="7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296D-032C-47AD-9909-DFE02AACF7D5}">
  <dimension ref="A6:G71"/>
  <sheetViews>
    <sheetView tabSelected="1" topLeftCell="A51" zoomScaleNormal="100" workbookViewId="0">
      <selection activeCell="I61" sqref="I61"/>
    </sheetView>
  </sheetViews>
  <sheetFormatPr baseColWidth="10" defaultRowHeight="15" x14ac:dyDescent="0.25"/>
  <cols>
    <col min="3" max="3" width="40.5703125" bestFit="1" customWidth="1"/>
  </cols>
  <sheetData>
    <row r="6" spans="1:7" x14ac:dyDescent="0.25">
      <c r="A6" s="71" t="s">
        <v>210</v>
      </c>
      <c r="B6" s="71"/>
      <c r="C6" s="71"/>
      <c r="D6" s="71"/>
      <c r="E6" s="71"/>
      <c r="F6" s="71"/>
      <c r="G6" s="71"/>
    </row>
    <row r="7" spans="1:7" ht="45" x14ac:dyDescent="0.25">
      <c r="A7" s="1" t="s">
        <v>0</v>
      </c>
      <c r="B7" s="1" t="s">
        <v>1</v>
      </c>
      <c r="C7" s="1" t="s">
        <v>2</v>
      </c>
      <c r="D7" s="1" t="s">
        <v>3</v>
      </c>
      <c r="E7" s="45" t="s">
        <v>149</v>
      </c>
      <c r="F7" s="1" t="s">
        <v>5</v>
      </c>
      <c r="G7" s="46" t="s">
        <v>6</v>
      </c>
    </row>
    <row r="8" spans="1:7" x14ac:dyDescent="0.25">
      <c r="A8" s="47">
        <v>44473</v>
      </c>
      <c r="B8" s="47">
        <v>44473</v>
      </c>
      <c r="C8" s="48" t="s">
        <v>150</v>
      </c>
      <c r="D8" s="49">
        <v>141</v>
      </c>
      <c r="E8" s="50">
        <v>38.94</v>
      </c>
      <c r="F8" s="70">
        <v>3</v>
      </c>
      <c r="G8" s="51">
        <f t="shared" ref="G8:G65" si="0">E8*F8</f>
        <v>116.82</v>
      </c>
    </row>
    <row r="9" spans="1:7" x14ac:dyDescent="0.25">
      <c r="A9" s="47">
        <v>44470</v>
      </c>
      <c r="B9" s="47">
        <v>44470</v>
      </c>
      <c r="C9" s="48" t="s">
        <v>151</v>
      </c>
      <c r="D9" s="49">
        <v>133</v>
      </c>
      <c r="E9" s="50">
        <v>436.6</v>
      </c>
      <c r="F9" s="70">
        <v>26</v>
      </c>
      <c r="G9" s="51">
        <f t="shared" si="0"/>
        <v>11351.6</v>
      </c>
    </row>
    <row r="10" spans="1:7" x14ac:dyDescent="0.25">
      <c r="A10" s="47">
        <v>44130</v>
      </c>
      <c r="B10" s="47">
        <v>44130</v>
      </c>
      <c r="C10" s="48" t="s">
        <v>152</v>
      </c>
      <c r="D10" s="49">
        <v>107</v>
      </c>
      <c r="E10" s="52">
        <v>100.3</v>
      </c>
      <c r="F10" s="70">
        <v>5</v>
      </c>
      <c r="G10" s="51">
        <f t="shared" si="0"/>
        <v>501.5</v>
      </c>
    </row>
    <row r="11" spans="1:7" x14ac:dyDescent="0.25">
      <c r="A11" s="47">
        <v>44433</v>
      </c>
      <c r="B11" s="47">
        <v>44433</v>
      </c>
      <c r="C11" s="48" t="s">
        <v>153</v>
      </c>
      <c r="D11" s="49">
        <v>9</v>
      </c>
      <c r="E11" s="52">
        <v>152.22</v>
      </c>
      <c r="F11" s="70">
        <v>0</v>
      </c>
      <c r="G11" s="51">
        <f t="shared" si="0"/>
        <v>0</v>
      </c>
    </row>
    <row r="12" spans="1:7" x14ac:dyDescent="0.25">
      <c r="A12" s="47">
        <v>44638</v>
      </c>
      <c r="B12" s="47">
        <v>44638</v>
      </c>
      <c r="C12" s="48" t="s">
        <v>154</v>
      </c>
      <c r="D12" s="49">
        <v>9</v>
      </c>
      <c r="E12" s="50">
        <v>155.76</v>
      </c>
      <c r="F12" s="70">
        <v>30</v>
      </c>
      <c r="G12" s="51">
        <f t="shared" si="0"/>
        <v>4672.7999999999993</v>
      </c>
    </row>
    <row r="13" spans="1:7" x14ac:dyDescent="0.25">
      <c r="A13" s="47">
        <v>44608</v>
      </c>
      <c r="B13" s="47">
        <v>44608</v>
      </c>
      <c r="C13" s="48" t="s">
        <v>155</v>
      </c>
      <c r="D13" s="49">
        <v>110</v>
      </c>
      <c r="E13" s="50">
        <v>47.2</v>
      </c>
      <c r="F13" s="70">
        <v>1</v>
      </c>
      <c r="G13" s="51">
        <f>E13*F13</f>
        <v>47.2</v>
      </c>
    </row>
    <row r="14" spans="1:7" x14ac:dyDescent="0.25">
      <c r="A14" s="47">
        <v>44335</v>
      </c>
      <c r="B14" s="47">
        <v>44335</v>
      </c>
      <c r="C14" s="48" t="s">
        <v>156</v>
      </c>
      <c r="D14" s="49">
        <v>13</v>
      </c>
      <c r="E14" s="50">
        <v>637.20000000000005</v>
      </c>
      <c r="F14" s="70">
        <v>3</v>
      </c>
      <c r="G14" s="51">
        <f t="shared" si="0"/>
        <v>1911.6000000000001</v>
      </c>
    </row>
    <row r="15" spans="1:7" x14ac:dyDescent="0.25">
      <c r="A15" s="47">
        <v>43511</v>
      </c>
      <c r="B15" s="47">
        <v>43511</v>
      </c>
      <c r="C15" s="48" t="s">
        <v>157</v>
      </c>
      <c r="D15" s="49">
        <v>110</v>
      </c>
      <c r="E15" s="50">
        <v>38.840000000000003</v>
      </c>
      <c r="F15" s="70">
        <v>1</v>
      </c>
      <c r="G15" s="51">
        <f t="shared" si="0"/>
        <v>38.840000000000003</v>
      </c>
    </row>
    <row r="16" spans="1:7" x14ac:dyDescent="0.25">
      <c r="A16" s="47">
        <v>44433</v>
      </c>
      <c r="B16" s="47">
        <v>44433</v>
      </c>
      <c r="C16" s="48" t="s">
        <v>158</v>
      </c>
      <c r="D16" s="49">
        <v>14</v>
      </c>
      <c r="E16" s="50">
        <v>213.58</v>
      </c>
      <c r="F16" s="70">
        <v>627</v>
      </c>
      <c r="G16" s="51">
        <f t="shared" si="0"/>
        <v>133914.66</v>
      </c>
    </row>
    <row r="17" spans="1:7" x14ac:dyDescent="0.25">
      <c r="A17" s="47">
        <v>44770</v>
      </c>
      <c r="B17" s="47">
        <v>44770</v>
      </c>
      <c r="C17" s="48" t="s">
        <v>159</v>
      </c>
      <c r="D17" s="49">
        <v>6</v>
      </c>
      <c r="E17" s="50">
        <v>271.39999999999998</v>
      </c>
      <c r="F17" s="70">
        <v>0</v>
      </c>
      <c r="G17" s="51">
        <f t="shared" si="0"/>
        <v>0</v>
      </c>
    </row>
    <row r="18" spans="1:7" x14ac:dyDescent="0.25">
      <c r="A18" s="47">
        <v>44770</v>
      </c>
      <c r="B18" s="47">
        <v>44770</v>
      </c>
      <c r="C18" s="48" t="s">
        <v>160</v>
      </c>
      <c r="D18" s="49">
        <v>6</v>
      </c>
      <c r="E18" s="50">
        <v>2826.1</v>
      </c>
      <c r="F18" s="70">
        <v>0</v>
      </c>
      <c r="G18" s="51">
        <f>E18*F18</f>
        <v>0</v>
      </c>
    </row>
    <row r="19" spans="1:7" x14ac:dyDescent="0.25">
      <c r="A19" s="47">
        <v>44770</v>
      </c>
      <c r="B19" s="47">
        <v>44770</v>
      </c>
      <c r="C19" s="48" t="s">
        <v>161</v>
      </c>
      <c r="D19" s="49">
        <v>6</v>
      </c>
      <c r="E19" s="50">
        <v>2584.1999999999998</v>
      </c>
      <c r="F19" s="70">
        <v>0</v>
      </c>
      <c r="G19" s="51">
        <f>+E19*F19</f>
        <v>0</v>
      </c>
    </row>
    <row r="20" spans="1:7" x14ac:dyDescent="0.25">
      <c r="A20" s="47">
        <v>44770</v>
      </c>
      <c r="B20" s="47">
        <v>44770</v>
      </c>
      <c r="C20" s="48" t="s">
        <v>162</v>
      </c>
      <c r="D20" s="49">
        <v>6</v>
      </c>
      <c r="E20" s="50">
        <v>76.7</v>
      </c>
      <c r="F20" s="70">
        <v>14</v>
      </c>
      <c r="G20" s="51">
        <f>E20*F20</f>
        <v>1073.8</v>
      </c>
    </row>
    <row r="21" spans="1:7" x14ac:dyDescent="0.25">
      <c r="A21" s="47">
        <v>44799</v>
      </c>
      <c r="B21" s="47">
        <v>44799</v>
      </c>
      <c r="C21" s="48" t="s">
        <v>163</v>
      </c>
      <c r="D21" s="49">
        <v>10</v>
      </c>
      <c r="E21" s="52">
        <v>424.8</v>
      </c>
      <c r="F21" s="70">
        <v>8</v>
      </c>
      <c r="G21" s="51">
        <f t="shared" si="0"/>
        <v>3398.4</v>
      </c>
    </row>
    <row r="22" spans="1:7" x14ac:dyDescent="0.25">
      <c r="A22" s="47">
        <v>43517</v>
      </c>
      <c r="B22" s="47">
        <v>43517</v>
      </c>
      <c r="C22" s="48" t="s">
        <v>164</v>
      </c>
      <c r="D22" s="49">
        <v>132</v>
      </c>
      <c r="E22" s="50">
        <v>237.5</v>
      </c>
      <c r="F22" s="70">
        <v>9</v>
      </c>
      <c r="G22" s="51">
        <f t="shared" si="0"/>
        <v>2137.5</v>
      </c>
    </row>
    <row r="23" spans="1:7" x14ac:dyDescent="0.25">
      <c r="A23" s="47">
        <v>43123</v>
      </c>
      <c r="B23" s="47">
        <v>43123</v>
      </c>
      <c r="C23" s="48" t="s">
        <v>165</v>
      </c>
      <c r="D23" s="49">
        <v>15</v>
      </c>
      <c r="E23" s="50">
        <v>470</v>
      </c>
      <c r="F23" s="70">
        <v>3</v>
      </c>
      <c r="G23" s="51">
        <f t="shared" si="0"/>
        <v>1410</v>
      </c>
    </row>
    <row r="24" spans="1:7" x14ac:dyDescent="0.25">
      <c r="A24" s="47">
        <v>43517</v>
      </c>
      <c r="B24" s="47">
        <v>43517</v>
      </c>
      <c r="C24" s="48" t="s">
        <v>166</v>
      </c>
      <c r="D24" s="49">
        <v>43</v>
      </c>
      <c r="E24" s="50">
        <v>200.06</v>
      </c>
      <c r="F24" s="70">
        <v>25</v>
      </c>
      <c r="G24" s="51">
        <f t="shared" si="0"/>
        <v>5001.5</v>
      </c>
    </row>
    <row r="25" spans="1:7" x14ac:dyDescent="0.25">
      <c r="A25" s="47">
        <v>43123</v>
      </c>
      <c r="B25" s="47">
        <v>43123</v>
      </c>
      <c r="C25" s="48" t="s">
        <v>167</v>
      </c>
      <c r="D25" s="49">
        <v>135</v>
      </c>
      <c r="E25" s="50">
        <v>235</v>
      </c>
      <c r="F25" s="70">
        <v>4</v>
      </c>
      <c r="G25" s="51">
        <f t="shared" si="0"/>
        <v>940</v>
      </c>
    </row>
    <row r="26" spans="1:7" x14ac:dyDescent="0.25">
      <c r="A26" s="47">
        <v>43223</v>
      </c>
      <c r="B26" s="47">
        <v>43223</v>
      </c>
      <c r="C26" s="48" t="s">
        <v>168</v>
      </c>
      <c r="D26" s="49">
        <v>16</v>
      </c>
      <c r="E26" s="50">
        <v>3</v>
      </c>
      <c r="F26" s="70">
        <v>64</v>
      </c>
      <c r="G26" s="51">
        <f t="shared" si="0"/>
        <v>192</v>
      </c>
    </row>
    <row r="27" spans="1:7" x14ac:dyDescent="0.25">
      <c r="A27" s="47">
        <v>44770</v>
      </c>
      <c r="B27" s="47">
        <v>44770</v>
      </c>
      <c r="C27" s="48" t="s">
        <v>169</v>
      </c>
      <c r="D27" s="49">
        <v>142</v>
      </c>
      <c r="E27" s="50">
        <v>489.7</v>
      </c>
      <c r="F27" s="70">
        <v>4</v>
      </c>
      <c r="G27" s="51">
        <f t="shared" si="0"/>
        <v>1958.8</v>
      </c>
    </row>
    <row r="28" spans="1:7" x14ac:dyDescent="0.25">
      <c r="A28" s="47">
        <v>44770</v>
      </c>
      <c r="B28" s="47">
        <v>44770</v>
      </c>
      <c r="C28" s="48" t="s">
        <v>170</v>
      </c>
      <c r="D28" s="49">
        <v>143</v>
      </c>
      <c r="E28" s="52">
        <v>401.2</v>
      </c>
      <c r="F28" s="70">
        <v>7</v>
      </c>
      <c r="G28" s="51">
        <f t="shared" si="0"/>
        <v>2808.4</v>
      </c>
    </row>
    <row r="29" spans="1:7" x14ac:dyDescent="0.25">
      <c r="A29" s="47">
        <v>44692</v>
      </c>
      <c r="B29" s="47">
        <v>44692</v>
      </c>
      <c r="C29" s="48" t="s">
        <v>171</v>
      </c>
      <c r="D29" s="49">
        <v>144</v>
      </c>
      <c r="E29" s="50">
        <v>153.4</v>
      </c>
      <c r="F29" s="70">
        <v>3</v>
      </c>
      <c r="G29" s="51">
        <f t="shared" si="0"/>
        <v>460.20000000000005</v>
      </c>
    </row>
    <row r="30" spans="1:7" x14ac:dyDescent="0.25">
      <c r="A30" s="47">
        <v>44692</v>
      </c>
      <c r="B30" s="47">
        <v>44692</v>
      </c>
      <c r="C30" s="48" t="s">
        <v>172</v>
      </c>
      <c r="D30" s="49">
        <v>137</v>
      </c>
      <c r="E30" s="50">
        <v>70.8</v>
      </c>
      <c r="F30" s="70">
        <v>4</v>
      </c>
      <c r="G30" s="51">
        <f t="shared" si="0"/>
        <v>283.2</v>
      </c>
    </row>
    <row r="31" spans="1:7" x14ac:dyDescent="0.25">
      <c r="A31" s="47">
        <v>44473</v>
      </c>
      <c r="B31" s="47">
        <v>44473</v>
      </c>
      <c r="C31" s="48" t="s">
        <v>173</v>
      </c>
      <c r="D31" s="49">
        <v>138</v>
      </c>
      <c r="E31" s="53">
        <v>146.32</v>
      </c>
      <c r="F31" s="70">
        <v>14</v>
      </c>
      <c r="G31" s="51">
        <f t="shared" si="0"/>
        <v>2048.48</v>
      </c>
    </row>
    <row r="32" spans="1:7" x14ac:dyDescent="0.25">
      <c r="A32" s="47">
        <v>44470</v>
      </c>
      <c r="B32" s="47">
        <v>44470</v>
      </c>
      <c r="C32" s="48" t="s">
        <v>174</v>
      </c>
      <c r="D32" s="49">
        <v>139</v>
      </c>
      <c r="E32" s="50">
        <v>129.08000000000001</v>
      </c>
      <c r="F32" s="70">
        <v>12</v>
      </c>
      <c r="G32" s="51">
        <f t="shared" si="0"/>
        <v>1548.96</v>
      </c>
    </row>
    <row r="33" spans="1:7" x14ac:dyDescent="0.25">
      <c r="A33" s="47">
        <v>44692</v>
      </c>
      <c r="B33" s="47">
        <v>44692</v>
      </c>
      <c r="C33" s="48" t="s">
        <v>175</v>
      </c>
      <c r="D33" s="49">
        <v>140</v>
      </c>
      <c r="E33" s="50">
        <v>116.08</v>
      </c>
      <c r="F33" s="70">
        <v>12</v>
      </c>
      <c r="G33" s="51">
        <f t="shared" si="0"/>
        <v>1392.96</v>
      </c>
    </row>
    <row r="34" spans="1:7" x14ac:dyDescent="0.25">
      <c r="A34" s="47">
        <v>44334</v>
      </c>
      <c r="B34" s="47">
        <v>44334</v>
      </c>
      <c r="C34" s="48" t="s">
        <v>176</v>
      </c>
      <c r="D34" s="49">
        <v>134</v>
      </c>
      <c r="E34" s="50">
        <v>413</v>
      </c>
      <c r="F34" s="70">
        <v>22</v>
      </c>
      <c r="G34" s="51">
        <f t="shared" si="0"/>
        <v>9086</v>
      </c>
    </row>
    <row r="35" spans="1:7" x14ac:dyDescent="0.25">
      <c r="A35" s="47">
        <v>44692</v>
      </c>
      <c r="B35" s="47">
        <v>44692</v>
      </c>
      <c r="C35" s="48" t="s">
        <v>177</v>
      </c>
      <c r="D35" s="49">
        <v>40</v>
      </c>
      <c r="E35" s="50">
        <v>560.5</v>
      </c>
      <c r="F35" s="70">
        <v>0</v>
      </c>
      <c r="G35" s="51">
        <f t="shared" si="0"/>
        <v>0</v>
      </c>
    </row>
    <row r="36" spans="1:7" x14ac:dyDescent="0.25">
      <c r="A36" s="47">
        <v>44375</v>
      </c>
      <c r="B36" s="47">
        <v>44375</v>
      </c>
      <c r="C36" s="48" t="s">
        <v>178</v>
      </c>
      <c r="D36" s="49">
        <v>101</v>
      </c>
      <c r="E36" s="50">
        <v>85.55</v>
      </c>
      <c r="F36" s="70">
        <v>3</v>
      </c>
      <c r="G36" s="51">
        <f t="shared" si="0"/>
        <v>256.64999999999998</v>
      </c>
    </row>
    <row r="37" spans="1:7" x14ac:dyDescent="0.25">
      <c r="A37" s="47">
        <v>44692</v>
      </c>
      <c r="B37" s="47">
        <v>44692</v>
      </c>
      <c r="C37" s="48" t="s">
        <v>179</v>
      </c>
      <c r="D37" s="49">
        <v>44</v>
      </c>
      <c r="E37" s="52">
        <v>44.89</v>
      </c>
      <c r="F37" s="70">
        <v>8</v>
      </c>
      <c r="G37" s="51">
        <f t="shared" si="0"/>
        <v>359.12</v>
      </c>
    </row>
    <row r="38" spans="1:7" x14ac:dyDescent="0.25">
      <c r="A38" s="47">
        <v>43882</v>
      </c>
      <c r="B38" s="47">
        <v>43882</v>
      </c>
      <c r="C38" s="48" t="s">
        <v>180</v>
      </c>
      <c r="D38" s="49">
        <v>130</v>
      </c>
      <c r="E38" s="50">
        <v>245</v>
      </c>
      <c r="F38" s="70">
        <v>10</v>
      </c>
      <c r="G38" s="51">
        <f t="shared" si="0"/>
        <v>2450</v>
      </c>
    </row>
    <row r="39" spans="1:7" x14ac:dyDescent="0.25">
      <c r="A39" s="47">
        <v>44475</v>
      </c>
      <c r="B39" s="47">
        <v>44475</v>
      </c>
      <c r="C39" s="48" t="s">
        <v>181</v>
      </c>
      <c r="D39" s="54">
        <v>131</v>
      </c>
      <c r="E39" s="52">
        <v>459.02</v>
      </c>
      <c r="F39" s="70">
        <v>22</v>
      </c>
      <c r="G39" s="51">
        <f t="shared" si="0"/>
        <v>10098.439999999999</v>
      </c>
    </row>
    <row r="40" spans="1:7" x14ac:dyDescent="0.25">
      <c r="A40" s="47">
        <v>44770</v>
      </c>
      <c r="B40" s="47">
        <v>44770</v>
      </c>
      <c r="C40" s="48" t="s">
        <v>182</v>
      </c>
      <c r="D40" s="49">
        <v>39</v>
      </c>
      <c r="E40" s="55">
        <f>2.02*1.18</f>
        <v>2.3835999999999999</v>
      </c>
      <c r="F40" s="70">
        <v>7575</v>
      </c>
      <c r="G40" s="51">
        <f>E40*F40</f>
        <v>18055.77</v>
      </c>
    </row>
    <row r="41" spans="1:7" x14ac:dyDescent="0.25">
      <c r="A41" s="56">
        <v>44692</v>
      </c>
      <c r="B41" s="56">
        <v>44692</v>
      </c>
      <c r="C41" s="57" t="s">
        <v>183</v>
      </c>
      <c r="D41" s="58">
        <v>1</v>
      </c>
      <c r="E41" s="59">
        <f>1327.5/12</f>
        <v>110.625</v>
      </c>
      <c r="F41" s="70">
        <v>278</v>
      </c>
      <c r="G41" s="60">
        <f t="shared" si="0"/>
        <v>30753.75</v>
      </c>
    </row>
    <row r="42" spans="1:7" x14ac:dyDescent="0.25">
      <c r="A42" s="56">
        <v>44473</v>
      </c>
      <c r="B42" s="56">
        <v>44473</v>
      </c>
      <c r="C42" s="57" t="s">
        <v>184</v>
      </c>
      <c r="D42" s="58">
        <v>3</v>
      </c>
      <c r="E42" s="59">
        <f>1812.48/24</f>
        <v>75.52</v>
      </c>
      <c r="F42" s="70">
        <v>45</v>
      </c>
      <c r="G42" s="60">
        <f t="shared" si="0"/>
        <v>3398.3999999999996</v>
      </c>
    </row>
    <row r="43" spans="1:7" x14ac:dyDescent="0.25">
      <c r="A43" s="56">
        <v>44692</v>
      </c>
      <c r="B43" s="56">
        <v>44692</v>
      </c>
      <c r="C43" s="57" t="s">
        <v>185</v>
      </c>
      <c r="D43" s="58">
        <v>2</v>
      </c>
      <c r="E43" s="59">
        <f>1620*1.18/6</f>
        <v>318.59999999999997</v>
      </c>
      <c r="F43" s="70">
        <v>88</v>
      </c>
      <c r="G43" s="60">
        <f t="shared" si="0"/>
        <v>28036.799999999996</v>
      </c>
    </row>
    <row r="44" spans="1:7" x14ac:dyDescent="0.25">
      <c r="A44" s="47">
        <v>43250</v>
      </c>
      <c r="B44" s="47">
        <v>43250</v>
      </c>
      <c r="C44" s="48" t="s">
        <v>186</v>
      </c>
      <c r="D44" s="49">
        <v>42</v>
      </c>
      <c r="E44" s="50">
        <v>247.8</v>
      </c>
      <c r="F44" s="70">
        <v>6</v>
      </c>
      <c r="G44" s="51">
        <f t="shared" si="0"/>
        <v>1486.8000000000002</v>
      </c>
    </row>
    <row r="45" spans="1:7" ht="28.5" x14ac:dyDescent="0.25">
      <c r="A45" s="61">
        <v>44041</v>
      </c>
      <c r="B45" s="61">
        <v>44041</v>
      </c>
      <c r="C45" s="62" t="s">
        <v>187</v>
      </c>
      <c r="D45" s="49">
        <v>128</v>
      </c>
      <c r="E45" s="52">
        <v>951.47</v>
      </c>
      <c r="F45" s="70">
        <v>1</v>
      </c>
      <c r="G45" s="51">
        <f t="shared" si="0"/>
        <v>951.47</v>
      </c>
    </row>
    <row r="46" spans="1:7" x14ac:dyDescent="0.25">
      <c r="A46" s="47">
        <v>44692</v>
      </c>
      <c r="B46" s="47">
        <v>44692</v>
      </c>
      <c r="C46" s="48" t="s">
        <v>188</v>
      </c>
      <c r="D46" s="49">
        <v>4</v>
      </c>
      <c r="E46" s="50">
        <v>114.46</v>
      </c>
      <c r="F46" s="70">
        <v>33</v>
      </c>
      <c r="G46" s="51">
        <f>+E46*F46</f>
        <v>3777.18</v>
      </c>
    </row>
    <row r="47" spans="1:7" x14ac:dyDescent="0.25">
      <c r="A47" s="47">
        <v>44475</v>
      </c>
      <c r="B47" s="47">
        <v>44475</v>
      </c>
      <c r="C47" s="48" t="s">
        <v>189</v>
      </c>
      <c r="D47" s="49">
        <v>45</v>
      </c>
      <c r="E47" s="50">
        <v>153.04</v>
      </c>
      <c r="F47" s="70">
        <v>1</v>
      </c>
      <c r="G47" s="51">
        <f t="shared" si="0"/>
        <v>153.04</v>
      </c>
    </row>
    <row r="48" spans="1:7" x14ac:dyDescent="0.25">
      <c r="A48" s="47">
        <v>44799</v>
      </c>
      <c r="B48" s="47">
        <v>44799</v>
      </c>
      <c r="C48" s="48" t="s">
        <v>190</v>
      </c>
      <c r="D48" s="49">
        <v>11</v>
      </c>
      <c r="E48" s="50">
        <v>649</v>
      </c>
      <c r="F48" s="70">
        <v>13</v>
      </c>
      <c r="G48" s="51">
        <f>+E48*F48</f>
        <v>8437</v>
      </c>
    </row>
    <row r="49" spans="1:7" x14ac:dyDescent="0.25">
      <c r="A49" s="47">
        <v>44799</v>
      </c>
      <c r="B49" s="47">
        <v>44799</v>
      </c>
      <c r="C49" s="48" t="s">
        <v>191</v>
      </c>
      <c r="D49" s="49">
        <v>12</v>
      </c>
      <c r="E49" s="50">
        <v>236</v>
      </c>
      <c r="F49" s="70">
        <v>30</v>
      </c>
      <c r="G49" s="51">
        <f t="shared" si="0"/>
        <v>7080</v>
      </c>
    </row>
    <row r="50" spans="1:7" x14ac:dyDescent="0.25">
      <c r="A50" s="47">
        <v>44799</v>
      </c>
      <c r="B50" s="47">
        <v>44799</v>
      </c>
      <c r="C50" s="48" t="s">
        <v>192</v>
      </c>
      <c r="D50" s="49">
        <v>8</v>
      </c>
      <c r="E50" s="50">
        <v>182.9</v>
      </c>
      <c r="F50" s="70">
        <v>111</v>
      </c>
      <c r="G50" s="51">
        <f>+E50*F50</f>
        <v>20301.900000000001</v>
      </c>
    </row>
    <row r="51" spans="1:7" x14ac:dyDescent="0.25">
      <c r="A51" s="47">
        <v>44770</v>
      </c>
      <c r="B51" s="47">
        <v>44770</v>
      </c>
      <c r="C51" s="48" t="s">
        <v>193</v>
      </c>
      <c r="D51" s="49">
        <v>6</v>
      </c>
      <c r="E51" s="63">
        <v>139.24</v>
      </c>
      <c r="F51" s="70">
        <v>30</v>
      </c>
      <c r="G51" s="51">
        <f>+E51*F51</f>
        <v>4177.2000000000007</v>
      </c>
    </row>
    <row r="52" spans="1:7" x14ac:dyDescent="0.25">
      <c r="A52" s="47">
        <v>44334</v>
      </c>
      <c r="B52" s="47">
        <v>44334</v>
      </c>
      <c r="C52" s="64" t="s">
        <v>194</v>
      </c>
      <c r="D52" s="49">
        <v>127</v>
      </c>
      <c r="E52" s="55">
        <v>241.9</v>
      </c>
      <c r="F52" s="70">
        <v>32</v>
      </c>
      <c r="G52" s="51">
        <f t="shared" si="0"/>
        <v>7740.8</v>
      </c>
    </row>
    <row r="53" spans="1:7" x14ac:dyDescent="0.25">
      <c r="A53" s="47">
        <v>44608</v>
      </c>
      <c r="B53" s="47">
        <v>44608</v>
      </c>
      <c r="C53" s="65" t="s">
        <v>195</v>
      </c>
      <c r="D53" s="49">
        <v>41</v>
      </c>
      <c r="E53" s="63">
        <v>649</v>
      </c>
      <c r="F53" s="70">
        <v>11</v>
      </c>
      <c r="G53" s="51">
        <f t="shared" si="0"/>
        <v>7139</v>
      </c>
    </row>
    <row r="54" spans="1:7" x14ac:dyDescent="0.25">
      <c r="A54" s="47">
        <v>44608</v>
      </c>
      <c r="B54" s="47">
        <v>44608</v>
      </c>
      <c r="C54" s="64" t="s">
        <v>196</v>
      </c>
      <c r="D54" s="49">
        <v>5</v>
      </c>
      <c r="E54" s="63">
        <f>696.2/24</f>
        <v>29.008333333333336</v>
      </c>
      <c r="F54" s="70">
        <v>111</v>
      </c>
      <c r="G54" s="51">
        <f t="shared" si="0"/>
        <v>3219.9250000000002</v>
      </c>
    </row>
    <row r="55" spans="1:7" x14ac:dyDescent="0.25">
      <c r="A55" s="47">
        <v>43123</v>
      </c>
      <c r="B55" s="47">
        <v>43123</v>
      </c>
      <c r="C55" s="62" t="s">
        <v>197</v>
      </c>
      <c r="D55" s="49">
        <v>124</v>
      </c>
      <c r="E55" s="52">
        <v>94</v>
      </c>
      <c r="F55" s="70">
        <v>5</v>
      </c>
      <c r="G55" s="51">
        <f t="shared" si="0"/>
        <v>470</v>
      </c>
    </row>
    <row r="56" spans="1:7" x14ac:dyDescent="0.25">
      <c r="A56" s="47">
        <v>44335</v>
      </c>
      <c r="B56" s="47">
        <v>44335</v>
      </c>
      <c r="C56" s="64" t="s">
        <v>198</v>
      </c>
      <c r="D56" s="49">
        <v>7</v>
      </c>
      <c r="E56" s="63">
        <v>124.25</v>
      </c>
      <c r="F56" s="70">
        <v>0</v>
      </c>
      <c r="G56" s="51">
        <f t="shared" si="0"/>
        <v>0</v>
      </c>
    </row>
    <row r="57" spans="1:7" x14ac:dyDescent="0.25">
      <c r="A57" s="47">
        <v>44335</v>
      </c>
      <c r="B57" s="47">
        <v>44335</v>
      </c>
      <c r="C57" s="62" t="s">
        <v>199</v>
      </c>
      <c r="D57" s="49">
        <v>108</v>
      </c>
      <c r="E57" s="63">
        <v>141.6</v>
      </c>
      <c r="F57" s="70">
        <v>11</v>
      </c>
      <c r="G57" s="51">
        <f t="shared" si="0"/>
        <v>1557.6</v>
      </c>
    </row>
    <row r="58" spans="1:7" x14ac:dyDescent="0.25">
      <c r="A58" s="47">
        <v>44335</v>
      </c>
      <c r="B58" s="47">
        <v>44335</v>
      </c>
      <c r="C58" s="64" t="s">
        <v>200</v>
      </c>
      <c r="D58" s="49">
        <v>129</v>
      </c>
      <c r="E58" s="63">
        <v>128.27000000000001</v>
      </c>
      <c r="F58" s="70">
        <v>9</v>
      </c>
      <c r="G58" s="51">
        <f t="shared" si="0"/>
        <v>1154.43</v>
      </c>
    </row>
    <row r="59" spans="1:7" x14ac:dyDescent="0.25">
      <c r="A59" s="47">
        <v>44470</v>
      </c>
      <c r="B59" s="47">
        <v>44470</v>
      </c>
      <c r="C59" s="62" t="s">
        <v>201</v>
      </c>
      <c r="D59" s="49">
        <v>101</v>
      </c>
      <c r="E59" s="63">
        <v>61.95</v>
      </c>
      <c r="F59" s="70">
        <v>12</v>
      </c>
      <c r="G59" s="51">
        <f t="shared" si="0"/>
        <v>743.40000000000009</v>
      </c>
    </row>
    <row r="60" spans="1:7" x14ac:dyDescent="0.25">
      <c r="A60" s="47">
        <v>44375</v>
      </c>
      <c r="B60" s="47">
        <v>44375</v>
      </c>
      <c r="C60" s="64" t="s">
        <v>202</v>
      </c>
      <c r="D60" s="49">
        <v>101</v>
      </c>
      <c r="E60" s="63">
        <v>52.97</v>
      </c>
      <c r="F60" s="70">
        <v>7</v>
      </c>
      <c r="G60" s="51">
        <f t="shared" si="0"/>
        <v>370.78999999999996</v>
      </c>
    </row>
    <row r="61" spans="1:7" x14ac:dyDescent="0.25">
      <c r="A61" s="47">
        <v>44692</v>
      </c>
      <c r="B61" s="47">
        <v>44692</v>
      </c>
      <c r="C61" s="64" t="s">
        <v>203</v>
      </c>
      <c r="D61" s="49">
        <v>124</v>
      </c>
      <c r="E61" s="63">
        <v>46.73</v>
      </c>
      <c r="F61" s="70">
        <v>14</v>
      </c>
      <c r="G61" s="51">
        <f>E61*F61</f>
        <v>654.21999999999991</v>
      </c>
    </row>
    <row r="62" spans="1:7" x14ac:dyDescent="0.25">
      <c r="A62" s="47">
        <v>44335</v>
      </c>
      <c r="B62" s="47">
        <v>44335</v>
      </c>
      <c r="C62" s="62" t="s">
        <v>204</v>
      </c>
      <c r="D62" s="49">
        <v>126</v>
      </c>
      <c r="E62" s="63">
        <v>84.57</v>
      </c>
      <c r="F62" s="70">
        <v>0</v>
      </c>
      <c r="G62" s="51">
        <f t="shared" si="0"/>
        <v>0</v>
      </c>
    </row>
    <row r="63" spans="1:7" x14ac:dyDescent="0.25">
      <c r="A63" s="47">
        <v>43123</v>
      </c>
      <c r="B63" s="47">
        <v>43123</v>
      </c>
      <c r="C63" s="64" t="s">
        <v>205</v>
      </c>
      <c r="D63" s="49">
        <v>101</v>
      </c>
      <c r="E63" s="63">
        <v>120</v>
      </c>
      <c r="F63" s="70">
        <v>1</v>
      </c>
      <c r="G63" s="51">
        <f t="shared" si="0"/>
        <v>120</v>
      </c>
    </row>
    <row r="64" spans="1:7" x14ac:dyDescent="0.25">
      <c r="A64" s="47">
        <v>44692</v>
      </c>
      <c r="B64" s="47">
        <v>44692</v>
      </c>
      <c r="C64" s="62" t="s">
        <v>206</v>
      </c>
      <c r="D64" s="49">
        <v>125</v>
      </c>
      <c r="E64" s="63">
        <v>84.96</v>
      </c>
      <c r="F64" s="70">
        <v>7</v>
      </c>
      <c r="G64" s="51">
        <f t="shared" si="0"/>
        <v>594.71999999999991</v>
      </c>
    </row>
    <row r="65" spans="1:7" x14ac:dyDescent="0.25">
      <c r="A65" s="47">
        <v>44608</v>
      </c>
      <c r="B65" s="47">
        <v>44608</v>
      </c>
      <c r="C65" s="62" t="s">
        <v>207</v>
      </c>
      <c r="D65" s="49">
        <v>41</v>
      </c>
      <c r="E65" s="63">
        <v>212.4</v>
      </c>
      <c r="F65" s="70">
        <v>0</v>
      </c>
      <c r="G65" s="51">
        <f t="shared" si="0"/>
        <v>0</v>
      </c>
    </row>
    <row r="66" spans="1:7" x14ac:dyDescent="0.25">
      <c r="D66" s="66" t="s">
        <v>208</v>
      </c>
      <c r="E66" s="67"/>
      <c r="F66" s="68"/>
      <c r="G66" s="69">
        <f>SUM(G8:G65)</f>
        <v>349833.62499999983</v>
      </c>
    </row>
    <row r="67" spans="1:7" ht="15.75" x14ac:dyDescent="0.25">
      <c r="A67" s="43"/>
      <c r="B67" s="44"/>
      <c r="E67" s="43"/>
      <c r="F67" s="43"/>
    </row>
    <row r="68" spans="1:7" ht="15.75" x14ac:dyDescent="0.25">
      <c r="A68" s="44"/>
      <c r="B68" s="44"/>
      <c r="E68" s="37"/>
      <c r="F68" s="37"/>
    </row>
    <row r="69" spans="1:7" ht="15.75" x14ac:dyDescent="0.25">
      <c r="A69" s="43"/>
      <c r="B69" s="43"/>
      <c r="E69" s="43"/>
      <c r="F69" s="43"/>
    </row>
    <row r="70" spans="1:7" ht="15.75" x14ac:dyDescent="0.25">
      <c r="A70" s="43"/>
      <c r="B70" s="43"/>
      <c r="E70" s="43"/>
      <c r="F70" s="43"/>
    </row>
    <row r="71" spans="1:7" x14ac:dyDescent="0.25">
      <c r="A71" s="37"/>
      <c r="B71" s="37"/>
    </row>
  </sheetData>
  <mergeCells count="1">
    <mergeCell ref="A6:G6"/>
  </mergeCells>
  <pageMargins left="1.1023622047244095" right="0.70866141732283472" top="0.74803149606299213" bottom="0.74803149606299213" header="0.31496062992125984" footer="0.31496062992125984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</dc:creator>
  <cp:lastModifiedBy>Juan Bello de Leon</cp:lastModifiedBy>
  <cp:lastPrinted>2022-10-04T15:02:12Z</cp:lastPrinted>
  <dcterms:created xsi:type="dcterms:W3CDTF">2022-10-04T13:43:09Z</dcterms:created>
  <dcterms:modified xsi:type="dcterms:W3CDTF">2022-10-04T18:09:14Z</dcterms:modified>
</cp:coreProperties>
</file>