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NVIEMBRE 2022\"/>
    </mc:Choice>
  </mc:AlternateContent>
  <xr:revisionPtr revIDLastSave="0" documentId="8_{D2D93573-143E-40B4-9703-A70EEFFF2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3" l="1"/>
  <c r="O84" i="3"/>
  <c r="O72" i="3"/>
  <c r="O62" i="3"/>
  <c r="P62" i="3" s="1"/>
  <c r="O54" i="3"/>
  <c r="P54" i="3" s="1"/>
  <c r="O36" i="3"/>
  <c r="P36" i="3" s="1"/>
  <c r="O26" i="3"/>
  <c r="P26" i="3" s="1"/>
  <c r="O20" i="3"/>
  <c r="P83" i="3"/>
  <c r="P82" i="3"/>
  <c r="P81" i="3"/>
  <c r="P80" i="3"/>
  <c r="P79" i="3"/>
  <c r="P78" i="3"/>
  <c r="P76" i="3"/>
  <c r="P75" i="3"/>
  <c r="P74" i="3"/>
  <c r="P73" i="3"/>
  <c r="P71" i="3"/>
  <c r="P70" i="3"/>
  <c r="P69" i="3"/>
  <c r="P68" i="3"/>
  <c r="P67" i="3"/>
  <c r="P66" i="3"/>
  <c r="P65" i="3"/>
  <c r="P64" i="3"/>
  <c r="P63" i="3"/>
  <c r="P61" i="3"/>
  <c r="P60" i="3"/>
  <c r="P59" i="3"/>
  <c r="P58" i="3"/>
  <c r="P57" i="3"/>
  <c r="P56" i="3"/>
  <c r="P55" i="3"/>
  <c r="P53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N46" i="3"/>
  <c r="M46" i="3"/>
  <c r="L46" i="3"/>
  <c r="K46" i="3"/>
  <c r="O19" i="3" l="1"/>
  <c r="N77" i="3"/>
  <c r="P77" i="3"/>
  <c r="P96" i="3"/>
  <c r="P95" i="3"/>
  <c r="P92" i="3"/>
  <c r="P91" i="3"/>
  <c r="P90" i="3"/>
  <c r="P89" i="3"/>
  <c r="P88" i="3"/>
  <c r="P87" i="3"/>
  <c r="N20" i="3"/>
  <c r="P46" i="3" l="1"/>
  <c r="P72" i="3"/>
  <c r="P20" i="3"/>
  <c r="N72" i="3"/>
  <c r="N62" i="3"/>
  <c r="N54" i="3"/>
  <c r="N36" i="3"/>
  <c r="N26" i="3"/>
  <c r="D46" i="3"/>
  <c r="M54" i="3"/>
  <c r="M80" i="3"/>
  <c r="M77" i="3"/>
  <c r="M72" i="3"/>
  <c r="M62" i="3"/>
  <c r="M36" i="3"/>
  <c r="Q43" i="3" s="1"/>
  <c r="M26" i="3"/>
  <c r="M20" i="3"/>
  <c r="L80" i="3"/>
  <c r="L77" i="3"/>
  <c r="L62" i="3"/>
  <c r="K62" i="3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84" i="3"/>
  <c r="M84" i="3"/>
  <c r="R42" i="3"/>
  <c r="N84" i="3"/>
  <c r="N99" i="3" s="1"/>
  <c r="R26" i="3"/>
  <c r="N19" i="3"/>
  <c r="M99" i="3"/>
  <c r="M19" i="3"/>
  <c r="L19" i="3"/>
  <c r="L99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P84" i="3" l="1"/>
  <c r="E19" i="3"/>
  <c r="P19" i="3"/>
  <c r="D99" i="3"/>
  <c r="C99" i="3" l="1"/>
  <c r="E84" i="3" l="1"/>
  <c r="E99" i="3" s="1"/>
  <c r="P99" i="3" l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<sst xmlns="http://schemas.openxmlformats.org/spreadsheetml/2006/main" count="108" uniqueCount="108">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</sst>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1" xfId="1" applyNumberFormat="1" applyFont="1" applyBorder="1"/>
    <xf numFmtId="4" fontId="1" fillId="0" borderId="28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27" xfId="0" applyNumberForma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7"/>
  <sheetViews>
    <sheetView showGridLines="0" tabSelected="1" topLeftCell="C1" zoomScaleNormal="100" workbookViewId="0">
      <selection activeCell="A15" sqref="A15:P1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5" width="18.140625" customWidth="1"/>
    <col min="16" max="16" width="22.140625" customWidth="1"/>
    <col min="17" max="17" width="13.140625" bestFit="1" customWidth="1"/>
    <col min="18" max="18" width="96.7109375" bestFit="1" customWidth="1"/>
    <col min="19" max="19" width="10.85546875" bestFit="1" customWidth="1"/>
    <col min="20" max="27" width="6" bestFit="1" customWidth="1"/>
    <col min="28" max="29" width="7" bestFit="1" customWidth="1"/>
  </cols>
  <sheetData>
    <row r="2" spans="1:18" x14ac:dyDescent="0.25">
      <c r="A2" t="s">
        <v>79</v>
      </c>
    </row>
    <row r="11" spans="1:18" ht="18.75" x14ac:dyDescent="0.3">
      <c r="A11" s="97" t="s">
        <v>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R11" s="1"/>
    </row>
    <row r="12" spans="1:18" ht="18.75" x14ac:dyDescent="0.25">
      <c r="A12" s="97" t="s">
        <v>80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R12" s="2"/>
    </row>
    <row r="13" spans="1:18" ht="18.75" x14ac:dyDescent="0.25">
      <c r="A13" s="97" t="s">
        <v>94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R13" s="2"/>
    </row>
    <row r="14" spans="1:18" ht="15.75" x14ac:dyDescent="0.25">
      <c r="A14" s="98" t="s">
        <v>81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R14" s="2"/>
    </row>
    <row r="15" spans="1:18" x14ac:dyDescent="0.25">
      <c r="A15" s="99" t="s">
        <v>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R15" s="2"/>
    </row>
    <row r="16" spans="1:18" ht="15" customHeight="1" x14ac:dyDescent="0.25">
      <c r="A16" s="15"/>
      <c r="B16" s="15"/>
      <c r="C16" s="15"/>
      <c r="D16" s="15"/>
      <c r="E16" s="95" t="s">
        <v>99</v>
      </c>
      <c r="F16" s="96"/>
      <c r="G16" s="96"/>
      <c r="H16" s="96"/>
      <c r="I16" s="96"/>
      <c r="J16" s="96"/>
      <c r="K16" s="96"/>
      <c r="L16" s="96"/>
      <c r="M16" s="94"/>
      <c r="N16" s="94"/>
      <c r="O16" s="88"/>
      <c r="P16" s="15"/>
      <c r="R16" s="2"/>
    </row>
    <row r="17" spans="1:29" ht="31.5" x14ac:dyDescent="0.25">
      <c r="A17" s="17" t="s">
        <v>2</v>
      </c>
      <c r="B17" s="18" t="s">
        <v>82</v>
      </c>
      <c r="C17" s="6" t="s">
        <v>92</v>
      </c>
      <c r="D17" s="6" t="s">
        <v>93</v>
      </c>
      <c r="E17" s="51" t="s">
        <v>83</v>
      </c>
      <c r="F17" s="51" t="s">
        <v>95</v>
      </c>
      <c r="G17" s="51" t="s">
        <v>96</v>
      </c>
      <c r="H17" s="51" t="s">
        <v>98</v>
      </c>
      <c r="I17" s="51" t="s">
        <v>100</v>
      </c>
      <c r="J17" s="51" t="s">
        <v>101</v>
      </c>
      <c r="K17" s="51" t="s">
        <v>102</v>
      </c>
      <c r="L17" s="51" t="s">
        <v>104</v>
      </c>
      <c r="M17" s="51" t="s">
        <v>105</v>
      </c>
      <c r="N17" s="51" t="s">
        <v>106</v>
      </c>
      <c r="O17" s="51" t="s">
        <v>107</v>
      </c>
      <c r="P17" s="6" t="s">
        <v>84</v>
      </c>
      <c r="AB17" s="5"/>
      <c r="AC17" s="5"/>
    </row>
    <row r="18" spans="1:29" ht="16.5" thickBot="1" x14ac:dyDescent="0.3">
      <c r="A18" s="19"/>
      <c r="B18" s="20"/>
      <c r="C18" s="65"/>
      <c r="D18" s="6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thickBot="1" x14ac:dyDescent="0.3">
      <c r="A19" s="21" t="s">
        <v>3</v>
      </c>
      <c r="B19" s="45"/>
      <c r="C19" s="66">
        <f>+C20+C26+C36+C46+C62+C72</f>
        <v>253456268</v>
      </c>
      <c r="D19" s="66">
        <f>+D20+D26+D36+D46+D62+D72</f>
        <v>335911149</v>
      </c>
      <c r="E19" s="67">
        <f t="shared" ref="E19:P19" si="0">+E20+E26+E36+E46+E62+E72</f>
        <v>10817076.699999999</v>
      </c>
      <c r="F19" s="67">
        <f t="shared" si="0"/>
        <v>11309209.16</v>
      </c>
      <c r="G19" s="67">
        <f t="shared" si="0"/>
        <v>13100338.029999999</v>
      </c>
      <c r="H19" s="67">
        <f t="shared" si="0"/>
        <v>17379460.369999997</v>
      </c>
      <c r="I19" s="67">
        <f t="shared" si="0"/>
        <v>16995741.699999999</v>
      </c>
      <c r="J19" s="67">
        <f t="shared" si="0"/>
        <v>16979585.27</v>
      </c>
      <c r="K19" s="67">
        <f t="shared" si="0"/>
        <v>18136487.650000002</v>
      </c>
      <c r="L19" s="67">
        <f t="shared" si="0"/>
        <v>28071478.259999998</v>
      </c>
      <c r="M19" s="67">
        <f t="shared" si="0"/>
        <v>18609010.949999999</v>
      </c>
      <c r="N19" s="67">
        <f t="shared" si="0"/>
        <v>35178099.939999998</v>
      </c>
      <c r="O19" s="67">
        <f t="shared" si="0"/>
        <v>27176370.109999999</v>
      </c>
      <c r="P19" s="67">
        <f t="shared" si="0"/>
        <v>213752858.13999999</v>
      </c>
      <c r="Q19" s="5"/>
      <c r="T19" s="4"/>
    </row>
    <row r="20" spans="1:29" ht="15.75" thickBot="1" x14ac:dyDescent="0.3">
      <c r="A20" s="22" t="s">
        <v>91</v>
      </c>
      <c r="B20" s="36"/>
      <c r="C20" s="53">
        <f>+C21+C22+C23+C24+C25</f>
        <v>171851395</v>
      </c>
      <c r="D20" s="69">
        <f>SUM(D21:D25)</f>
        <v>171851395</v>
      </c>
      <c r="E20" s="69">
        <f t="shared" ref="E20:P20" si="1">SUM(E21:E25)</f>
        <v>10111948.77</v>
      </c>
      <c r="F20" s="69">
        <f t="shared" si="1"/>
        <v>10470770.470000001</v>
      </c>
      <c r="G20" s="69">
        <f t="shared" si="1"/>
        <v>10813155.51</v>
      </c>
      <c r="H20" s="69">
        <f t="shared" si="1"/>
        <v>12523731.02</v>
      </c>
      <c r="I20" s="69">
        <f t="shared" si="1"/>
        <v>11433092.52</v>
      </c>
      <c r="J20" s="69">
        <f t="shared" si="1"/>
        <v>14088244.219999999</v>
      </c>
      <c r="K20" s="69">
        <f t="shared" si="1"/>
        <v>16874155.890000001</v>
      </c>
      <c r="L20" s="69">
        <f t="shared" si="1"/>
        <v>13611466.84</v>
      </c>
      <c r="M20" s="69">
        <f t="shared" si="1"/>
        <v>11613245.5</v>
      </c>
      <c r="N20" s="69">
        <f t="shared" si="1"/>
        <v>20838346.759999998</v>
      </c>
      <c r="O20" s="69">
        <f t="shared" si="1"/>
        <v>12521328.190000001</v>
      </c>
      <c r="P20" s="70">
        <f t="shared" si="1"/>
        <v>144899485.69</v>
      </c>
      <c r="R20" s="11"/>
      <c r="T20" s="4"/>
    </row>
    <row r="21" spans="1:29" x14ac:dyDescent="0.25">
      <c r="A21" s="23" t="s">
        <v>4</v>
      </c>
      <c r="B21" s="36"/>
      <c r="C21" s="54">
        <v>133528500</v>
      </c>
      <c r="D21" s="39">
        <v>131935500</v>
      </c>
      <c r="E21" s="68">
        <v>8681000</v>
      </c>
      <c r="F21" s="68">
        <v>8995000</v>
      </c>
      <c r="G21" s="68">
        <v>9328109.8399999999</v>
      </c>
      <c r="H21" s="68">
        <v>10755397.48</v>
      </c>
      <c r="I21" s="68">
        <v>9822166.6699999999</v>
      </c>
      <c r="J21" s="68">
        <v>10494380.949999999</v>
      </c>
      <c r="K21" s="68">
        <v>9820833.3300000001</v>
      </c>
      <c r="L21" s="68">
        <v>10553966.27</v>
      </c>
      <c r="M21" s="68">
        <v>9830333.3300000001</v>
      </c>
      <c r="N21" s="68">
        <v>10107025.76</v>
      </c>
      <c r="O21" s="68">
        <v>10475909.960000001</v>
      </c>
      <c r="P21" s="60">
        <f>SUM(E21:O21)</f>
        <v>108864123.59</v>
      </c>
    </row>
    <row r="22" spans="1:29" x14ac:dyDescent="0.25">
      <c r="A22" s="23" t="s">
        <v>5</v>
      </c>
      <c r="B22" s="57"/>
      <c r="C22" s="52">
        <v>19498500</v>
      </c>
      <c r="D22" s="59">
        <v>21366500</v>
      </c>
      <c r="E22" s="61">
        <v>124000</v>
      </c>
      <c r="F22" s="61">
        <v>124000</v>
      </c>
      <c r="G22" s="61">
        <v>124000</v>
      </c>
      <c r="H22" s="61">
        <v>169000</v>
      </c>
      <c r="I22" s="61">
        <v>139000</v>
      </c>
      <c r="J22" s="61">
        <v>2059000</v>
      </c>
      <c r="K22" s="61">
        <v>5579458.3200000003</v>
      </c>
      <c r="L22" s="61">
        <v>1526377.99</v>
      </c>
      <c r="M22" s="61">
        <v>307023.38</v>
      </c>
      <c r="N22" s="61">
        <v>9251469.4600000009</v>
      </c>
      <c r="O22" s="61">
        <v>544486.11</v>
      </c>
      <c r="P22" s="60">
        <f>SUM(E22:O22)</f>
        <v>19947815.260000002</v>
      </c>
    </row>
    <row r="23" spans="1:29" ht="18.75" customHeight="1" x14ac:dyDescent="0.25">
      <c r="A23" s="25" t="s">
        <v>6</v>
      </c>
      <c r="B23" s="57"/>
      <c r="C23" s="52">
        <v>0</v>
      </c>
      <c r="D23" s="59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/>
      <c r="O23" s="61"/>
      <c r="P23" s="60">
        <f>SUM(E23:O23)</f>
        <v>0</v>
      </c>
    </row>
    <row r="24" spans="1:29" s="14" customFormat="1" ht="18" customHeight="1" x14ac:dyDescent="0.25">
      <c r="A24" s="26" t="s">
        <v>7</v>
      </c>
      <c r="B24" s="58"/>
      <c r="C24" s="52">
        <v>335000</v>
      </c>
      <c r="D24" s="62">
        <v>60000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/>
      <c r="O24" s="61"/>
      <c r="P24" s="60">
        <f>SUM(E24:O24)</f>
        <v>0</v>
      </c>
    </row>
    <row r="25" spans="1:29" s="13" customFormat="1" ht="15.75" thickBot="1" x14ac:dyDescent="0.3">
      <c r="A25" s="27" t="s">
        <v>8</v>
      </c>
      <c r="B25" s="28"/>
      <c r="C25" s="71">
        <v>18489395</v>
      </c>
      <c r="D25" s="16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9">
        <v>1500932.12</v>
      </c>
      <c r="P25" s="60">
        <f>SUM(E25:O25)</f>
        <v>16087546.84</v>
      </c>
    </row>
    <row r="26" spans="1:29" ht="15.75" thickBot="1" x14ac:dyDescent="0.3">
      <c r="A26" s="22" t="s">
        <v>9</v>
      </c>
      <c r="B26" s="24"/>
      <c r="C26" s="53">
        <f>SUM(C27:C35)</f>
        <v>53189283</v>
      </c>
      <c r="D26" s="72">
        <f t="shared" ref="D26:O26" si="2">SUM(D27:D35)</f>
        <v>104277164</v>
      </c>
      <c r="E26" s="72">
        <f t="shared" si="2"/>
        <v>705127.92999999993</v>
      </c>
      <c r="F26" s="72">
        <f t="shared" si="2"/>
        <v>799498.69</v>
      </c>
      <c r="G26" s="72">
        <f t="shared" si="2"/>
        <v>1383891.46</v>
      </c>
      <c r="H26" s="72">
        <f t="shared" si="2"/>
        <v>3453811.7199999997</v>
      </c>
      <c r="I26" s="72">
        <f t="shared" si="2"/>
        <v>2184554.91</v>
      </c>
      <c r="J26" s="72">
        <f t="shared" si="2"/>
        <v>1911064.62</v>
      </c>
      <c r="K26" s="72">
        <f t="shared" si="2"/>
        <v>1165958.4200000002</v>
      </c>
      <c r="L26" s="72">
        <f t="shared" si="2"/>
        <v>2094248.83</v>
      </c>
      <c r="M26" s="72">
        <f t="shared" si="2"/>
        <v>3246089.8999999994</v>
      </c>
      <c r="N26" s="72">
        <f t="shared" si="2"/>
        <v>11034027.84</v>
      </c>
      <c r="O26" s="72">
        <f t="shared" si="2"/>
        <v>9305331.25</v>
      </c>
      <c r="P26" s="90">
        <f>SUM(E26:O26)</f>
        <v>37283605.57</v>
      </c>
      <c r="R26" s="11">
        <f>11034027.84-N26</f>
        <v>0</v>
      </c>
    </row>
    <row r="27" spans="1:29" x14ac:dyDescent="0.25">
      <c r="A27" s="23" t="s">
        <v>10</v>
      </c>
      <c r="B27" s="24"/>
      <c r="C27" s="54">
        <v>6765000</v>
      </c>
      <c r="D27" s="39">
        <v>6765000</v>
      </c>
      <c r="E27" s="41">
        <v>441598.67</v>
      </c>
      <c r="F27" s="41">
        <v>289296.78999999998</v>
      </c>
      <c r="G27" s="41">
        <v>456142.37</v>
      </c>
      <c r="H27" s="41">
        <v>688988.51</v>
      </c>
      <c r="I27" s="41">
        <v>587744.35</v>
      </c>
      <c r="J27" s="41">
        <v>542302.89</v>
      </c>
      <c r="K27" s="41">
        <v>515093.71</v>
      </c>
      <c r="L27" s="41">
        <v>564066.93999999994</v>
      </c>
      <c r="M27" s="41">
        <v>243265.76</v>
      </c>
      <c r="N27" s="41">
        <v>861665.88</v>
      </c>
      <c r="O27" s="41">
        <v>790774.02</v>
      </c>
      <c r="P27" s="60">
        <f>SUM(E27:O27)</f>
        <v>5980939.8900000006</v>
      </c>
    </row>
    <row r="28" spans="1:29" x14ac:dyDescent="0.25">
      <c r="A28" s="25" t="s">
        <v>11</v>
      </c>
      <c r="B28" s="24"/>
      <c r="C28" s="52">
        <v>4894224</v>
      </c>
      <c r="D28" s="59">
        <v>5744224</v>
      </c>
      <c r="E28" s="61">
        <v>0</v>
      </c>
      <c r="F28" s="61"/>
      <c r="G28" s="61">
        <v>119668.28</v>
      </c>
      <c r="H28" s="61">
        <v>49088</v>
      </c>
      <c r="I28" s="61">
        <v>320370</v>
      </c>
      <c r="J28" s="61">
        <v>85000.02</v>
      </c>
      <c r="K28" s="61">
        <v>14166.67</v>
      </c>
      <c r="L28" s="61">
        <v>414166.68</v>
      </c>
      <c r="M28" s="61">
        <v>466703.75</v>
      </c>
      <c r="N28" s="61">
        <v>1630176.67</v>
      </c>
      <c r="O28" s="61">
        <v>1724574.03</v>
      </c>
      <c r="P28" s="60">
        <f>SUM(E28:O28)</f>
        <v>4823914.1000000006</v>
      </c>
    </row>
    <row r="29" spans="1:29" x14ac:dyDescent="0.25">
      <c r="A29" s="23" t="s">
        <v>12</v>
      </c>
      <c r="B29" s="24"/>
      <c r="C29" s="52">
        <v>1684996</v>
      </c>
      <c r="D29" s="59">
        <v>1332808</v>
      </c>
      <c r="E29" s="61">
        <v>0</v>
      </c>
      <c r="F29" s="61">
        <v>30250</v>
      </c>
      <c r="G29" s="61">
        <v>28460</v>
      </c>
      <c r="H29" s="61">
        <v>31200</v>
      </c>
      <c r="I29" s="61">
        <v>44250</v>
      </c>
      <c r="J29" s="61">
        <v>66170</v>
      </c>
      <c r="K29" s="61">
        <v>54600</v>
      </c>
      <c r="L29" s="61">
        <v>66285</v>
      </c>
      <c r="M29" s="61">
        <v>441391.5</v>
      </c>
      <c r="N29" s="93">
        <v>13700</v>
      </c>
      <c r="O29" s="93">
        <v>122937.5</v>
      </c>
      <c r="P29" s="60">
        <f>SUM(E29:O29)</f>
        <v>899244</v>
      </c>
    </row>
    <row r="30" spans="1:29" ht="18" customHeight="1" x14ac:dyDescent="0.25">
      <c r="A30" s="23" t="s">
        <v>13</v>
      </c>
      <c r="B30" s="24"/>
      <c r="C30" s="52">
        <v>726113</v>
      </c>
      <c r="D30" s="59">
        <v>1853055</v>
      </c>
      <c r="E30" s="61">
        <v>0</v>
      </c>
      <c r="F30" s="61"/>
      <c r="G30" s="61"/>
      <c r="H30" s="61"/>
      <c r="I30" s="61">
        <v>586</v>
      </c>
      <c r="J30" s="61">
        <v>1515.83</v>
      </c>
      <c r="K30" s="61">
        <v>1720</v>
      </c>
      <c r="L30" s="61">
        <v>0</v>
      </c>
      <c r="M30" s="61">
        <v>147834</v>
      </c>
      <c r="N30" s="61">
        <v>0</v>
      </c>
      <c r="O30" s="61">
        <v>1040360</v>
      </c>
      <c r="P30" s="60">
        <f>SUM(E30:O30)</f>
        <v>1192015.83</v>
      </c>
    </row>
    <row r="31" spans="1:29" x14ac:dyDescent="0.25">
      <c r="A31" s="23" t="s">
        <v>14</v>
      </c>
      <c r="B31" s="24"/>
      <c r="C31" s="52">
        <v>10328016</v>
      </c>
      <c r="D31" s="59">
        <v>40901289</v>
      </c>
      <c r="E31" s="61">
        <v>193788.43</v>
      </c>
      <c r="F31" s="61">
        <v>199856.57</v>
      </c>
      <c r="G31" s="61">
        <v>199914.22</v>
      </c>
      <c r="H31" s="61">
        <v>1125657.6499999999</v>
      </c>
      <c r="I31" s="61">
        <v>602915.24</v>
      </c>
      <c r="J31" s="61">
        <v>199091.92</v>
      </c>
      <c r="K31" s="61">
        <v>310703.37</v>
      </c>
      <c r="L31" s="61">
        <v>490322.25</v>
      </c>
      <c r="M31" s="61">
        <v>503560.39</v>
      </c>
      <c r="N31" s="61">
        <v>416060.45</v>
      </c>
      <c r="O31" s="61">
        <v>-211220.5</v>
      </c>
      <c r="P31" s="60">
        <f>SUM(E31:O31)</f>
        <v>4030649.99</v>
      </c>
    </row>
    <row r="32" spans="1:29" x14ac:dyDescent="0.25">
      <c r="A32" s="23" t="s">
        <v>15</v>
      </c>
      <c r="B32" s="24"/>
      <c r="C32" s="52">
        <v>3000000</v>
      </c>
      <c r="D32" s="59">
        <v>1563000</v>
      </c>
      <c r="E32" s="61">
        <v>44396</v>
      </c>
      <c r="F32" s="61">
        <v>44396</v>
      </c>
      <c r="G32" s="61">
        <v>46292.87</v>
      </c>
      <c r="H32" s="61">
        <v>299850.23</v>
      </c>
      <c r="I32" s="61">
        <v>118848</v>
      </c>
      <c r="J32" s="61">
        <v>269948.62</v>
      </c>
      <c r="K32" s="61">
        <v>57280</v>
      </c>
      <c r="L32" s="61">
        <v>57260</v>
      </c>
      <c r="M32" s="61">
        <v>2811.89</v>
      </c>
      <c r="N32" s="61">
        <v>123116</v>
      </c>
      <c r="O32" s="61">
        <v>65158</v>
      </c>
      <c r="P32" s="60">
        <f>SUM(E32:O32)</f>
        <v>1129357.6099999999</v>
      </c>
    </row>
    <row r="33" spans="1:18" ht="45" x14ac:dyDescent="0.25">
      <c r="A33" s="23" t="s">
        <v>16</v>
      </c>
      <c r="B33" s="24"/>
      <c r="C33" s="52">
        <v>4661145</v>
      </c>
      <c r="D33" s="59">
        <v>1647645</v>
      </c>
      <c r="E33" s="61">
        <v>0</v>
      </c>
      <c r="F33" s="61">
        <v>30000</v>
      </c>
      <c r="G33" s="61">
        <v>15000</v>
      </c>
      <c r="H33" s="61">
        <v>15000</v>
      </c>
      <c r="I33" s="61">
        <v>171246.59</v>
      </c>
      <c r="J33" s="61">
        <v>152066.79</v>
      </c>
      <c r="K33" s="61">
        <v>15200</v>
      </c>
      <c r="L33" s="61">
        <v>150505.29999999999</v>
      </c>
      <c r="M33" s="61">
        <v>16209.99</v>
      </c>
      <c r="N33" s="61">
        <v>15000</v>
      </c>
      <c r="O33" s="61">
        <v>57799.98</v>
      </c>
      <c r="P33" s="60">
        <f>SUM(E33:O33)</f>
        <v>638028.64999999991</v>
      </c>
    </row>
    <row r="34" spans="1:18" ht="30" x14ac:dyDescent="0.25">
      <c r="A34" s="23" t="s">
        <v>17</v>
      </c>
      <c r="B34" s="24"/>
      <c r="C34" s="52">
        <v>14546139</v>
      </c>
      <c r="D34" s="59">
        <v>37481493</v>
      </c>
      <c r="E34" s="61">
        <v>25344.83</v>
      </c>
      <c r="F34" s="61">
        <v>70184.83</v>
      </c>
      <c r="G34" s="61">
        <v>179044.83</v>
      </c>
      <c r="H34" s="61">
        <v>1126528.83</v>
      </c>
      <c r="I34" s="61">
        <v>190268.73</v>
      </c>
      <c r="J34" s="61">
        <v>-262415.17</v>
      </c>
      <c r="K34" s="61">
        <v>80805.37</v>
      </c>
      <c r="L34" s="61">
        <v>38152.06</v>
      </c>
      <c r="M34" s="61">
        <v>341788.63</v>
      </c>
      <c r="N34" s="61">
        <v>7277636.8399999999</v>
      </c>
      <c r="O34" s="61">
        <v>3469575.99</v>
      </c>
      <c r="P34" s="60">
        <f>SUM(E34:O34)</f>
        <v>12536915.77</v>
      </c>
    </row>
    <row r="35" spans="1:18" ht="15.75" thickBot="1" x14ac:dyDescent="0.3">
      <c r="A35" s="25" t="s">
        <v>18</v>
      </c>
      <c r="B35" s="24"/>
      <c r="C35" s="63">
        <v>6583650</v>
      </c>
      <c r="D35" s="73">
        <v>6988650</v>
      </c>
      <c r="E35" s="46">
        <v>0</v>
      </c>
      <c r="F35" s="46">
        <v>135514.5</v>
      </c>
      <c r="G35" s="46">
        <v>339368.89</v>
      </c>
      <c r="H35" s="46">
        <v>117498.5</v>
      </c>
      <c r="I35" s="46">
        <v>148326</v>
      </c>
      <c r="J35" s="46">
        <v>857383.72</v>
      </c>
      <c r="K35" s="46">
        <v>116389.3</v>
      </c>
      <c r="L35" s="46">
        <v>313490.59999999998</v>
      </c>
      <c r="M35" s="46">
        <v>1082523.99</v>
      </c>
      <c r="N35" s="46">
        <v>696672</v>
      </c>
      <c r="O35" s="46">
        <v>2245372.23</v>
      </c>
      <c r="P35" s="60">
        <f>SUM(E35:O35)</f>
        <v>6052539.7300000004</v>
      </c>
    </row>
    <row r="36" spans="1:18" ht="15.75" thickBot="1" x14ac:dyDescent="0.3">
      <c r="A36" s="22" t="s">
        <v>19</v>
      </c>
      <c r="B36" s="24"/>
      <c r="C36" s="53">
        <f t="shared" ref="C36:O36" si="3">SUM(C37:C45)</f>
        <v>24938923</v>
      </c>
      <c r="D36" s="72">
        <f t="shared" si="3"/>
        <v>15930923</v>
      </c>
      <c r="E36" s="72">
        <f t="shared" si="3"/>
        <v>0</v>
      </c>
      <c r="F36" s="72">
        <f t="shared" si="3"/>
        <v>38940</v>
      </c>
      <c r="G36" s="72">
        <f t="shared" si="3"/>
        <v>436624.39</v>
      </c>
      <c r="H36" s="72">
        <f t="shared" si="3"/>
        <v>357370</v>
      </c>
      <c r="I36" s="72">
        <f t="shared" si="3"/>
        <v>518053.89999999997</v>
      </c>
      <c r="J36" s="72">
        <f t="shared" si="3"/>
        <v>354170.43000000005</v>
      </c>
      <c r="K36" s="72">
        <f t="shared" si="3"/>
        <v>96373.340000000011</v>
      </c>
      <c r="L36" s="72">
        <f t="shared" si="3"/>
        <v>1190705.07</v>
      </c>
      <c r="M36" s="72">
        <f t="shared" si="3"/>
        <v>3112176.43</v>
      </c>
      <c r="N36" s="72">
        <f t="shared" si="3"/>
        <v>457385.13</v>
      </c>
      <c r="O36" s="72">
        <f t="shared" si="3"/>
        <v>1805680.92</v>
      </c>
      <c r="P36" s="90">
        <f>SUM(E36:O36)</f>
        <v>8367479.6100000003</v>
      </c>
    </row>
    <row r="37" spans="1:18" x14ac:dyDescent="0.25">
      <c r="A37" s="25" t="s">
        <v>20</v>
      </c>
      <c r="B37" s="24"/>
      <c r="C37" s="54">
        <v>11016000</v>
      </c>
      <c r="D37" s="39">
        <v>1780000</v>
      </c>
      <c r="E37" s="41">
        <v>0</v>
      </c>
      <c r="F37" s="41"/>
      <c r="G37" s="41">
        <v>49219.3</v>
      </c>
      <c r="H37" s="41">
        <v>13340</v>
      </c>
      <c r="I37" s="41">
        <v>9790</v>
      </c>
      <c r="J37" s="41">
        <v>104722</v>
      </c>
      <c r="K37" s="41">
        <v>93040.91</v>
      </c>
      <c r="L37" s="41">
        <v>11410</v>
      </c>
      <c r="M37" s="41">
        <v>40283</v>
      </c>
      <c r="N37" s="41">
        <v>3840</v>
      </c>
      <c r="O37" s="41">
        <v>90950.68</v>
      </c>
      <c r="P37" s="60">
        <f>SUM(E37:O37)</f>
        <v>416595.88999999996</v>
      </c>
    </row>
    <row r="38" spans="1:18" x14ac:dyDescent="0.25">
      <c r="A38" s="23" t="s">
        <v>21</v>
      </c>
      <c r="B38" s="24"/>
      <c r="C38" s="52">
        <v>543500</v>
      </c>
      <c r="D38" s="59">
        <v>647500</v>
      </c>
      <c r="E38" s="61">
        <v>0</v>
      </c>
      <c r="F38" s="61">
        <v>0</v>
      </c>
      <c r="G38" s="61">
        <v>0</v>
      </c>
      <c r="H38" s="61">
        <v>69030</v>
      </c>
      <c r="I38" s="61">
        <v>0</v>
      </c>
      <c r="J38" s="61">
        <v>0</v>
      </c>
      <c r="K38" s="61">
        <v>0</v>
      </c>
      <c r="L38" s="61">
        <v>22125</v>
      </c>
      <c r="M38" s="61">
        <v>0</v>
      </c>
      <c r="N38" s="61">
        <v>57348</v>
      </c>
      <c r="O38" s="61">
        <v>120690.4</v>
      </c>
      <c r="P38" s="60">
        <f>SUM(E38:O38)</f>
        <v>269193.40000000002</v>
      </c>
    </row>
    <row r="39" spans="1:18" x14ac:dyDescent="0.25">
      <c r="A39" s="25" t="s">
        <v>22</v>
      </c>
      <c r="B39" s="24"/>
      <c r="C39" s="52">
        <v>982500</v>
      </c>
      <c r="D39" s="59">
        <v>982500</v>
      </c>
      <c r="E39" s="61">
        <v>0</v>
      </c>
      <c r="F39" s="61"/>
      <c r="G39" s="61">
        <v>162554.79</v>
      </c>
      <c r="H39" s="61">
        <v>0</v>
      </c>
      <c r="I39" s="61">
        <v>89621</v>
      </c>
      <c r="J39" s="61">
        <v>0</v>
      </c>
      <c r="K39" s="61">
        <v>0</v>
      </c>
      <c r="L39" s="61">
        <v>0</v>
      </c>
      <c r="M39" s="61">
        <v>71971.740000000005</v>
      </c>
      <c r="N39" s="61">
        <v>3363</v>
      </c>
      <c r="O39" s="61">
        <v>268457.2</v>
      </c>
      <c r="P39" s="60">
        <f>SUM(E39:O39)</f>
        <v>595967.73</v>
      </c>
    </row>
    <row r="40" spans="1:18" x14ac:dyDescent="0.25">
      <c r="A40" s="23" t="s">
        <v>23</v>
      </c>
      <c r="B40" s="24"/>
      <c r="C40" s="52">
        <v>100000</v>
      </c>
      <c r="D40" s="59">
        <v>100000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22255.11</v>
      </c>
      <c r="K40" s="61">
        <v>0</v>
      </c>
      <c r="L40" s="61">
        <v>0</v>
      </c>
      <c r="M40" s="61">
        <v>0</v>
      </c>
      <c r="N40" s="61">
        <v>0</v>
      </c>
      <c r="O40" s="61"/>
      <c r="P40" s="60">
        <f>SUM(E40:O40)</f>
        <v>22255.11</v>
      </c>
    </row>
    <row r="41" spans="1:18" x14ac:dyDescent="0.25">
      <c r="A41" s="25" t="s">
        <v>24</v>
      </c>
      <c r="B41" s="24"/>
      <c r="C41" s="52">
        <v>463848</v>
      </c>
      <c r="D41" s="59">
        <v>475848</v>
      </c>
      <c r="E41" s="61">
        <v>0</v>
      </c>
      <c r="F41" s="61">
        <v>0</v>
      </c>
      <c r="G41" s="61">
        <v>0</v>
      </c>
      <c r="H41" s="61">
        <v>0</v>
      </c>
      <c r="I41" s="61">
        <v>2238.85</v>
      </c>
      <c r="J41" s="61">
        <v>690</v>
      </c>
      <c r="K41" s="61">
        <v>450</v>
      </c>
      <c r="L41" s="61">
        <v>35400</v>
      </c>
      <c r="M41" s="61">
        <v>986.1</v>
      </c>
      <c r="N41" s="61">
        <v>0</v>
      </c>
      <c r="O41" s="61">
        <v>3850</v>
      </c>
      <c r="P41" s="60">
        <f>SUM(E41:O41)</f>
        <v>43614.95</v>
      </c>
    </row>
    <row r="42" spans="1:18" ht="30" x14ac:dyDescent="0.25">
      <c r="A42" s="37" t="s">
        <v>25</v>
      </c>
      <c r="B42" s="38"/>
      <c r="C42" s="52">
        <v>161000</v>
      </c>
      <c r="D42" s="59">
        <v>181000</v>
      </c>
      <c r="E42" s="61">
        <v>0</v>
      </c>
      <c r="F42" s="61"/>
      <c r="G42" s="61">
        <v>15392.04</v>
      </c>
      <c r="H42" s="61"/>
      <c r="I42" s="61">
        <v>3626.2</v>
      </c>
      <c r="J42" s="61">
        <v>34410.97</v>
      </c>
      <c r="K42" s="61">
        <v>1480.08</v>
      </c>
      <c r="L42" s="61">
        <v>1652</v>
      </c>
      <c r="M42" s="61">
        <v>139.44999999999999</v>
      </c>
      <c r="N42" s="61">
        <v>0</v>
      </c>
      <c r="O42" s="61">
        <v>1695</v>
      </c>
      <c r="P42" s="60">
        <f>SUM(E42:O42)</f>
        <v>58395.740000000005</v>
      </c>
      <c r="R42" s="11">
        <f>+N36-457385.13</f>
        <v>0</v>
      </c>
    </row>
    <row r="43" spans="1:18" ht="30" x14ac:dyDescent="0.25">
      <c r="A43" s="43" t="s">
        <v>26</v>
      </c>
      <c r="B43" s="44"/>
      <c r="C43" s="52">
        <v>5536000</v>
      </c>
      <c r="D43" s="59">
        <v>5579000</v>
      </c>
      <c r="E43" s="61">
        <v>0</v>
      </c>
      <c r="F43" s="61"/>
      <c r="G43" s="61">
        <v>45224.68</v>
      </c>
      <c r="H43" s="61"/>
      <c r="I43" s="61">
        <v>450</v>
      </c>
      <c r="J43" s="61">
        <v>0</v>
      </c>
      <c r="K43" s="61">
        <v>0</v>
      </c>
      <c r="L43" s="61">
        <v>0</v>
      </c>
      <c r="M43" s="61">
        <v>2595249.9900000002</v>
      </c>
      <c r="N43" s="61">
        <v>0</v>
      </c>
      <c r="O43" s="61">
        <v>5664</v>
      </c>
      <c r="P43" s="60">
        <f>SUM(E43:O43)</f>
        <v>2646588.6700000004</v>
      </c>
      <c r="Q43" s="11">
        <f>+M36-3112176.43</f>
        <v>0</v>
      </c>
    </row>
    <row r="44" spans="1:18" ht="45" x14ac:dyDescent="0.25">
      <c r="A44" s="23" t="s">
        <v>27</v>
      </c>
      <c r="B44" s="24"/>
      <c r="C44" s="52">
        <v>0</v>
      </c>
      <c r="D44" s="59"/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0">
        <f>SUM(E44:O44)</f>
        <v>0</v>
      </c>
    </row>
    <row r="45" spans="1:18" ht="15.75" thickBot="1" x14ac:dyDescent="0.3">
      <c r="A45" s="23" t="s">
        <v>28</v>
      </c>
      <c r="B45" s="24"/>
      <c r="C45" s="71">
        <v>6136075</v>
      </c>
      <c r="D45" s="36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7">
        <v>1314373.6399999999</v>
      </c>
      <c r="P45" s="60">
        <f>SUM(E45:O45)</f>
        <v>4314868.12</v>
      </c>
    </row>
    <row r="46" spans="1:18" s="10" customFormat="1" ht="15.75" thickBot="1" x14ac:dyDescent="0.3">
      <c r="A46" s="22" t="s">
        <v>29</v>
      </c>
      <c r="B46" s="29"/>
      <c r="C46" s="53">
        <f>SUM(C47:C53)</f>
        <v>3466667</v>
      </c>
      <c r="D46" s="72">
        <f>SUM(D47:D53)</f>
        <v>1528667</v>
      </c>
      <c r="E46" s="72">
        <f>SUM(E47:E53)</f>
        <v>0</v>
      </c>
      <c r="F46" s="72"/>
      <c r="G46" s="72">
        <f>SUM(G47:G53)</f>
        <v>466666.67</v>
      </c>
      <c r="H46" s="72">
        <f t="shared" ref="H46:P46" si="4">SUM(H47:H53)</f>
        <v>0</v>
      </c>
      <c r="I46" s="72">
        <f t="shared" si="4"/>
        <v>0</v>
      </c>
      <c r="J46" s="72">
        <f t="shared" si="4"/>
        <v>624000</v>
      </c>
      <c r="K46" s="72">
        <f t="shared" si="4"/>
        <v>0</v>
      </c>
      <c r="L46" s="72">
        <f t="shared" si="4"/>
        <v>0</v>
      </c>
      <c r="M46" s="72">
        <f t="shared" si="4"/>
        <v>0</v>
      </c>
      <c r="N46" s="72">
        <f t="shared" si="4"/>
        <v>312000</v>
      </c>
      <c r="O46" s="72"/>
      <c r="P46" s="72">
        <f t="shared" si="4"/>
        <v>1402666.67</v>
      </c>
    </row>
    <row r="47" spans="1:18" ht="30" x14ac:dyDescent="0.25">
      <c r="A47" s="23" t="s">
        <v>30</v>
      </c>
      <c r="B47" s="24"/>
      <c r="C47" s="54">
        <v>3466667</v>
      </c>
      <c r="D47" s="39">
        <v>1528667</v>
      </c>
      <c r="E47" s="41">
        <v>0</v>
      </c>
      <c r="F47" s="41">
        <v>0</v>
      </c>
      <c r="G47" s="41">
        <v>466666.67</v>
      </c>
      <c r="H47" s="41">
        <v>0</v>
      </c>
      <c r="I47" s="41">
        <v>0</v>
      </c>
      <c r="J47" s="41">
        <v>624000</v>
      </c>
      <c r="K47" s="61">
        <v>0</v>
      </c>
      <c r="L47" s="41">
        <v>0</v>
      </c>
      <c r="M47" s="41">
        <v>0</v>
      </c>
      <c r="N47" s="41">
        <v>312000</v>
      </c>
      <c r="O47" s="41">
        <v>0</v>
      </c>
      <c r="P47" s="60">
        <f>SUM(E47:O47)</f>
        <v>1402666.67</v>
      </c>
    </row>
    <row r="48" spans="1:18" ht="30" x14ac:dyDescent="0.25">
      <c r="A48" s="23" t="s">
        <v>31</v>
      </c>
      <c r="B48" s="24"/>
      <c r="C48" s="52"/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/>
      <c r="P48" s="60">
        <f>SUM(E48:O48)</f>
        <v>0</v>
      </c>
    </row>
    <row r="49" spans="1:19" ht="30" x14ac:dyDescent="0.25">
      <c r="A49" s="23" t="s">
        <v>32</v>
      </c>
      <c r="B49" s="24"/>
      <c r="C49" s="52"/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41">
        <v>0</v>
      </c>
      <c r="P49" s="60">
        <f>SUM(E49:O49)</f>
        <v>0</v>
      </c>
    </row>
    <row r="50" spans="1:19" ht="30" x14ac:dyDescent="0.25">
      <c r="A50" s="23" t="s">
        <v>33</v>
      </c>
      <c r="B50" s="24"/>
      <c r="C50" s="52"/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41">
        <v>0</v>
      </c>
      <c r="P50" s="60">
        <f>SUM(E50:O50)</f>
        <v>0</v>
      </c>
    </row>
    <row r="51" spans="1:19" ht="30" x14ac:dyDescent="0.25">
      <c r="A51" s="23" t="s">
        <v>34</v>
      </c>
      <c r="B51" s="24"/>
      <c r="C51" s="52"/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41">
        <v>0</v>
      </c>
      <c r="P51" s="60">
        <f>SUM(E51:O51)</f>
        <v>0</v>
      </c>
    </row>
    <row r="52" spans="1:19" ht="30" x14ac:dyDescent="0.25">
      <c r="A52" s="23" t="s">
        <v>35</v>
      </c>
      <c r="B52" s="24"/>
      <c r="C52" s="52"/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41">
        <v>0</v>
      </c>
      <c r="P52" s="60">
        <f>SUM(E52:O52)</f>
        <v>0</v>
      </c>
    </row>
    <row r="53" spans="1:19" ht="30.75" thickBot="1" x14ac:dyDescent="0.3">
      <c r="A53" s="23" t="s">
        <v>36</v>
      </c>
      <c r="B53" s="24"/>
      <c r="C53" s="71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41">
        <v>0</v>
      </c>
      <c r="P53" s="60">
        <f>SUM(E53:O53)</f>
        <v>0</v>
      </c>
    </row>
    <row r="54" spans="1:19" ht="15.75" thickBot="1" x14ac:dyDescent="0.3">
      <c r="A54" s="22" t="s">
        <v>37</v>
      </c>
      <c r="B54" s="24"/>
      <c r="C54" s="55"/>
      <c r="D54" s="72">
        <f t="shared" ref="D54:E54" si="5">SUM(D55:D61)</f>
        <v>0</v>
      </c>
      <c r="E54" s="72">
        <f t="shared" si="5"/>
        <v>0</v>
      </c>
      <c r="F54" s="72">
        <f t="shared" ref="F54" si="6">SUM(F55:F61)</f>
        <v>0</v>
      </c>
      <c r="G54" s="72">
        <f t="shared" ref="G54:H54" si="7">SUM(G55:G61)</f>
        <v>0</v>
      </c>
      <c r="H54" s="72">
        <f t="shared" si="7"/>
        <v>0</v>
      </c>
      <c r="I54" s="72">
        <f t="shared" ref="I54:J54" si="8">SUM(I55:I61)</f>
        <v>0</v>
      </c>
      <c r="J54" s="72">
        <f t="shared" si="8"/>
        <v>0</v>
      </c>
      <c r="K54" s="72">
        <f t="shared" ref="K54:L54" si="9">SUM(K55:K61)</f>
        <v>0</v>
      </c>
      <c r="L54" s="72">
        <f t="shared" si="9"/>
        <v>0</v>
      </c>
      <c r="M54" s="72">
        <f t="shared" ref="M54:O54" si="10">SUM(M55:M61)</f>
        <v>0</v>
      </c>
      <c r="N54" s="72">
        <f t="shared" si="10"/>
        <v>0</v>
      </c>
      <c r="O54" s="72">
        <f t="shared" si="10"/>
        <v>0</v>
      </c>
      <c r="P54" s="90">
        <f>SUM(E54:O54)</f>
        <v>0</v>
      </c>
    </row>
    <row r="55" spans="1:19" ht="30" x14ac:dyDescent="0.25">
      <c r="A55" s="23" t="s">
        <v>38</v>
      </c>
      <c r="B55" s="24"/>
      <c r="C55" s="54"/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/>
      <c r="P55" s="60">
        <f>SUM(E55:O55)</f>
        <v>0</v>
      </c>
    </row>
    <row r="56" spans="1:19" ht="30" x14ac:dyDescent="0.25">
      <c r="A56" s="23" t="s">
        <v>39</v>
      </c>
      <c r="B56" s="24"/>
      <c r="C56" s="52"/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/>
      <c r="P56" s="60">
        <f>SUM(E56:O56)</f>
        <v>0</v>
      </c>
    </row>
    <row r="57" spans="1:19" ht="30" x14ac:dyDescent="0.25">
      <c r="A57" s="23" t="s">
        <v>40</v>
      </c>
      <c r="B57" s="24"/>
      <c r="C57" s="52"/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/>
      <c r="P57" s="60">
        <f>SUM(E57:O57)</f>
        <v>0</v>
      </c>
    </row>
    <row r="58" spans="1:19" ht="30" x14ac:dyDescent="0.25">
      <c r="A58" s="37" t="s">
        <v>41</v>
      </c>
      <c r="B58" s="38"/>
      <c r="C58" s="52"/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/>
      <c r="P58" s="60">
        <f>SUM(E58:O58)</f>
        <v>0</v>
      </c>
    </row>
    <row r="59" spans="1:19" ht="30" x14ac:dyDescent="0.25">
      <c r="A59" s="43" t="s">
        <v>42</v>
      </c>
      <c r="B59" s="44"/>
      <c r="C59" s="5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/>
      <c r="P59" s="60">
        <f>SUM(E59:O59)</f>
        <v>0</v>
      </c>
    </row>
    <row r="60" spans="1:19" ht="30" x14ac:dyDescent="0.25">
      <c r="A60" s="23" t="s">
        <v>43</v>
      </c>
      <c r="B60" s="24"/>
      <c r="C60" s="52"/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/>
      <c r="P60" s="60">
        <f>SUM(E60:O60)</f>
        <v>0</v>
      </c>
    </row>
    <row r="61" spans="1:19" ht="30.75" thickBot="1" x14ac:dyDescent="0.3">
      <c r="A61" s="23" t="s">
        <v>44</v>
      </c>
      <c r="B61" s="24"/>
      <c r="C61" s="71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/>
      <c r="P61" s="60">
        <f>SUM(E61:O61)</f>
        <v>0</v>
      </c>
    </row>
    <row r="62" spans="1:19" ht="30.75" thickBot="1" x14ac:dyDescent="0.3">
      <c r="A62" s="22" t="s">
        <v>45</v>
      </c>
      <c r="B62" s="24"/>
      <c r="C62" s="55">
        <f>SUM(C63:C71)</f>
        <v>10000</v>
      </c>
      <c r="D62" s="72">
        <f t="shared" ref="D62:E62" si="11">SUM(D63:D71)</f>
        <v>42323000</v>
      </c>
      <c r="E62" s="72">
        <f t="shared" si="11"/>
        <v>0</v>
      </c>
      <c r="F62" s="72">
        <f t="shared" ref="F62:O62" si="12">SUM(F63:F71)</f>
        <v>0</v>
      </c>
      <c r="G62" s="72">
        <f t="shared" si="12"/>
        <v>0</v>
      </c>
      <c r="H62" s="72">
        <f t="shared" si="12"/>
        <v>1044547.63</v>
      </c>
      <c r="I62" s="72">
        <f t="shared" si="12"/>
        <v>2860040.37</v>
      </c>
      <c r="J62" s="72">
        <f t="shared" si="12"/>
        <v>2106</v>
      </c>
      <c r="K62" s="72">
        <f t="shared" si="12"/>
        <v>0</v>
      </c>
      <c r="L62" s="72">
        <f t="shared" si="12"/>
        <v>11175057.52</v>
      </c>
      <c r="M62" s="91">
        <f t="shared" si="12"/>
        <v>637499.12</v>
      </c>
      <c r="N62" s="91">
        <f t="shared" si="12"/>
        <v>2536340.21</v>
      </c>
      <c r="O62" s="91">
        <f t="shared" si="12"/>
        <v>3544029.75</v>
      </c>
      <c r="P62" s="90">
        <f>SUM(E62:O62)</f>
        <v>21799620.599999998</v>
      </c>
      <c r="S62" s="11"/>
    </row>
    <row r="63" spans="1:19" x14ac:dyDescent="0.25">
      <c r="A63" s="23" t="s">
        <v>46</v>
      </c>
      <c r="B63" s="24"/>
      <c r="C63" s="71">
        <v>0</v>
      </c>
      <c r="D63" s="36">
        <v>25768000</v>
      </c>
      <c r="E63" s="7">
        <v>0</v>
      </c>
      <c r="F63" s="7">
        <v>0</v>
      </c>
      <c r="G63" s="12"/>
      <c r="H63" s="12">
        <v>1044547.63</v>
      </c>
      <c r="I63" s="12">
        <v>2860040.37</v>
      </c>
      <c r="J63" s="12">
        <v>0</v>
      </c>
      <c r="K63" s="12">
        <v>0</v>
      </c>
      <c r="L63" s="12">
        <v>6380969.3300000001</v>
      </c>
      <c r="M63" s="92">
        <v>637499.12</v>
      </c>
      <c r="N63" s="61">
        <v>282233.03999999998</v>
      </c>
      <c r="O63" s="61">
        <v>2494705.5499999998</v>
      </c>
      <c r="P63" s="60">
        <f>SUM(E63:O63)</f>
        <v>13699995.039999999</v>
      </c>
    </row>
    <row r="64" spans="1:19" ht="30" x14ac:dyDescent="0.25">
      <c r="A64" s="23" t="s">
        <v>47</v>
      </c>
      <c r="B64" s="24"/>
      <c r="C64" s="52">
        <v>0</v>
      </c>
      <c r="D64" s="59">
        <v>5352000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737529.5</v>
      </c>
      <c r="M64" s="61">
        <v>0</v>
      </c>
      <c r="N64" s="61">
        <v>2156280.9</v>
      </c>
      <c r="O64" s="61">
        <v>517448.29</v>
      </c>
      <c r="P64" s="60">
        <f>SUM(E64:O64)</f>
        <v>3411258.69</v>
      </c>
    </row>
    <row r="65" spans="1:19" ht="30" x14ac:dyDescent="0.25">
      <c r="A65" s="23" t="s">
        <v>48</v>
      </c>
      <c r="B65" s="24"/>
      <c r="C65" s="52">
        <v>10000</v>
      </c>
      <c r="D65" s="61">
        <v>10000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2106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0">
        <f>SUM(E65:O65)</f>
        <v>2106</v>
      </c>
    </row>
    <row r="66" spans="1:19" ht="30" x14ac:dyDescent="0.25">
      <c r="A66" s="23" t="s">
        <v>49</v>
      </c>
      <c r="B66" s="24"/>
      <c r="C66" s="52">
        <v>0</v>
      </c>
      <c r="D66" s="61">
        <v>6000000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0">
        <f>SUM(E66:O66)</f>
        <v>0</v>
      </c>
    </row>
    <row r="67" spans="1:19" ht="30" x14ac:dyDescent="0.25">
      <c r="A67" s="23" t="s">
        <v>50</v>
      </c>
      <c r="B67" s="24"/>
      <c r="C67" s="52">
        <v>0</v>
      </c>
      <c r="D67" s="61">
        <v>2687000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2333184.46</v>
      </c>
      <c r="M67" s="61">
        <v>0</v>
      </c>
      <c r="N67" s="61">
        <v>97826.27</v>
      </c>
      <c r="O67" s="61">
        <v>67136.45</v>
      </c>
      <c r="P67" s="60">
        <f>SUM(E67:O67)</f>
        <v>2498147.1800000002</v>
      </c>
    </row>
    <row r="68" spans="1:19" ht="22.5" customHeight="1" x14ac:dyDescent="0.25">
      <c r="A68" s="23" t="s">
        <v>51</v>
      </c>
      <c r="B68" s="24"/>
      <c r="C68" s="52"/>
      <c r="D68" s="61">
        <v>1724000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1723374.23</v>
      </c>
      <c r="M68" s="61">
        <v>0</v>
      </c>
      <c r="N68" s="61">
        <v>0</v>
      </c>
      <c r="O68" s="61">
        <v>0</v>
      </c>
      <c r="P68" s="60">
        <f>SUM(E68:O68)</f>
        <v>1723374.23</v>
      </c>
    </row>
    <row r="69" spans="1:19" ht="19.5" customHeight="1" x14ac:dyDescent="0.25">
      <c r="A69" s="23" t="s">
        <v>52</v>
      </c>
      <c r="B69" s="24"/>
      <c r="C69" s="52"/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0">
        <f>SUM(E69:O69)</f>
        <v>0</v>
      </c>
    </row>
    <row r="70" spans="1:19" x14ac:dyDescent="0.25">
      <c r="A70" s="23" t="s">
        <v>53</v>
      </c>
      <c r="B70" s="24"/>
      <c r="C70" s="52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0">
        <f>SUM(E70:O70)</f>
        <v>0</v>
      </c>
    </row>
    <row r="71" spans="1:19" ht="35.25" customHeight="1" thickBot="1" x14ac:dyDescent="0.3">
      <c r="A71" s="23" t="s">
        <v>54</v>
      </c>
      <c r="B71" s="24"/>
      <c r="C71" s="71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464739.46</v>
      </c>
      <c r="P71" s="60">
        <f>SUM(E71:O71)</f>
        <v>464739.46</v>
      </c>
    </row>
    <row r="72" spans="1:19" ht="15.75" thickBot="1" x14ac:dyDescent="0.3">
      <c r="A72" s="22" t="s">
        <v>55</v>
      </c>
      <c r="B72" s="24"/>
      <c r="C72" s="55">
        <f>+C73</f>
        <v>0</v>
      </c>
      <c r="D72" s="72">
        <f t="shared" ref="D72:E72" si="13">SUM(D73:D76)</f>
        <v>0</v>
      </c>
      <c r="E72" s="72">
        <f t="shared" si="13"/>
        <v>0</v>
      </c>
      <c r="F72" s="72">
        <f t="shared" ref="F72:G72" si="14">SUM(F73:F76)</f>
        <v>0</v>
      </c>
      <c r="G72" s="72">
        <f t="shared" si="14"/>
        <v>0</v>
      </c>
      <c r="H72" s="72">
        <f t="shared" ref="H72:I72" si="15">SUM(H73:H76)</f>
        <v>0</v>
      </c>
      <c r="I72" s="72">
        <f t="shared" si="15"/>
        <v>0</v>
      </c>
      <c r="J72" s="72">
        <f t="shared" ref="J72:P72" si="16">SUM(J73:J76)</f>
        <v>0</v>
      </c>
      <c r="K72" s="72">
        <f t="shared" si="16"/>
        <v>0</v>
      </c>
      <c r="L72" s="72">
        <f t="shared" si="16"/>
        <v>0</v>
      </c>
      <c r="M72" s="72">
        <f t="shared" si="16"/>
        <v>0</v>
      </c>
      <c r="N72" s="72">
        <f t="shared" si="16"/>
        <v>0</v>
      </c>
      <c r="O72" s="72">
        <f t="shared" ref="O72" si="17">SUM(O73:O76)</f>
        <v>0</v>
      </c>
      <c r="P72" s="72">
        <f t="shared" si="16"/>
        <v>0</v>
      </c>
    </row>
    <row r="73" spans="1:19" x14ac:dyDescent="0.25">
      <c r="A73" s="23" t="s">
        <v>56</v>
      </c>
      <c r="B73" s="24"/>
      <c r="C73" s="54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60">
        <f>SUM(E73:O73)</f>
        <v>0</v>
      </c>
    </row>
    <row r="74" spans="1:19" x14ac:dyDescent="0.25">
      <c r="A74" s="23" t="s">
        <v>57</v>
      </c>
      <c r="B74" s="24"/>
      <c r="C74" s="52"/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0">
        <f>SUM(E74:O74)</f>
        <v>0</v>
      </c>
    </row>
    <row r="75" spans="1:19" x14ac:dyDescent="0.25">
      <c r="A75" s="47" t="s">
        <v>58</v>
      </c>
      <c r="B75" s="38"/>
      <c r="C75" s="54"/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60">
        <f>SUM(E75:O75)</f>
        <v>0</v>
      </c>
    </row>
    <row r="76" spans="1:19" ht="45.75" thickBot="1" x14ac:dyDescent="0.3">
      <c r="A76" s="43" t="s">
        <v>59</v>
      </c>
      <c r="B76" s="44"/>
      <c r="C76" s="63"/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/>
      <c r="P76" s="60">
        <f>SUM(E76:O76)</f>
        <v>0</v>
      </c>
      <c r="S76" t="s">
        <v>103</v>
      </c>
    </row>
    <row r="77" spans="1:19" ht="30.75" thickBot="1" x14ac:dyDescent="0.3">
      <c r="A77" s="22" t="s">
        <v>60</v>
      </c>
      <c r="B77" s="24"/>
      <c r="C77" s="55"/>
      <c r="D77" s="72">
        <f t="shared" ref="D77:E77" si="18">SUM(D78:D79)</f>
        <v>0</v>
      </c>
      <c r="E77" s="72">
        <f t="shared" si="18"/>
        <v>0</v>
      </c>
      <c r="F77" s="72">
        <f t="shared" ref="F77:G77" si="19">SUM(F78:F79)</f>
        <v>0</v>
      </c>
      <c r="G77" s="72">
        <f t="shared" si="19"/>
        <v>0</v>
      </c>
      <c r="H77" s="72">
        <f t="shared" ref="H77:I77" si="20">SUM(H78:H79)</f>
        <v>0</v>
      </c>
      <c r="I77" s="72">
        <f t="shared" si="20"/>
        <v>0</v>
      </c>
      <c r="J77" s="72">
        <f t="shared" ref="J77:K77" si="21">SUM(J78:J79)</f>
        <v>0</v>
      </c>
      <c r="K77" s="72">
        <f t="shared" si="21"/>
        <v>0</v>
      </c>
      <c r="L77" s="72">
        <f t="shared" ref="L77:P77" si="22">SUM(L78:L79)</f>
        <v>0</v>
      </c>
      <c r="M77" s="72">
        <f t="shared" si="22"/>
        <v>0</v>
      </c>
      <c r="N77" s="72">
        <f t="shared" si="22"/>
        <v>0</v>
      </c>
      <c r="O77" s="72"/>
      <c r="P77" s="72">
        <f t="shared" si="22"/>
        <v>0</v>
      </c>
    </row>
    <row r="78" spans="1:19" x14ac:dyDescent="0.25">
      <c r="A78" s="23" t="s">
        <v>61</v>
      </c>
      <c r="B78" s="24"/>
      <c r="C78" s="54"/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/>
      <c r="O78" s="41"/>
      <c r="P78" s="60">
        <f>SUM(E78:O78)</f>
        <v>0</v>
      </c>
    </row>
    <row r="79" spans="1:19" ht="30.75" thickBot="1" x14ac:dyDescent="0.3">
      <c r="A79" s="23" t="s">
        <v>62</v>
      </c>
      <c r="B79" s="24"/>
      <c r="C79" s="71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60">
        <f>SUM(E79:O79)</f>
        <v>0</v>
      </c>
    </row>
    <row r="80" spans="1:19" ht="15.75" thickBot="1" x14ac:dyDescent="0.3">
      <c r="A80" s="22" t="s">
        <v>63</v>
      </c>
      <c r="B80" s="24"/>
      <c r="C80" s="55"/>
      <c r="D80" s="72">
        <f t="shared" ref="D80:E80" si="23">SUM(D81:D83)</f>
        <v>0</v>
      </c>
      <c r="E80" s="72">
        <f t="shared" si="23"/>
        <v>0</v>
      </c>
      <c r="F80" s="72">
        <f t="shared" ref="F80:G80" si="24">SUM(F81:F83)</f>
        <v>0</v>
      </c>
      <c r="G80" s="72">
        <f t="shared" si="24"/>
        <v>0</v>
      </c>
      <c r="H80" s="72">
        <f t="shared" ref="H80:I80" si="25">SUM(H81:H83)</f>
        <v>0</v>
      </c>
      <c r="I80" s="72">
        <f t="shared" si="25"/>
        <v>0</v>
      </c>
      <c r="J80" s="72">
        <f t="shared" ref="J80:K80" si="26">SUM(J81:J83)</f>
        <v>0</v>
      </c>
      <c r="K80" s="72">
        <f t="shared" si="26"/>
        <v>0</v>
      </c>
      <c r="L80" s="72">
        <f t="shared" ref="L80:M80" si="27">SUM(L81:L83)</f>
        <v>0</v>
      </c>
      <c r="M80" s="72">
        <f t="shared" si="27"/>
        <v>0</v>
      </c>
      <c r="N80" s="89"/>
      <c r="O80" s="89"/>
      <c r="P80" s="60">
        <f>SUM(E80:O80)</f>
        <v>0</v>
      </c>
    </row>
    <row r="81" spans="1:18" x14ac:dyDescent="0.25">
      <c r="A81" s="25" t="s">
        <v>64</v>
      </c>
      <c r="B81" s="24"/>
      <c r="C81" s="54"/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/>
      <c r="O81" s="41"/>
      <c r="P81" s="60">
        <f>SUM(E81:O81)</f>
        <v>0</v>
      </c>
    </row>
    <row r="82" spans="1:18" x14ac:dyDescent="0.25">
      <c r="A82" s="25" t="s">
        <v>65</v>
      </c>
      <c r="B82" s="24"/>
      <c r="C82" s="52"/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/>
      <c r="O82" s="61"/>
      <c r="P82" s="60">
        <f>SUM(E82:O82)</f>
        <v>0</v>
      </c>
      <c r="R82" s="11"/>
    </row>
    <row r="83" spans="1:18" ht="30.75" thickBot="1" x14ac:dyDescent="0.3">
      <c r="A83" s="23" t="s">
        <v>66</v>
      </c>
      <c r="B83" s="24"/>
      <c r="C83" s="63"/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/>
      <c r="O83" s="46"/>
      <c r="P83" s="60">
        <f>SUM(E83:O83)</f>
        <v>0</v>
      </c>
    </row>
    <row r="84" spans="1:18" ht="15.75" thickBot="1" x14ac:dyDescent="0.3">
      <c r="A84" s="30" t="s">
        <v>67</v>
      </c>
      <c r="B84" s="31"/>
      <c r="C84" s="55">
        <f>+C19</f>
        <v>253456268</v>
      </c>
      <c r="D84" s="55">
        <f>+D19</f>
        <v>335911149</v>
      </c>
      <c r="E84" s="74">
        <f t="shared" ref="E84:P84" si="28">+E20+E26+E36+E46+E62</f>
        <v>10817076.699999999</v>
      </c>
      <c r="F84" s="74">
        <f t="shared" si="28"/>
        <v>11309209.16</v>
      </c>
      <c r="G84" s="74">
        <f t="shared" si="28"/>
        <v>13100338.029999999</v>
      </c>
      <c r="H84" s="74">
        <f t="shared" si="28"/>
        <v>17379460.369999997</v>
      </c>
      <c r="I84" s="74">
        <f t="shared" si="28"/>
        <v>16995741.699999999</v>
      </c>
      <c r="J84" s="74">
        <f t="shared" si="28"/>
        <v>16979585.27</v>
      </c>
      <c r="K84" s="74">
        <f t="shared" si="28"/>
        <v>18136487.650000002</v>
      </c>
      <c r="L84" s="74">
        <f t="shared" si="28"/>
        <v>28071478.259999998</v>
      </c>
      <c r="M84" s="74">
        <f t="shared" si="28"/>
        <v>18609010.949999999</v>
      </c>
      <c r="N84" s="74">
        <f t="shared" si="28"/>
        <v>35178099.939999998</v>
      </c>
      <c r="O84" s="74">
        <f t="shared" si="28"/>
        <v>27176370.109999999</v>
      </c>
      <c r="P84" s="74">
        <f t="shared" si="28"/>
        <v>213752858.13999999</v>
      </c>
    </row>
    <row r="85" spans="1:18" ht="15.75" thickBot="1" x14ac:dyDescent="0.3">
      <c r="A85" s="26"/>
      <c r="B85" s="24"/>
      <c r="C85" s="75"/>
      <c r="D85" s="3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8"/>
    </row>
    <row r="86" spans="1:18" ht="15.75" thickBot="1" x14ac:dyDescent="0.3">
      <c r="A86" s="32" t="s">
        <v>68</v>
      </c>
      <c r="B86" s="33"/>
      <c r="C86" s="55"/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100"/>
      <c r="P86" s="77">
        <v>0</v>
      </c>
    </row>
    <row r="87" spans="1:18" ht="30" x14ac:dyDescent="0.25">
      <c r="A87" s="22" t="s">
        <v>69</v>
      </c>
      <c r="B87" s="24"/>
      <c r="C87" s="54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/>
      <c r="P87" s="50">
        <f t="shared" ref="P87:P92" si="29">SUM(F87:F87)</f>
        <v>0</v>
      </c>
    </row>
    <row r="88" spans="1:18" ht="30" x14ac:dyDescent="0.25">
      <c r="A88" s="23" t="s">
        <v>70</v>
      </c>
      <c r="B88" s="24"/>
      <c r="C88" s="52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/>
      <c r="P88" s="64">
        <f t="shared" si="29"/>
        <v>0</v>
      </c>
    </row>
    <row r="89" spans="1:18" ht="30.75" thickBot="1" x14ac:dyDescent="0.3">
      <c r="A89" s="23" t="s">
        <v>71</v>
      </c>
      <c r="B89" s="24"/>
      <c r="C89" s="78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/>
      <c r="P89" s="8">
        <f t="shared" si="29"/>
        <v>0</v>
      </c>
    </row>
    <row r="90" spans="1:18" ht="15.75" thickBot="1" x14ac:dyDescent="0.3">
      <c r="A90" s="22" t="s">
        <v>72</v>
      </c>
      <c r="B90" s="57"/>
      <c r="C90" s="79">
        <v>0</v>
      </c>
      <c r="D90" s="76">
        <v>0</v>
      </c>
      <c r="E90" s="76">
        <v>0</v>
      </c>
      <c r="F90" s="76">
        <v>0</v>
      </c>
      <c r="G90" s="76">
        <v>0</v>
      </c>
      <c r="H90" s="76">
        <v>0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100"/>
      <c r="P90" s="77">
        <f t="shared" si="29"/>
        <v>0</v>
      </c>
    </row>
    <row r="91" spans="1:18" x14ac:dyDescent="0.25">
      <c r="A91" s="25" t="s">
        <v>73</v>
      </c>
      <c r="B91" s="24"/>
      <c r="C91" s="71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/>
      <c r="P91" s="8">
        <f t="shared" si="29"/>
        <v>0</v>
      </c>
    </row>
    <row r="92" spans="1:18" x14ac:dyDescent="0.25">
      <c r="A92" s="25" t="s">
        <v>74</v>
      </c>
      <c r="B92" s="57"/>
      <c r="C92" s="80"/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/>
      <c r="P92" s="64">
        <f t="shared" si="29"/>
        <v>0</v>
      </c>
    </row>
    <row r="93" spans="1:18" x14ac:dyDescent="0.25">
      <c r="A93" s="25"/>
      <c r="B93" s="57"/>
      <c r="C93" s="82">
        <v>0</v>
      </c>
      <c r="D93" s="8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8" ht="15.75" thickBot="1" x14ac:dyDescent="0.3">
      <c r="A94" s="25"/>
      <c r="B94" s="57"/>
      <c r="C94" s="8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8" ht="15.75" thickBot="1" x14ac:dyDescent="0.3">
      <c r="A95" s="34" t="s">
        <v>75</v>
      </c>
      <c r="B95" s="57"/>
      <c r="C95" s="84"/>
      <c r="D95" s="76">
        <v>0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100"/>
      <c r="P95" s="77">
        <f>SUM(F95:F95)</f>
        <v>0</v>
      </c>
    </row>
    <row r="96" spans="1:18" ht="30.75" thickBot="1" x14ac:dyDescent="0.3">
      <c r="A96" s="23" t="s">
        <v>76</v>
      </c>
      <c r="B96" s="24"/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>
        <v>0</v>
      </c>
      <c r="N96" s="86">
        <v>0</v>
      </c>
      <c r="O96" s="86"/>
      <c r="P96" s="86">
        <f>SUM(F96:F96)</f>
        <v>0</v>
      </c>
    </row>
    <row r="97" spans="1:18" ht="15.75" thickTop="1" x14ac:dyDescent="0.25">
      <c r="A97" s="30" t="s">
        <v>77</v>
      </c>
      <c r="B97" s="31"/>
      <c r="C97" s="85">
        <v>0</v>
      </c>
      <c r="D97" s="85">
        <v>0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85">
        <v>0</v>
      </c>
      <c r="N97" s="85">
        <v>0</v>
      </c>
      <c r="O97" s="85"/>
      <c r="P97" s="85">
        <v>0</v>
      </c>
    </row>
    <row r="98" spans="1:18" x14ac:dyDescent="0.25">
      <c r="A98" s="49"/>
      <c r="B98" s="38"/>
      <c r="C98" s="39"/>
      <c r="D98" s="4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50"/>
    </row>
    <row r="99" spans="1:18" ht="21" customHeight="1" thickBot="1" x14ac:dyDescent="0.3">
      <c r="A99" s="48" t="s">
        <v>78</v>
      </c>
      <c r="B99" s="35"/>
      <c r="C99" s="87">
        <f t="shared" ref="C99:P99" si="30">+C84+C97</f>
        <v>253456268</v>
      </c>
      <c r="D99" s="87">
        <f t="shared" si="30"/>
        <v>335911149</v>
      </c>
      <c r="E99" s="87">
        <f t="shared" si="30"/>
        <v>10817076.699999999</v>
      </c>
      <c r="F99" s="87">
        <f t="shared" si="30"/>
        <v>11309209.16</v>
      </c>
      <c r="G99" s="87">
        <f t="shared" si="30"/>
        <v>13100338.029999999</v>
      </c>
      <c r="H99" s="87">
        <f t="shared" si="30"/>
        <v>17379460.369999997</v>
      </c>
      <c r="I99" s="87">
        <f t="shared" si="30"/>
        <v>16995741.699999999</v>
      </c>
      <c r="J99" s="87">
        <f t="shared" si="30"/>
        <v>16979585.27</v>
      </c>
      <c r="K99" s="87">
        <f t="shared" si="30"/>
        <v>18136487.650000002</v>
      </c>
      <c r="L99" s="87">
        <f t="shared" si="30"/>
        <v>28071478.259999998</v>
      </c>
      <c r="M99" s="87">
        <f t="shared" si="30"/>
        <v>18609010.949999999</v>
      </c>
      <c r="N99" s="87">
        <f t="shared" si="30"/>
        <v>35178099.939999998</v>
      </c>
      <c r="O99" s="87">
        <f t="shared" si="30"/>
        <v>27176370.109999999</v>
      </c>
      <c r="P99" s="87">
        <f t="shared" si="30"/>
        <v>213752858.13999999</v>
      </c>
      <c r="R99" s="11"/>
    </row>
    <row r="100" spans="1:18" ht="15.75" thickTop="1" x14ac:dyDescent="0.25">
      <c r="A100" s="10" t="s">
        <v>85</v>
      </c>
      <c r="P100" s="11"/>
    </row>
    <row r="101" spans="1:18" x14ac:dyDescent="0.25">
      <c r="A101" s="2" t="s">
        <v>86</v>
      </c>
    </row>
    <row r="102" spans="1:18" x14ac:dyDescent="0.25">
      <c r="A102" s="2" t="s">
        <v>87</v>
      </c>
    </row>
    <row r="103" spans="1:18" x14ac:dyDescent="0.25">
      <c r="A103" s="2" t="s">
        <v>88</v>
      </c>
    </row>
    <row r="104" spans="1:18" x14ac:dyDescent="0.25">
      <c r="A104" s="2" t="s">
        <v>89</v>
      </c>
    </row>
    <row r="105" spans="1:18" x14ac:dyDescent="0.25">
      <c r="A105" s="2" t="s">
        <v>90</v>
      </c>
    </row>
    <row r="106" spans="1:18" x14ac:dyDescent="0.25">
      <c r="A106" s="2" t="s">
        <v>97</v>
      </c>
    </row>
    <row r="107" spans="1:18" x14ac:dyDescent="0.25">
      <c r="A107" s="2"/>
    </row>
    <row r="108" spans="1:18" x14ac:dyDescent="0.25">
      <c r="A108" s="2"/>
    </row>
    <row r="109" spans="1:18" x14ac:dyDescent="0.25">
      <c r="A109" s="2"/>
    </row>
    <row r="110" spans="1:18" x14ac:dyDescent="0.25">
      <c r="A110" s="2"/>
    </row>
    <row r="111" spans="1:18" x14ac:dyDescent="0.25">
      <c r="A111" s="2"/>
    </row>
    <row r="112" spans="1:1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P11"/>
    <mergeCell ref="A12:P12"/>
    <mergeCell ref="A13:P13"/>
    <mergeCell ref="A14:P14"/>
    <mergeCell ref="A15:P15"/>
  </mergeCells>
  <printOptions horizontalCentered="1"/>
  <pageMargins left="0.7" right="0.7" top="0.75" bottom="0.75" header="0.3" footer="0.3"/>
  <pageSetup paperSize="5" scale="50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2022-11-03T18:13:52Z</cp:lastPrinted>
  <dcterms:created xsi:type="dcterms:W3CDTF">2018-04-17T18:57:16Z</dcterms:created>
  <dcterms:modified xsi:type="dcterms:W3CDTF">2022-12-02T16:58:59Z</dcterms:modified>
  <cp:category/>
  <cp:contentStatus/>
</cp:coreProperties>
</file>