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Marzo/"/>
    </mc:Choice>
  </mc:AlternateContent>
  <xr:revisionPtr revIDLastSave="0" documentId="8_{5113616E-8355-40A4-A484-B855BE3D7B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Tramite de Pension" sheetId="14" r:id="rId4"/>
    <sheet name="Hoja1" sheetId="17" r:id="rId5"/>
    <sheet name="Interinato" sheetId="15" r:id="rId6"/>
    <sheet name="FIRMAS ANTIGUAS" sheetId="16" r:id="rId7"/>
  </sheets>
  <definedNames>
    <definedName name="_xlnm._FilterDatabase" localSheetId="0" hidden="1">'Nomina Fijos'!$A$9:$O$106</definedName>
    <definedName name="_xlnm._FilterDatabase" localSheetId="2" hidden="1">'Temporal Cargos de Carrera'!$B$17:$R$66</definedName>
    <definedName name="_xlnm._FilterDatabase" localSheetId="3" hidden="1">'Tramite de Pension'!$B$20:$R$22</definedName>
    <definedName name="_xlnm.Print_Area" localSheetId="0">'Nomina Fijos'!$A$1:$P$110</definedName>
    <definedName name="_xlnm.Print_Area" localSheetId="3">'Tramite de Pension'!$A$1:$R$43</definedName>
    <definedName name="_xlnm.Print_Titles" localSheetId="0">'Nomina Fijos'!$1:$9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4" i="12" l="1"/>
  <c r="Q64" i="12" s="1"/>
  <c r="R64" i="12" s="1"/>
  <c r="O65" i="12"/>
  <c r="Q65" i="12" s="1"/>
  <c r="R65" i="12" s="1"/>
  <c r="K66" i="12"/>
  <c r="L65" i="12"/>
  <c r="L64" i="12"/>
  <c r="J66" i="12"/>
  <c r="M65" i="12"/>
  <c r="M66" i="12"/>
  <c r="M64" i="12"/>
  <c r="B64" i="12"/>
  <c r="B65" i="12" s="1"/>
  <c r="N27" i="15" l="1"/>
  <c r="M27" i="15"/>
  <c r="L27" i="15"/>
  <c r="K27" i="15"/>
  <c r="J27" i="15"/>
  <c r="I27" i="15"/>
  <c r="H27" i="15"/>
  <c r="O26" i="15"/>
  <c r="P26" i="15" s="1"/>
  <c r="O25" i="15"/>
  <c r="P25" i="15" s="1"/>
  <c r="O24" i="15"/>
  <c r="P24" i="15" s="1"/>
  <c r="O23" i="15"/>
  <c r="P23" i="15" s="1"/>
  <c r="O22" i="15"/>
  <c r="P22" i="15" s="1"/>
  <c r="O21" i="15"/>
  <c r="P21" i="15" s="1"/>
  <c r="O20" i="15"/>
  <c r="P20" i="15" s="1"/>
  <c r="O19" i="15"/>
  <c r="P19" i="15" s="1"/>
  <c r="O18" i="15"/>
  <c r="P18" i="15" s="1"/>
  <c r="B22" i="15"/>
  <c r="B23" i="15" s="1"/>
  <c r="O17" i="15"/>
  <c r="P17" i="15" s="1"/>
  <c r="O27" i="15" l="1"/>
  <c r="P27" i="15"/>
  <c r="P22" i="14" l="1"/>
  <c r="N22" i="14"/>
  <c r="L22" i="14"/>
  <c r="K22" i="14"/>
  <c r="J22" i="14"/>
  <c r="M21" i="14"/>
  <c r="Q21" i="14" s="1"/>
  <c r="R21" i="14" s="1"/>
  <c r="O22" i="14"/>
  <c r="H20" i="11"/>
  <c r="I20" i="11"/>
  <c r="J20" i="11"/>
  <c r="K20" i="11"/>
  <c r="L20" i="11"/>
  <c r="M20" i="11"/>
  <c r="N20" i="11"/>
  <c r="O20" i="11"/>
  <c r="G20" i="11"/>
  <c r="O41" i="12"/>
  <c r="M41" i="12"/>
  <c r="Q41" i="12" s="1"/>
  <c r="R41" i="12" s="1"/>
  <c r="M22" i="14" l="1"/>
  <c r="J35" i="5"/>
  <c r="L35" i="5"/>
  <c r="R22" i="14" l="1"/>
  <c r="Q22" i="14"/>
  <c r="N35" i="5"/>
  <c r="O35" i="5" s="1"/>
  <c r="O56" i="12"/>
  <c r="M56" i="12"/>
  <c r="O55" i="12"/>
  <c r="M55" i="12"/>
  <c r="M35" i="12"/>
  <c r="O35" i="12"/>
  <c r="J92" i="5"/>
  <c r="L92" i="5"/>
  <c r="J91" i="5"/>
  <c r="L91" i="5"/>
  <c r="L43" i="5"/>
  <c r="J43" i="5"/>
  <c r="L42" i="5"/>
  <c r="J42" i="5"/>
  <c r="J28" i="5"/>
  <c r="L28" i="5"/>
  <c r="J27" i="5"/>
  <c r="L27" i="5"/>
  <c r="J22" i="5"/>
  <c r="L22" i="5"/>
  <c r="L66" i="12"/>
  <c r="N66" i="12"/>
  <c r="P66" i="12"/>
  <c r="O62" i="12"/>
  <c r="O63" i="12"/>
  <c r="M63" i="12"/>
  <c r="M62" i="12"/>
  <c r="Q62" i="12" s="1"/>
  <c r="R62" i="12" s="1"/>
  <c r="M45" i="12"/>
  <c r="O45" i="12"/>
  <c r="M34" i="12"/>
  <c r="O34" i="12"/>
  <c r="M32" i="12"/>
  <c r="O32" i="12"/>
  <c r="M25" i="12"/>
  <c r="O25" i="12"/>
  <c r="M22" i="12"/>
  <c r="O22" i="12"/>
  <c r="J93" i="5"/>
  <c r="L93" i="5"/>
  <c r="L87" i="5"/>
  <c r="J40" i="5"/>
  <c r="L40" i="5"/>
  <c r="L29" i="5"/>
  <c r="J29" i="5"/>
  <c r="J62" i="5"/>
  <c r="L62" i="5"/>
  <c r="O48" i="12"/>
  <c r="M48" i="12"/>
  <c r="M43" i="12"/>
  <c r="O43" i="12"/>
  <c r="M42" i="12"/>
  <c r="O42" i="12"/>
  <c r="M44" i="12"/>
  <c r="O44" i="12"/>
  <c r="O31" i="12"/>
  <c r="M31" i="12"/>
  <c r="H104" i="5"/>
  <c r="I104" i="5"/>
  <c r="K104" i="5"/>
  <c r="M104" i="5"/>
  <c r="G104" i="5"/>
  <c r="B20" i="12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M20" i="12"/>
  <c r="O20" i="12"/>
  <c r="M58" i="12"/>
  <c r="Q58" i="12" s="1"/>
  <c r="R58" i="12" s="1"/>
  <c r="M47" i="12"/>
  <c r="Q47" i="12" s="1"/>
  <c r="R47" i="12" s="1"/>
  <c r="Q55" i="12" l="1"/>
  <c r="R55" i="12" s="1"/>
  <c r="Q56" i="12"/>
  <c r="R56" i="12" s="1"/>
  <c r="Q35" i="12"/>
  <c r="R35" i="12" s="1"/>
  <c r="N92" i="5"/>
  <c r="O92" i="5" s="1"/>
  <c r="N42" i="5"/>
  <c r="O42" i="5" s="1"/>
  <c r="N91" i="5"/>
  <c r="O91" i="5" s="1"/>
  <c r="N43" i="5"/>
  <c r="O43" i="5" s="1"/>
  <c r="Q63" i="12"/>
  <c r="R63" i="12" s="1"/>
  <c r="N28" i="5"/>
  <c r="O28" i="5" s="1"/>
  <c r="N22" i="5"/>
  <c r="O22" i="5" s="1"/>
  <c r="N27" i="5"/>
  <c r="O27" i="5" s="1"/>
  <c r="N93" i="5"/>
  <c r="O93" i="5" s="1"/>
  <c r="N29" i="5"/>
  <c r="O29" i="5" s="1"/>
  <c r="N40" i="5"/>
  <c r="O40" i="5" s="1"/>
  <c r="Q45" i="12"/>
  <c r="R45" i="12" s="1"/>
  <c r="Q25" i="12"/>
  <c r="R25" i="12" s="1"/>
  <c r="Q34" i="12"/>
  <c r="R34" i="12" s="1"/>
  <c r="Q32" i="12"/>
  <c r="R32" i="12" s="1"/>
  <c r="Q22" i="12"/>
  <c r="R22" i="12" s="1"/>
  <c r="Q48" i="12"/>
  <c r="R48" i="12" s="1"/>
  <c r="Q42" i="12"/>
  <c r="R42" i="12" s="1"/>
  <c r="N62" i="5"/>
  <c r="O62" i="5" s="1"/>
  <c r="Q43" i="12"/>
  <c r="R43" i="12" s="1"/>
  <c r="Q31" i="12"/>
  <c r="R31" i="12" s="1"/>
  <c r="Q44" i="12"/>
  <c r="Q20" i="12"/>
  <c r="R20" i="12" s="1"/>
  <c r="L79" i="5"/>
  <c r="J65" i="5"/>
  <c r="L65" i="5"/>
  <c r="J55" i="5"/>
  <c r="L55" i="5"/>
  <c r="J61" i="5"/>
  <c r="L61" i="5"/>
  <c r="L63" i="5"/>
  <c r="L83" i="5"/>
  <c r="J83" i="5"/>
  <c r="R44" i="12" l="1"/>
  <c r="N65" i="5"/>
  <c r="O65" i="5" s="1"/>
  <c r="N61" i="5"/>
  <c r="O61" i="5" s="1"/>
  <c r="N55" i="5"/>
  <c r="O55" i="5" s="1"/>
  <c r="N83" i="5"/>
  <c r="O83" i="5" s="1"/>
  <c r="J52" i="5" l="1"/>
  <c r="L52" i="5"/>
  <c r="O40" i="12"/>
  <c r="M40" i="12"/>
  <c r="J56" i="5"/>
  <c r="L56" i="5"/>
  <c r="N52" i="5" l="1"/>
  <c r="O52" i="5" s="1"/>
  <c r="N56" i="5"/>
  <c r="O56" i="5" s="1"/>
  <c r="Q40" i="12"/>
  <c r="R40" i="12" s="1"/>
  <c r="O54" i="12"/>
  <c r="M54" i="12"/>
  <c r="O53" i="12"/>
  <c r="M53" i="12"/>
  <c r="M29" i="12"/>
  <c r="O29" i="12"/>
  <c r="M38" i="12"/>
  <c r="O38" i="12"/>
  <c r="J88" i="5"/>
  <c r="L88" i="5"/>
  <c r="J101" i="5"/>
  <c r="L101" i="5"/>
  <c r="J103" i="5"/>
  <c r="L103" i="5"/>
  <c r="J102" i="5"/>
  <c r="L102" i="5"/>
  <c r="J59" i="5"/>
  <c r="L59" i="5"/>
  <c r="J47" i="5"/>
  <c r="L47" i="5"/>
  <c r="J51" i="5"/>
  <c r="L51" i="5"/>
  <c r="J13" i="5"/>
  <c r="N13" i="5" s="1"/>
  <c r="O13" i="5" s="1"/>
  <c r="Q53" i="12" l="1"/>
  <c r="R53" i="12" s="1"/>
  <c r="Q54" i="12"/>
  <c r="R54" i="12" s="1"/>
  <c r="Q38" i="12"/>
  <c r="R38" i="12" s="1"/>
  <c r="Q29" i="12"/>
  <c r="R29" i="12" s="1"/>
  <c r="N88" i="5"/>
  <c r="O88" i="5" s="1"/>
  <c r="N101" i="5"/>
  <c r="O101" i="5" s="1"/>
  <c r="N47" i="5"/>
  <c r="N103" i="5"/>
  <c r="O103" i="5" s="1"/>
  <c r="N51" i="5"/>
  <c r="O51" i="5" s="1"/>
  <c r="N102" i="5"/>
  <c r="O102" i="5" s="1"/>
  <c r="N59" i="5"/>
  <c r="O59" i="5" s="1"/>
  <c r="J46" i="5"/>
  <c r="L46" i="5"/>
  <c r="J36" i="5"/>
  <c r="L36" i="5"/>
  <c r="J37" i="5"/>
  <c r="L37" i="5"/>
  <c r="J38" i="5"/>
  <c r="L38" i="5"/>
  <c r="J39" i="5"/>
  <c r="L39" i="5"/>
  <c r="N37" i="5" l="1"/>
  <c r="O37" i="5" s="1"/>
  <c r="O47" i="5"/>
  <c r="N39" i="5"/>
  <c r="O39" i="5" s="1"/>
  <c r="N36" i="5"/>
  <c r="O36" i="5" s="1"/>
  <c r="N38" i="5"/>
  <c r="O38" i="5" s="1"/>
  <c r="N46" i="5"/>
  <c r="O46" i="5" s="1"/>
  <c r="O52" i="12"/>
  <c r="M52" i="12"/>
  <c r="M28" i="12"/>
  <c r="O28" i="12"/>
  <c r="M27" i="12"/>
  <c r="O27" i="12"/>
  <c r="M21" i="12"/>
  <c r="O21" i="12"/>
  <c r="M30" i="12"/>
  <c r="Q30" i="12" s="1"/>
  <c r="R30" i="12" s="1"/>
  <c r="M39" i="12"/>
  <c r="Q27" i="12" l="1"/>
  <c r="R27" i="12" s="1"/>
  <c r="Q28" i="12"/>
  <c r="R28" i="12" s="1"/>
  <c r="Q21" i="12"/>
  <c r="R21" i="12" s="1"/>
  <c r="Q52" i="12"/>
  <c r="R52" i="12" s="1"/>
  <c r="Q39" i="12"/>
  <c r="R39" i="12" s="1"/>
  <c r="J64" i="5"/>
  <c r="L64" i="5"/>
  <c r="N64" i="5" l="1"/>
  <c r="O64" i="5" s="1"/>
  <c r="J44" i="5"/>
  <c r="L44" i="5"/>
  <c r="J49" i="5"/>
  <c r="L49" i="5"/>
  <c r="J17" i="5"/>
  <c r="L17" i="5"/>
  <c r="J16" i="5"/>
  <c r="L16" i="5"/>
  <c r="N44" i="5" l="1"/>
  <c r="O44" i="5" s="1"/>
  <c r="N49" i="5"/>
  <c r="O49" i="5" s="1"/>
  <c r="N16" i="5"/>
  <c r="O16" i="5" s="1"/>
  <c r="N17" i="5"/>
  <c r="O17" i="5" s="1"/>
  <c r="O60" i="12"/>
  <c r="O59" i="12"/>
  <c r="M59" i="12"/>
  <c r="M60" i="12"/>
  <c r="O51" i="12"/>
  <c r="M51" i="12"/>
  <c r="O46" i="12"/>
  <c r="O50" i="12"/>
  <c r="M46" i="12"/>
  <c r="O23" i="12"/>
  <c r="M23" i="12"/>
  <c r="O24" i="12"/>
  <c r="M24" i="12"/>
  <c r="Q24" i="12" l="1"/>
  <c r="R24" i="12" s="1"/>
  <c r="Q60" i="12"/>
  <c r="R60" i="12" s="1"/>
  <c r="Q59" i="12"/>
  <c r="R59" i="12" s="1"/>
  <c r="Q51" i="12"/>
  <c r="R51" i="12" s="1"/>
  <c r="Q46" i="12"/>
  <c r="R46" i="12" s="1"/>
  <c r="Q23" i="12"/>
  <c r="L76" i="5"/>
  <c r="J76" i="5"/>
  <c r="L20" i="5"/>
  <c r="J20" i="5"/>
  <c r="M50" i="12"/>
  <c r="M57" i="12"/>
  <c r="O61" i="12"/>
  <c r="O57" i="12"/>
  <c r="M61" i="12"/>
  <c r="M26" i="12"/>
  <c r="Q26" i="12" s="1"/>
  <c r="R26" i="12" s="1"/>
  <c r="O33" i="12"/>
  <c r="O19" i="12"/>
  <c r="M33" i="12"/>
  <c r="O49" i="12"/>
  <c r="O37" i="12"/>
  <c r="M49" i="12"/>
  <c r="M37" i="12"/>
  <c r="M19" i="12"/>
  <c r="O66" i="12" l="1"/>
  <c r="R23" i="12"/>
  <c r="Q19" i="12"/>
  <c r="N76" i="5"/>
  <c r="O76" i="5" s="1"/>
  <c r="N20" i="5"/>
  <c r="Q61" i="12"/>
  <c r="R61" i="12" s="1"/>
  <c r="Q57" i="12"/>
  <c r="R57" i="12" s="1"/>
  <c r="Q33" i="12"/>
  <c r="R33" i="12" s="1"/>
  <c r="Q49" i="12"/>
  <c r="Q37" i="12"/>
  <c r="R37" i="12" s="1"/>
  <c r="Q50" i="12"/>
  <c r="R50" i="12" s="1"/>
  <c r="M36" i="12"/>
  <c r="Q36" i="12" s="1"/>
  <c r="R36" i="12" s="1"/>
  <c r="M18" i="12"/>
  <c r="R19" i="12" l="1"/>
  <c r="Q18" i="12"/>
  <c r="O20" i="5"/>
  <c r="R49" i="12"/>
  <c r="L11" i="5"/>
  <c r="L12" i="5"/>
  <c r="L19" i="5"/>
  <c r="J10" i="5"/>
  <c r="J11" i="5"/>
  <c r="J12" i="5"/>
  <c r="J19" i="5"/>
  <c r="R18" i="12" l="1"/>
  <c r="R66" i="12" s="1"/>
  <c r="Q66" i="12"/>
  <c r="N10" i="5"/>
  <c r="N12" i="5"/>
  <c r="O12" i="5" s="1"/>
  <c r="N19" i="5"/>
  <c r="O19" i="5" s="1"/>
  <c r="N11" i="5"/>
  <c r="O11" i="5" s="1"/>
  <c r="O10" i="5" l="1"/>
  <c r="J87" i="5"/>
  <c r="N87" i="5" s="1"/>
  <c r="O87" i="5" s="1"/>
  <c r="J63" i="5"/>
  <c r="N63" i="5" l="1"/>
  <c r="L25" i="5"/>
  <c r="O63" i="5" l="1"/>
  <c r="J18" i="5"/>
  <c r="N18" i="5" l="1"/>
  <c r="O18" i="5" l="1"/>
  <c r="J96" i="5" l="1"/>
  <c r="L96" i="5"/>
  <c r="N96" i="5" l="1"/>
  <c r="O96" i="5" s="1"/>
  <c r="L14" i="5" l="1"/>
  <c r="L15" i="5"/>
  <c r="L89" i="5"/>
  <c r="L80" i="5"/>
  <c r="L82" i="5"/>
  <c r="L72" i="5"/>
  <c r="L84" i="5"/>
  <c r="L86" i="5"/>
  <c r="L81" i="5"/>
  <c r="L24" i="5"/>
  <c r="L75" i="5"/>
  <c r="L69" i="5"/>
  <c r="L71" i="5"/>
  <c r="L73" i="5"/>
  <c r="L66" i="5"/>
  <c r="L85" i="5"/>
  <c r="L74" i="5"/>
  <c r="L68" i="5"/>
  <c r="L67" i="5"/>
  <c r="L70" i="5"/>
  <c r="L90" i="5"/>
  <c r="L41" i="5"/>
  <c r="L21" i="5"/>
  <c r="L60" i="5"/>
  <c r="L50" i="5"/>
  <c r="L53" i="5"/>
  <c r="L58" i="5"/>
  <c r="L48" i="5"/>
  <c r="L54" i="5"/>
  <c r="L57" i="5"/>
  <c r="L23" i="5"/>
  <c r="L77" i="5"/>
  <c r="L32" i="5"/>
  <c r="L30" i="5"/>
  <c r="L31" i="5"/>
  <c r="L33" i="5"/>
  <c r="L34" i="5"/>
  <c r="L26" i="5"/>
  <c r="L45" i="5"/>
  <c r="L98" i="5"/>
  <c r="L100" i="5"/>
  <c r="L99" i="5"/>
  <c r="L95" i="5"/>
  <c r="L97" i="5"/>
  <c r="J14" i="5"/>
  <c r="J15" i="5"/>
  <c r="J89" i="5"/>
  <c r="J79" i="5"/>
  <c r="J80" i="5"/>
  <c r="J82" i="5"/>
  <c r="J72" i="5"/>
  <c r="J84" i="5"/>
  <c r="J86" i="5"/>
  <c r="J81" i="5"/>
  <c r="J24" i="5"/>
  <c r="J75" i="5"/>
  <c r="J69" i="5"/>
  <c r="J25" i="5"/>
  <c r="J71" i="5"/>
  <c r="J73" i="5"/>
  <c r="J66" i="5"/>
  <c r="J85" i="5"/>
  <c r="J74" i="5"/>
  <c r="J68" i="5"/>
  <c r="J67" i="5"/>
  <c r="J70" i="5"/>
  <c r="J90" i="5"/>
  <c r="J41" i="5"/>
  <c r="J21" i="5"/>
  <c r="J60" i="5"/>
  <c r="J50" i="5"/>
  <c r="J53" i="5"/>
  <c r="J58" i="5"/>
  <c r="J48" i="5"/>
  <c r="J54" i="5"/>
  <c r="J57" i="5"/>
  <c r="J23" i="5"/>
  <c r="J77" i="5"/>
  <c r="J32" i="5"/>
  <c r="J30" i="5"/>
  <c r="J31" i="5"/>
  <c r="J33" i="5"/>
  <c r="J34" i="5"/>
  <c r="J26" i="5"/>
  <c r="J78" i="5"/>
  <c r="J45" i="5"/>
  <c r="J98" i="5"/>
  <c r="J100" i="5"/>
  <c r="J94" i="5"/>
  <c r="N94" i="5" s="1"/>
  <c r="J99" i="5"/>
  <c r="J95" i="5"/>
  <c r="J97" i="5"/>
  <c r="J104" i="5" l="1"/>
  <c r="L104" i="5"/>
  <c r="N97" i="5" l="1"/>
  <c r="O97" i="5" s="1"/>
  <c r="N34" i="5"/>
  <c r="O34" i="5" s="1"/>
  <c r="N24" i="5"/>
  <c r="O24" i="5" s="1"/>
  <c r="N81" i="5" l="1"/>
  <c r="O81" i="5" s="1"/>
  <c r="N69" i="5" l="1"/>
  <c r="O69" i="5" s="1"/>
  <c r="N31" i="5" l="1"/>
  <c r="O31" i="5" s="1"/>
  <c r="N33" i="5"/>
  <c r="O33" i="5" s="1"/>
  <c r="N57" i="5" l="1"/>
  <c r="O57" i="5" s="1"/>
  <c r="N15" i="5" l="1"/>
  <c r="O15" i="5" s="1"/>
  <c r="N14" i="5" l="1"/>
  <c r="N89" i="5"/>
  <c r="O89" i="5" s="1"/>
  <c r="N79" i="5"/>
  <c r="N80" i="5"/>
  <c r="O80" i="5" s="1"/>
  <c r="N82" i="5"/>
  <c r="O82" i="5" s="1"/>
  <c r="N72" i="5"/>
  <c r="O72" i="5" s="1"/>
  <c r="N84" i="5"/>
  <c r="O84" i="5" s="1"/>
  <c r="N86" i="5"/>
  <c r="O86" i="5" s="1"/>
  <c r="N75" i="5"/>
  <c r="O75" i="5" s="1"/>
  <c r="N25" i="5"/>
  <c r="O25" i="5" s="1"/>
  <c r="N71" i="5"/>
  <c r="O71" i="5" s="1"/>
  <c r="N73" i="5"/>
  <c r="O73" i="5" s="1"/>
  <c r="N66" i="5"/>
  <c r="O66" i="5" s="1"/>
  <c r="N85" i="5"/>
  <c r="O85" i="5" s="1"/>
  <c r="N74" i="5"/>
  <c r="O74" i="5" s="1"/>
  <c r="N68" i="5"/>
  <c r="O68" i="5" s="1"/>
  <c r="N67" i="5"/>
  <c r="O67" i="5" s="1"/>
  <c r="N70" i="5"/>
  <c r="O70" i="5" s="1"/>
  <c r="N90" i="5"/>
  <c r="O90" i="5" s="1"/>
  <c r="N41" i="5"/>
  <c r="O41" i="5" s="1"/>
  <c r="N21" i="5"/>
  <c r="O21" i="5" s="1"/>
  <c r="N60" i="5"/>
  <c r="O60" i="5" s="1"/>
  <c r="N50" i="5"/>
  <c r="O50" i="5" s="1"/>
  <c r="N53" i="5"/>
  <c r="O53" i="5" s="1"/>
  <c r="N58" i="5"/>
  <c r="O58" i="5" s="1"/>
  <c r="N48" i="5"/>
  <c r="O48" i="5" s="1"/>
  <c r="N54" i="5"/>
  <c r="O54" i="5" s="1"/>
  <c r="N23" i="5"/>
  <c r="O23" i="5" s="1"/>
  <c r="N77" i="5"/>
  <c r="O77" i="5" s="1"/>
  <c r="N32" i="5"/>
  <c r="O32" i="5" s="1"/>
  <c r="N30" i="5"/>
  <c r="O30" i="5" s="1"/>
  <c r="N26" i="5"/>
  <c r="O26" i="5" s="1"/>
  <c r="N78" i="5"/>
  <c r="O78" i="5" s="1"/>
  <c r="N45" i="5"/>
  <c r="O45" i="5" s="1"/>
  <c r="N98" i="5"/>
  <c r="O98" i="5" s="1"/>
  <c r="N100" i="5"/>
  <c r="O100" i="5" s="1"/>
  <c r="O94" i="5"/>
  <c r="N99" i="5"/>
  <c r="O99" i="5" s="1"/>
  <c r="N95" i="5"/>
  <c r="O95" i="5" s="1"/>
  <c r="N104" i="5" l="1"/>
  <c r="O79" i="5"/>
  <c r="O14" i="5"/>
  <c r="O104" i="5" l="1"/>
</calcChain>
</file>

<file path=xl/sharedStrings.xml><?xml version="1.0" encoding="utf-8"?>
<sst xmlns="http://schemas.openxmlformats.org/spreadsheetml/2006/main" count="935" uniqueCount="297">
  <si>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</si>
  <si>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</si>
  <si>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</si>
  <si>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</si>
  <si>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</si>
  <si>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</si>
  <si>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</si>
  <si>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</si>
  <si>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</si>
  <si>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</si>
  <si>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</si>
  <si>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</si>
  <si>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</si>
  <si>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</si>
  <si>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</si>
  <si>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</si>
  <si>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</si>
  <si>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</si>
  <si>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</si>
  <si>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</si>
  <si>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</si>
  <si>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</si>
  <si>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</si>
  <si>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</si>
  <si>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</si>
  <si>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</si>
  <si>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</si>
  <si>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</si>
  <si>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</si>
  <si>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</si>
  <si>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</si>
  <si>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</si>
  <si>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</si>
  <si>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</si>
  <si>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</si>
  <si>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</si>
  <si>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</si>
  <si>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</si>
  <si>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</si>
  <si>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</si>
  <si>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</si>
  <si>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</si>
  <si>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</si>
  <si>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</si>
  <si>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</si>
  <si>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</si>
  <si>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</si>
  <si>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</si>
  <si>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</si>
  <si>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</si>
  <si>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</si>
  <si>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</si>
  <si>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</si>
  <si>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</si>
  <si>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</si>
  <si>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</si>
  <si>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</si>
  <si>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</si>
  <si>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</si>
  <si>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</si>
  <si>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</si>
  <si>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</si>
  <si>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</si>
  <si>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</si>
  <si>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</si>
  <si>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</si>
  <si>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</si>
  <si>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</si>
  <si>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</si>
  <si>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</si>
  <si>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</si>
  <si>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</si>
  <si>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</si>
  <si>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</si>
  <si>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</si>
  <si>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</si>
  <si>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</si>
  <si>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</si>
  <si>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</si>
  <si>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</si>
  <si>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 xml:space="preserve">DESDE </t>
  </si>
  <si>
    <t>HASTA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</si>
  <si>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</si>
  <si>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</si>
  <si>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</si>
  <si>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</si>
  <si>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</si>
  <si>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</si>
  <si>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</si>
  <si>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</si>
  <si>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</si>
  <si>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</si>
  <si>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</si>
  <si>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</si>
  <si>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</si>
  <si>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</si>
  <si>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</si>
  <si>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</si>
  <si>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</si>
  <si>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</si>
  <si>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</si>
  <si>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</si>
  <si>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</si>
  <si>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</si>
  <si>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</si>
  <si>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</si>
  <si>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</si>
  <si>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</si>
  <si>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</si>
  <si>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</si>
  <si>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</si>
  <si>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</si>
  <si>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</si>
  <si>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</si>
  <si>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</si>
  <si>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</si>
  <si>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</si>
  <si>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</si>
  <si>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</si>
  <si>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</si>
  <si>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</si>
  <si>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</si>
  <si>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</si>
  <si>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</si>
  <si>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</si>
  <si>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</si>
  <si>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</si>
  <si>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</si>
  <si>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</si>
  <si>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</si>
  <si>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</si>
  <si>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</si>
  <si>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</si>
  <si>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</si>
  <si>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</si>
  <si>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</si>
  <si>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</si>
  <si>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</si>
  <si>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</si>
  <si>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</si>
  <si>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</si>
  <si>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</si>
  <si>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</si>
  <si>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</si>
  <si>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</si>
  <si>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</si>
  <si>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</si>
  <si>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</si>
  <si>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</si>
  <si>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</si>
  <si>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</si>
  <si>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</si>
  <si>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</si>
  <si>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</si>
  <si>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</si>
  <si>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</si>
  <si>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</si>
  <si>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</si>
  <si>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</si>
  <si>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</si>
  <si>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</si>
  <si>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</si>
  <si>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</si>
  <si>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</si>
  <si>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</si>
  <si>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</si>
  <si>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</si>
  <si>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</si>
  <si>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</si>
  <si>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</si>
  <si>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</si>
  <si>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</si>
  <si>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</si>
  <si>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</si>
  <si>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</si>
  <si>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</si>
  <si>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</si>
  <si>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</si>
  <si>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</si>
  <si>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</si>
  <si>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</si>
  <si>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</si>
  <si>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</si>
  <si>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</si>
  <si>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</si>
  <si>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</si>
  <si>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</si>
  <si>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</si>
  <si>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</si>
  <si>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</si>
  <si>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</si>
  <si>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</si>
  <si>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</si>
  <si>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</si>
  <si>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</si>
  <si>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</si>
  <si>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</si>
  <si>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</si>
  <si>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</si>
  <si>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</si>
  <si>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</si>
  <si>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</si>
  <si>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</si>
  <si>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</si>
  <si>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</si>
  <si>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</si>
  <si>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</si>
  <si>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</si>
  <si>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</si>
  <si>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</si>
  <si>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</si>
  <si>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</si>
  <si>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</si>
  <si>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</si>
  <si>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</si>
  <si>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</si>
  <si>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</si>
  <si>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</si>
  <si>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</si>
  <si>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</si>
  <si>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</si>
  <si>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</si>
  <si>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</si>
  <si>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</si>
  <si>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</si>
  <si>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</si>
  <si>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</si>
  <si>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</si>
  <si>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</si>
  <si>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</si>
  <si>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</si>
  <si>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</si>
  <si>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</si>
  <si>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</si>
  <si>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</si>
  <si>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</si>
  <si>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</si>
  <si>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</si>
  <si>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</si>
  <si>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</si>
  <si>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</si>
  <si>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</si>
  <si>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</si>
  <si>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</si>
  <si>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</si>
  <si>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</si>
  <si>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</si>
  <si>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</si>
  <si>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</si>
  <si>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</si>
  <si>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</si>
  <si>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</si>
  <si>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</si>
  <si>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</si>
  <si>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</si>
  <si>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</si>
  <si>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</si>
  <si>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</si>
  <si>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</si>
  <si>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</si>
  <si>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</si>
  <si>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</si>
  <si>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</si>
  <si>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</si>
  <si>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</si>
  <si>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</si>
  <si>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</si>
  <si>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</si>
  <si>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</si>
  <si>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</si>
  <si>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</si>
  <si>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01/11/202</t>
  </si>
  <si>
    <t>ANALISTA DE CAPACITACION Y DESRROLLO</t>
  </si>
  <si>
    <t>CAPITULO:  0201     SUBCAPTULO: 06     DAF:01     UE:008     PROGRAMA: 16     SUBPROGRAMA: 02     PROYECTO: 0     ACTIVIDAD:001     CUENTA: 2.1.1.2.08     FONDO:0100</t>
  </si>
  <si>
    <t>CAPITULO:  0201     SUBCAPTULO: 06     DAF:01     UE:008     PROGRAMA: 16     SUBPROGRAMA: 02     PROYECTO: 0     ACTIVIDAD:001     CUENTA: 2.1.1.3.01     FONDO:0100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</si>
  <si>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</si>
  <si>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</si>
  <si>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</si>
  <si>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</si>
  <si>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</si>
  <si>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</si>
  <si>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CONCEPTO PAGO SUELDO 000001 - FIJOS CORRESPONDIENTE AL MES MARZO 2022</t>
  </si>
  <si>
    <t>CONCEPTO PAGO SUELDO 000007 - PERSONAL DE VIGILANCIA CORRESPONDIENTE AL  MES MARZO 2022</t>
  </si>
  <si>
    <t>CONCEPTO PAGO SUELDO 000005 - TRAMITE DE PENSION CORRESPONDIENTE AL MES MARZO 2022</t>
  </si>
  <si>
    <t>CONCEPTO PAGO SUELDO 000018 - EMPLEADOS TEMPORALES CORRESPONDIENTE AL MES MARZO 2022</t>
  </si>
  <si>
    <t>CONCEPTO PAGO SUELDO 150-18 - INTERINATO CORRESPONDIENTE AL MES MARZO 2022</t>
  </si>
  <si>
    <t>YOHANDY YUDELKA PERALTA TAPIA</t>
  </si>
  <si>
    <t>TECNICO MONITOREO OAI Y PORTALES DE TRANSPARENCIA</t>
  </si>
  <si>
    <t>PEDRO MIGUEL FIGUEROA DOMINGUEZ</t>
  </si>
  <si>
    <t>MILITAR 001</t>
  </si>
  <si>
    <t>MILITAR 003</t>
  </si>
  <si>
    <t>MILITAR 004</t>
  </si>
  <si>
    <t>MILITAR 005</t>
  </si>
  <si>
    <t>MILITAR 006</t>
  </si>
  <si>
    <t>MILITAR 007</t>
  </si>
  <si>
    <t>MILITAR 008</t>
  </si>
  <si>
    <t>MILITAR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</si>
</sst>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u/>
      <sz val="8"/>
      <name val="Times New Roman"/>
      <family val="2"/>
    </font>
    <font>
      <u/>
      <sz val="8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u/>
      <sz val="9"/>
      <name val="Arial"/>
      <family val="2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10" fillId="0" borderId="0" xfId="0" applyFont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wrapText="1"/>
    </xf>
    <xf numFmtId="4" fontId="6" fillId="2" borderId="19" xfId="0" applyNumberFormat="1" applyFont="1" applyFill="1" applyBorder="1" applyAlignment="1">
      <alignment horizontal="center" vertical="center"/>
    </xf>
    <xf numFmtId="4" fontId="6" fillId="2" borderId="20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4" fontId="5" fillId="3" borderId="22" xfId="0" applyNumberFormat="1" applyFont="1" applyFill="1" applyBorder="1" applyAlignment="1">
      <alignment horizontal="center" vertical="center" wrapText="1"/>
    </xf>
    <xf numFmtId="2" fontId="5" fillId="3" borderId="22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5" fillId="3" borderId="15" xfId="0" applyFont="1" applyFill="1" applyBorder="1" applyAlignment="1">
      <alignment horizontal="center" vertical="center" wrapText="1"/>
    </xf>
    <xf numFmtId="14" fontId="5" fillId="3" borderId="15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0" fillId="0" borderId="7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/>
    <xf numFmtId="0" fontId="0" fillId="0" borderId="2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2" borderId="16" xfId="0" applyFont="1" applyFill="1" applyBorder="1" applyAlignment="1">
      <alignment horizontal="center" wrapText="1"/>
    </xf>
    <xf numFmtId="0" fontId="19" fillId="2" borderId="15" xfId="0" applyFont="1" applyFill="1" applyBorder="1" applyAlignment="1">
      <alignment horizontal="center" wrapText="1"/>
    </xf>
    <xf numFmtId="0" fontId="19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7" xfId="0" applyFont="1" applyFill="1" applyBorder="1" applyAlignment="1">
      <alignment horizontal="center" wrapText="1"/>
    </xf>
    <xf numFmtId="0" fontId="13" fillId="3" borderId="0" xfId="0" applyFont="1" applyFill="1"/>
    <xf numFmtId="0" fontId="13" fillId="3" borderId="5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21" fillId="3" borderId="6" xfId="0" applyNumberFormat="1" applyFont="1" applyFill="1" applyBorder="1" applyAlignment="1">
      <alignment horizontal="center" vertical="center" wrapText="1"/>
    </xf>
    <xf numFmtId="4" fontId="16" fillId="2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24" xfId="0" applyFont="1" applyBorder="1"/>
    <xf numFmtId="0" fontId="22" fillId="0" borderId="24" xfId="0" applyFont="1" applyBorder="1" applyAlignment="1">
      <alignment horizontal="center"/>
    </xf>
    <xf numFmtId="0" fontId="22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2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1495087</xdr:colOff>
      <xdr:row>0</xdr:row>
      <xdr:rowOff>367394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0150" y="367394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1113518</xdr:colOff>
      <xdr:row>0</xdr:row>
      <xdr:rowOff>435882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804" y="435882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749299</xdr:colOff>
      <xdr:row>0</xdr:row>
      <xdr:rowOff>70757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4466" y="547007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749299</xdr:colOff>
      <xdr:row>3</xdr:row>
      <xdr:rowOff>70757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5999" y="556532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723931</xdr:colOff>
      <xdr:row>12</xdr:row>
      <xdr:rowOff>36300</xdr:rowOff>
    </xdr:to>
    <xdr:pic>
      <xdr:nvPicPr>
        <xdr:cNvPr id="2" name="Imagen 1" descr="Un conjunto de letras negras en un fondo blanco&#10;&#10;Descripción generada automáticamente con confianza media">
          <a:extLst>
            <a:ext uri="{FF2B5EF4-FFF2-40B4-BE49-F238E27FC236}">
              <a16:creationId xmlns:a16="http://schemas.microsoft.com/office/drawing/2014/main" id="{90FE8AA5-143E-42C3-B945-092A534E03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701" t="2462" r="44778" b="52978"/>
        <a:stretch/>
      </xdr:blipFill>
      <xdr:spPr bwMode="auto">
        <a:xfrm rot="16200000">
          <a:off x="1658266" y="-1658266"/>
          <a:ext cx="1979400" cy="52959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6"/>
  <sheetViews>
    <sheetView topLeftCell="A28" zoomScale="70" zoomScaleNormal="70" zoomScaleSheetLayoutView="50" workbookViewId="0">
      <selection activeCell="A6" sqref="A6:O6"/>
    </sheetView>
  </sheetViews>
  <sheetFormatPr baseColWidth="10" defaultColWidth="9.140625" defaultRowHeight="12.75" x14ac:dyDescent="0.2"/>
  <cols>
    <col min="1" max="1" width="5.28515625" style="15" customWidth="1"/>
    <col min="2" max="2" width="30.7109375" customWidth="1"/>
    <col min="3" max="3" width="29" bestFit="1" customWidth="1"/>
    <col min="4" max="4" width="29.5703125" bestFit="1" customWidth="1"/>
    <col min="5" max="5" width="24.7109375" style="3" bestFit="1" customWidth="1"/>
    <col min="6" max="6" width="15.28515625" style="3" bestFit="1" customWidth="1"/>
    <col min="7" max="7" width="19.5703125" style="15" bestFit="1" customWidth="1"/>
    <col min="8" max="8" width="16.5703125" style="15" bestFit="1" customWidth="1"/>
    <col min="9" max="9" width="15.85546875" style="15" bestFit="1" customWidth="1"/>
    <col min="10" max="10" width="10.85546875" style="15" bestFit="1" customWidth="1"/>
    <col min="11" max="12" width="14" style="15" customWidth="1"/>
    <col min="13" max="14" width="13.28515625" style="15" customWidth="1"/>
    <col min="15" max="15" width="15.140625" style="1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26.25" customHeight="1" x14ac:dyDescent="0.25">
      <c r="A5" s="108" t="s">
        <v>56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5" ht="20.25" customHeight="1" x14ac:dyDescent="0.25">
      <c r="A6" s="107" t="s">
        <v>281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s="8" customFormat="1" ht="18" customHeight="1" x14ac:dyDescent="0.2">
      <c r="A7" s="112" t="s">
        <v>93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8" spans="1:15" s="8" customFormat="1" ht="18" customHeight="1" thickBo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9" customFormat="1" ht="29.25" customHeight="1" thickBot="1" x14ac:dyDescent="0.25">
      <c r="A9" s="32" t="s">
        <v>151</v>
      </c>
      <c r="B9" s="21" t="s">
        <v>44</v>
      </c>
      <c r="C9" s="21" t="s">
        <v>168</v>
      </c>
      <c r="D9" s="21" t="s">
        <v>45</v>
      </c>
      <c r="E9" s="21" t="s">
        <v>46</v>
      </c>
      <c r="F9" s="21" t="s">
        <v>224</v>
      </c>
      <c r="G9" s="33" t="s">
        <v>142</v>
      </c>
      <c r="H9" s="33" t="s">
        <v>0</v>
      </c>
      <c r="I9" s="33" t="s">
        <v>1</v>
      </c>
      <c r="J9" s="33" t="s">
        <v>2</v>
      </c>
      <c r="K9" s="33" t="s">
        <v>3</v>
      </c>
      <c r="L9" s="33" t="s">
        <v>4</v>
      </c>
      <c r="M9" s="33" t="s">
        <v>5</v>
      </c>
      <c r="N9" s="33" t="s">
        <v>6</v>
      </c>
      <c r="O9" s="34" t="s">
        <v>141</v>
      </c>
    </row>
    <row r="10" spans="1:15" s="59" customFormat="1" ht="36.75" customHeight="1" x14ac:dyDescent="0.2">
      <c r="A10" s="80">
        <v>1</v>
      </c>
      <c r="B10" s="28" t="s">
        <v>113</v>
      </c>
      <c r="C10" s="28" t="s">
        <v>53</v>
      </c>
      <c r="D10" s="28" t="s">
        <v>188</v>
      </c>
      <c r="E10" s="28" t="s">
        <v>59</v>
      </c>
      <c r="F10" s="39" t="s">
        <v>225</v>
      </c>
      <c r="G10" s="30">
        <v>150000</v>
      </c>
      <c r="H10" s="40">
        <v>0</v>
      </c>
      <c r="I10" s="30">
        <v>150000</v>
      </c>
      <c r="J10" s="30">
        <f t="shared" ref="J10:J39" si="0">G10*0.0287</f>
        <v>4305</v>
      </c>
      <c r="K10" s="30">
        <v>23529.09</v>
      </c>
      <c r="L10" s="30">
        <v>4560</v>
      </c>
      <c r="M10" s="30">
        <v>1375.12</v>
      </c>
      <c r="N10" s="30">
        <f t="shared" ref="N10:N39" si="1">J10+K10+L10+M10</f>
        <v>33769.21</v>
      </c>
      <c r="O10" s="31">
        <f t="shared" ref="O10:O39" si="2">I10-N10</f>
        <v>116230.79000000001</v>
      </c>
    </row>
    <row r="11" spans="1:15" s="59" customFormat="1" ht="36.75" customHeight="1" x14ac:dyDescent="0.2">
      <c r="A11" s="80">
        <v>2</v>
      </c>
      <c r="B11" s="14" t="s">
        <v>115</v>
      </c>
      <c r="C11" s="14" t="s">
        <v>53</v>
      </c>
      <c r="D11" s="14" t="s">
        <v>266</v>
      </c>
      <c r="E11" s="14" t="s">
        <v>59</v>
      </c>
      <c r="F11" s="22" t="s">
        <v>225</v>
      </c>
      <c r="G11" s="12">
        <v>75000</v>
      </c>
      <c r="H11" s="19">
        <v>0</v>
      </c>
      <c r="I11" s="12">
        <v>75000</v>
      </c>
      <c r="J11" s="12">
        <f t="shared" si="0"/>
        <v>2152.5</v>
      </c>
      <c r="K11" s="12">
        <v>6309.38</v>
      </c>
      <c r="L11" s="12">
        <f>G11*0.0304</f>
        <v>2280</v>
      </c>
      <c r="M11" s="12">
        <v>25</v>
      </c>
      <c r="N11" s="12">
        <f t="shared" si="1"/>
        <v>10766.880000000001</v>
      </c>
      <c r="O11" s="11">
        <f t="shared" si="2"/>
        <v>64233.119999999995</v>
      </c>
    </row>
    <row r="12" spans="1:15" s="59" customFormat="1" ht="36.75" customHeight="1" x14ac:dyDescent="0.2">
      <c r="A12" s="80">
        <v>3</v>
      </c>
      <c r="B12" s="14" t="s">
        <v>116</v>
      </c>
      <c r="C12" s="14" t="s">
        <v>53</v>
      </c>
      <c r="D12" s="14" t="s">
        <v>266</v>
      </c>
      <c r="E12" s="14" t="s">
        <v>59</v>
      </c>
      <c r="F12" s="22" t="s">
        <v>225</v>
      </c>
      <c r="G12" s="12">
        <v>75000</v>
      </c>
      <c r="H12" s="19">
        <v>0</v>
      </c>
      <c r="I12" s="12">
        <v>75000</v>
      </c>
      <c r="J12" s="12">
        <f t="shared" si="0"/>
        <v>2152.5</v>
      </c>
      <c r="K12" s="12">
        <v>6309.38</v>
      </c>
      <c r="L12" s="12">
        <f>G12*0.0304</f>
        <v>2280</v>
      </c>
      <c r="M12" s="12">
        <v>25</v>
      </c>
      <c r="N12" s="12">
        <f t="shared" si="1"/>
        <v>10766.880000000001</v>
      </c>
      <c r="O12" s="11">
        <f t="shared" si="2"/>
        <v>64233.119999999995</v>
      </c>
    </row>
    <row r="13" spans="1:15" s="59" customFormat="1" ht="36.75" customHeight="1" x14ac:dyDescent="0.2">
      <c r="A13" s="80">
        <v>4</v>
      </c>
      <c r="B13" s="14" t="s">
        <v>181</v>
      </c>
      <c r="C13" s="14" t="s">
        <v>53</v>
      </c>
      <c r="D13" s="14" t="s">
        <v>201</v>
      </c>
      <c r="E13" s="14" t="s">
        <v>59</v>
      </c>
      <c r="F13" s="22" t="s">
        <v>226</v>
      </c>
      <c r="G13" s="12">
        <v>165000</v>
      </c>
      <c r="H13" s="19">
        <v>0</v>
      </c>
      <c r="I13" s="12">
        <v>165000</v>
      </c>
      <c r="J13" s="12">
        <f t="shared" si="0"/>
        <v>4735.5</v>
      </c>
      <c r="K13" s="12">
        <v>27413.5</v>
      </c>
      <c r="L13" s="12">
        <v>4943.8</v>
      </c>
      <c r="M13" s="19">
        <v>25</v>
      </c>
      <c r="N13" s="12">
        <f t="shared" si="1"/>
        <v>37117.800000000003</v>
      </c>
      <c r="O13" s="11">
        <f t="shared" si="2"/>
        <v>127882.2</v>
      </c>
    </row>
    <row r="14" spans="1:15" s="59" customFormat="1" ht="36.75" customHeight="1" x14ac:dyDescent="0.2">
      <c r="A14" s="80">
        <v>5</v>
      </c>
      <c r="B14" s="14" t="s">
        <v>40</v>
      </c>
      <c r="C14" s="14" t="s">
        <v>53</v>
      </c>
      <c r="D14" s="14" t="s">
        <v>86</v>
      </c>
      <c r="E14" s="14" t="s">
        <v>48</v>
      </c>
      <c r="F14" s="22" t="s">
        <v>225</v>
      </c>
      <c r="G14" s="12">
        <v>110000</v>
      </c>
      <c r="H14" s="19">
        <v>0</v>
      </c>
      <c r="I14" s="12">
        <v>110000</v>
      </c>
      <c r="J14" s="12">
        <f t="shared" si="0"/>
        <v>3157</v>
      </c>
      <c r="K14" s="12">
        <v>13782.56</v>
      </c>
      <c r="L14" s="12">
        <f>G14*0.0304</f>
        <v>3344</v>
      </c>
      <c r="M14" s="12">
        <v>2825.24</v>
      </c>
      <c r="N14" s="12">
        <f t="shared" si="1"/>
        <v>23108.799999999996</v>
      </c>
      <c r="O14" s="11">
        <f t="shared" si="2"/>
        <v>86891.200000000012</v>
      </c>
    </row>
    <row r="15" spans="1:15" s="59" customFormat="1" ht="36.75" customHeight="1" x14ac:dyDescent="0.2">
      <c r="A15" s="80">
        <v>6</v>
      </c>
      <c r="B15" s="14" t="s">
        <v>94</v>
      </c>
      <c r="C15" s="14" t="s">
        <v>53</v>
      </c>
      <c r="D15" s="14" t="s">
        <v>267</v>
      </c>
      <c r="E15" s="14" t="s">
        <v>49</v>
      </c>
      <c r="F15" s="22" t="s">
        <v>225</v>
      </c>
      <c r="G15" s="12">
        <v>26000</v>
      </c>
      <c r="H15" s="19">
        <v>0</v>
      </c>
      <c r="I15" s="12">
        <v>26000</v>
      </c>
      <c r="J15" s="12">
        <f t="shared" si="0"/>
        <v>746.2</v>
      </c>
      <c r="K15" s="12">
        <v>0</v>
      </c>
      <c r="L15" s="12">
        <f>G15*0.0304</f>
        <v>790.4</v>
      </c>
      <c r="M15" s="12">
        <v>125</v>
      </c>
      <c r="N15" s="12">
        <f t="shared" si="1"/>
        <v>1661.6</v>
      </c>
      <c r="O15" s="11">
        <f t="shared" si="2"/>
        <v>24338.400000000001</v>
      </c>
    </row>
    <row r="16" spans="1:15" s="59" customFormat="1" ht="36.75" customHeight="1" x14ac:dyDescent="0.2">
      <c r="A16" s="80">
        <v>7</v>
      </c>
      <c r="B16" s="14" t="s">
        <v>148</v>
      </c>
      <c r="C16" s="14" t="s">
        <v>53</v>
      </c>
      <c r="D16" s="14" t="s">
        <v>17</v>
      </c>
      <c r="E16" s="14" t="s">
        <v>51</v>
      </c>
      <c r="F16" s="22" t="s">
        <v>225</v>
      </c>
      <c r="G16" s="12">
        <v>16500</v>
      </c>
      <c r="H16" s="19">
        <v>0</v>
      </c>
      <c r="I16" s="12">
        <v>16500</v>
      </c>
      <c r="J16" s="12">
        <f t="shared" si="0"/>
        <v>473.55</v>
      </c>
      <c r="K16" s="19">
        <v>0</v>
      </c>
      <c r="L16" s="12">
        <f>G16*0.0304</f>
        <v>501.6</v>
      </c>
      <c r="M16" s="12">
        <v>1375.12</v>
      </c>
      <c r="N16" s="12">
        <f t="shared" si="1"/>
        <v>2350.27</v>
      </c>
      <c r="O16" s="11">
        <f t="shared" si="2"/>
        <v>14149.73</v>
      </c>
    </row>
    <row r="17" spans="1:15" s="59" customFormat="1" ht="36.75" customHeight="1" x14ac:dyDescent="0.2">
      <c r="A17" s="80">
        <v>8</v>
      </c>
      <c r="B17" s="14" t="s">
        <v>189</v>
      </c>
      <c r="C17" s="14" t="s">
        <v>53</v>
      </c>
      <c r="D17" s="14" t="s">
        <v>169</v>
      </c>
      <c r="E17" s="14" t="s">
        <v>51</v>
      </c>
      <c r="F17" s="22" t="s">
        <v>225</v>
      </c>
      <c r="G17" s="12">
        <v>26000</v>
      </c>
      <c r="H17" s="19">
        <v>0</v>
      </c>
      <c r="I17" s="12">
        <v>20000</v>
      </c>
      <c r="J17" s="12">
        <f t="shared" si="0"/>
        <v>746.2</v>
      </c>
      <c r="K17" s="19">
        <v>0</v>
      </c>
      <c r="L17" s="12">
        <f>G17*0.0304</f>
        <v>790.4</v>
      </c>
      <c r="M17" s="12">
        <v>25</v>
      </c>
      <c r="N17" s="12">
        <f t="shared" si="1"/>
        <v>1561.6</v>
      </c>
      <c r="O17" s="11">
        <f t="shared" si="2"/>
        <v>18438.400000000001</v>
      </c>
    </row>
    <row r="18" spans="1:15" s="59" customFormat="1" ht="36.75" customHeight="1" x14ac:dyDescent="0.2">
      <c r="A18" s="80">
        <v>9</v>
      </c>
      <c r="B18" s="14" t="s">
        <v>109</v>
      </c>
      <c r="C18" s="14" t="s">
        <v>52</v>
      </c>
      <c r="D18" s="14" t="s">
        <v>110</v>
      </c>
      <c r="E18" s="14" t="s">
        <v>55</v>
      </c>
      <c r="F18" s="22" t="s">
        <v>225</v>
      </c>
      <c r="G18" s="12">
        <v>185000</v>
      </c>
      <c r="H18" s="19">
        <v>0</v>
      </c>
      <c r="I18" s="12">
        <v>185000</v>
      </c>
      <c r="J18" s="12">
        <f t="shared" si="0"/>
        <v>5309.5</v>
      </c>
      <c r="K18" s="12">
        <v>32269.54</v>
      </c>
      <c r="L18" s="12">
        <v>4943.8</v>
      </c>
      <c r="M18" s="12">
        <v>25</v>
      </c>
      <c r="N18" s="12">
        <f t="shared" si="1"/>
        <v>42547.840000000004</v>
      </c>
      <c r="O18" s="11">
        <f t="shared" si="2"/>
        <v>142452.16</v>
      </c>
    </row>
    <row r="19" spans="1:15" s="59" customFormat="1" ht="36.75" customHeight="1" x14ac:dyDescent="0.2">
      <c r="A19" s="80">
        <v>10</v>
      </c>
      <c r="B19" s="14" t="s">
        <v>118</v>
      </c>
      <c r="C19" s="14" t="s">
        <v>52</v>
      </c>
      <c r="D19" s="14" t="s">
        <v>266</v>
      </c>
      <c r="E19" s="14" t="s">
        <v>59</v>
      </c>
      <c r="F19" s="22" t="s">
        <v>225</v>
      </c>
      <c r="G19" s="12">
        <v>75000</v>
      </c>
      <c r="H19" s="19">
        <v>0</v>
      </c>
      <c r="I19" s="12">
        <v>75000</v>
      </c>
      <c r="J19" s="12">
        <f t="shared" si="0"/>
        <v>2152.5</v>
      </c>
      <c r="K19" s="12">
        <v>6309.38</v>
      </c>
      <c r="L19" s="12">
        <f t="shared" ref="L19:L49" si="3">G19*0.0304</f>
        <v>2280</v>
      </c>
      <c r="M19" s="12">
        <v>125</v>
      </c>
      <c r="N19" s="12">
        <f t="shared" si="1"/>
        <v>10866.880000000001</v>
      </c>
      <c r="O19" s="11">
        <f t="shared" si="2"/>
        <v>64133.119999999995</v>
      </c>
    </row>
    <row r="20" spans="1:15" s="59" customFormat="1" ht="36.75" customHeight="1" x14ac:dyDescent="0.2">
      <c r="A20" s="80">
        <v>11</v>
      </c>
      <c r="B20" s="14" t="s">
        <v>139</v>
      </c>
      <c r="C20" s="14" t="s">
        <v>52</v>
      </c>
      <c r="D20" s="14" t="s">
        <v>16</v>
      </c>
      <c r="E20" s="14" t="s">
        <v>59</v>
      </c>
      <c r="F20" s="22" t="s">
        <v>225</v>
      </c>
      <c r="G20" s="12">
        <v>45000</v>
      </c>
      <c r="H20" s="19">
        <v>0</v>
      </c>
      <c r="I20" s="12">
        <v>45000</v>
      </c>
      <c r="J20" s="12">
        <f t="shared" si="0"/>
        <v>1291.5</v>
      </c>
      <c r="K20" s="12">
        <v>1148.33</v>
      </c>
      <c r="L20" s="12">
        <f t="shared" si="3"/>
        <v>1368</v>
      </c>
      <c r="M20" s="12">
        <v>2275</v>
      </c>
      <c r="N20" s="12">
        <f t="shared" si="1"/>
        <v>6082.83</v>
      </c>
      <c r="O20" s="11">
        <f t="shared" si="2"/>
        <v>38917.17</v>
      </c>
    </row>
    <row r="21" spans="1:15" s="59" customFormat="1" ht="36.75" customHeight="1" x14ac:dyDescent="0.2">
      <c r="A21" s="80">
        <v>12</v>
      </c>
      <c r="B21" s="14" t="s">
        <v>14</v>
      </c>
      <c r="C21" s="14" t="s">
        <v>52</v>
      </c>
      <c r="D21" s="14" t="s">
        <v>10</v>
      </c>
      <c r="E21" s="14" t="s">
        <v>51</v>
      </c>
      <c r="F21" s="22" t="s">
        <v>226</v>
      </c>
      <c r="G21" s="12">
        <v>30000</v>
      </c>
      <c r="H21" s="19">
        <v>0</v>
      </c>
      <c r="I21" s="12">
        <v>30000</v>
      </c>
      <c r="J21" s="12">
        <f t="shared" si="0"/>
        <v>861</v>
      </c>
      <c r="K21" s="19">
        <v>0</v>
      </c>
      <c r="L21" s="12">
        <f t="shared" si="3"/>
        <v>912</v>
      </c>
      <c r="M21" s="12">
        <v>25</v>
      </c>
      <c r="N21" s="12">
        <f t="shared" si="1"/>
        <v>1798</v>
      </c>
      <c r="O21" s="11">
        <f t="shared" si="2"/>
        <v>28202</v>
      </c>
    </row>
    <row r="22" spans="1:15" s="59" customFormat="1" ht="36.75" customHeight="1" x14ac:dyDescent="0.2">
      <c r="A22" s="80">
        <v>13</v>
      </c>
      <c r="B22" s="14" t="s">
        <v>26</v>
      </c>
      <c r="C22" s="14" t="s">
        <v>178</v>
      </c>
      <c r="D22" s="14" t="s">
        <v>27</v>
      </c>
      <c r="E22" s="14" t="s">
        <v>49</v>
      </c>
      <c r="F22" s="22" t="s">
        <v>225</v>
      </c>
      <c r="G22" s="12">
        <v>70000</v>
      </c>
      <c r="H22" s="19">
        <v>0</v>
      </c>
      <c r="I22" s="12">
        <v>70000</v>
      </c>
      <c r="J22" s="12">
        <f>G22*0.0287</f>
        <v>2009</v>
      </c>
      <c r="K22" s="12">
        <v>0</v>
      </c>
      <c r="L22" s="12">
        <f>G22*0.0304</f>
        <v>2128</v>
      </c>
      <c r="M22" s="19">
        <v>125</v>
      </c>
      <c r="N22" s="12">
        <f>J22+K22+L22+M22</f>
        <v>4262</v>
      </c>
      <c r="O22" s="11">
        <f>I22-N22</f>
        <v>65738</v>
      </c>
    </row>
    <row r="23" spans="1:15" s="59" customFormat="1" ht="36.75" customHeight="1" x14ac:dyDescent="0.2">
      <c r="A23" s="80">
        <v>14</v>
      </c>
      <c r="B23" s="14" t="s">
        <v>24</v>
      </c>
      <c r="C23" s="14" t="s">
        <v>178</v>
      </c>
      <c r="D23" s="14" t="s">
        <v>13</v>
      </c>
      <c r="E23" s="14" t="s">
        <v>49</v>
      </c>
      <c r="F23" s="22" t="s">
        <v>225</v>
      </c>
      <c r="G23" s="12">
        <v>35000</v>
      </c>
      <c r="H23" s="19">
        <v>0</v>
      </c>
      <c r="I23" s="12">
        <v>35000</v>
      </c>
      <c r="J23" s="12">
        <f t="shared" si="0"/>
        <v>1004.5</v>
      </c>
      <c r="K23" s="12">
        <v>0</v>
      </c>
      <c r="L23" s="12">
        <f t="shared" si="3"/>
        <v>1064</v>
      </c>
      <c r="M23" s="12">
        <v>2175</v>
      </c>
      <c r="N23" s="12">
        <f t="shared" si="1"/>
        <v>4243.5</v>
      </c>
      <c r="O23" s="11">
        <f t="shared" si="2"/>
        <v>30756.5</v>
      </c>
    </row>
    <row r="24" spans="1:15" s="59" customFormat="1" ht="36.75" customHeight="1" x14ac:dyDescent="0.2">
      <c r="A24" s="80">
        <v>15</v>
      </c>
      <c r="B24" s="14" t="s">
        <v>103</v>
      </c>
      <c r="C24" s="14" t="s">
        <v>203</v>
      </c>
      <c r="D24" s="14" t="s">
        <v>216</v>
      </c>
      <c r="E24" s="14" t="s">
        <v>59</v>
      </c>
      <c r="F24" s="22" t="s">
        <v>226</v>
      </c>
      <c r="G24" s="12">
        <v>65000</v>
      </c>
      <c r="H24" s="19">
        <v>0</v>
      </c>
      <c r="I24" s="12">
        <v>65000</v>
      </c>
      <c r="J24" s="12">
        <f t="shared" si="0"/>
        <v>1865.5</v>
      </c>
      <c r="K24" s="12">
        <v>4427.58</v>
      </c>
      <c r="L24" s="12">
        <f t="shared" si="3"/>
        <v>1976</v>
      </c>
      <c r="M24" s="12">
        <v>25</v>
      </c>
      <c r="N24" s="12">
        <f t="shared" si="1"/>
        <v>8294.08</v>
      </c>
      <c r="O24" s="11">
        <f t="shared" si="2"/>
        <v>56705.919999999998</v>
      </c>
    </row>
    <row r="25" spans="1:15" s="59" customFormat="1" ht="36.75" customHeight="1" x14ac:dyDescent="0.2">
      <c r="A25" s="80">
        <v>16</v>
      </c>
      <c r="B25" s="14" t="s">
        <v>68</v>
      </c>
      <c r="C25" s="14" t="s">
        <v>180</v>
      </c>
      <c r="D25" s="14" t="s">
        <v>8</v>
      </c>
      <c r="E25" s="14" t="s">
        <v>48</v>
      </c>
      <c r="F25" s="22" t="s">
        <v>225</v>
      </c>
      <c r="G25" s="12">
        <v>80000</v>
      </c>
      <c r="H25" s="19">
        <v>0</v>
      </c>
      <c r="I25" s="12">
        <v>80000</v>
      </c>
      <c r="J25" s="12">
        <f t="shared" si="0"/>
        <v>2296</v>
      </c>
      <c r="K25" s="12">
        <v>7400.87</v>
      </c>
      <c r="L25" s="12">
        <f t="shared" si="3"/>
        <v>2432</v>
      </c>
      <c r="M25" s="12">
        <v>25</v>
      </c>
      <c r="N25" s="12">
        <f t="shared" si="1"/>
        <v>12153.869999999999</v>
      </c>
      <c r="O25" s="11">
        <f t="shared" si="2"/>
        <v>67846.13</v>
      </c>
    </row>
    <row r="26" spans="1:15" s="59" customFormat="1" ht="36.75" customHeight="1" x14ac:dyDescent="0.2">
      <c r="A26" s="80">
        <v>17</v>
      </c>
      <c r="B26" s="14" t="s">
        <v>9</v>
      </c>
      <c r="C26" s="14" t="s">
        <v>180</v>
      </c>
      <c r="D26" s="14" t="s">
        <v>8</v>
      </c>
      <c r="E26" s="14" t="s">
        <v>48</v>
      </c>
      <c r="F26" s="22" t="s">
        <v>225</v>
      </c>
      <c r="G26" s="12">
        <v>45000</v>
      </c>
      <c r="H26" s="19">
        <v>0</v>
      </c>
      <c r="I26" s="12">
        <v>45000</v>
      </c>
      <c r="J26" s="12">
        <f t="shared" si="0"/>
        <v>1291.5</v>
      </c>
      <c r="K26" s="12">
        <v>743.29</v>
      </c>
      <c r="L26" s="12">
        <f t="shared" si="3"/>
        <v>1368</v>
      </c>
      <c r="M26" s="12">
        <v>2825.24</v>
      </c>
      <c r="N26" s="12">
        <f t="shared" si="1"/>
        <v>6228.03</v>
      </c>
      <c r="O26" s="11">
        <f t="shared" si="2"/>
        <v>38771.97</v>
      </c>
    </row>
    <row r="27" spans="1:15" s="59" customFormat="1" ht="36.75" customHeight="1" x14ac:dyDescent="0.2">
      <c r="A27" s="80">
        <v>18</v>
      </c>
      <c r="B27" s="14" t="s">
        <v>54</v>
      </c>
      <c r="C27" s="14" t="s">
        <v>180</v>
      </c>
      <c r="D27" s="14" t="s">
        <v>8</v>
      </c>
      <c r="E27" s="14" t="s">
        <v>49</v>
      </c>
      <c r="F27" s="22" t="s">
        <v>225</v>
      </c>
      <c r="G27" s="12">
        <v>45000</v>
      </c>
      <c r="H27" s="19">
        <v>0</v>
      </c>
      <c r="I27" s="12">
        <v>45000</v>
      </c>
      <c r="J27" s="12">
        <f>G27*0.0287</f>
        <v>1291.5</v>
      </c>
      <c r="K27" s="12">
        <v>945.81</v>
      </c>
      <c r="L27" s="12">
        <f>G27*0.0304</f>
        <v>1368</v>
      </c>
      <c r="M27" s="12">
        <v>1475.12</v>
      </c>
      <c r="N27" s="12">
        <f>J27+K27+L27+M27</f>
        <v>5080.43</v>
      </c>
      <c r="O27" s="11">
        <f>I27-N27</f>
        <v>39919.57</v>
      </c>
    </row>
    <row r="28" spans="1:15" s="59" customFormat="1" ht="36.75" customHeight="1" x14ac:dyDescent="0.2">
      <c r="A28" s="80">
        <v>19</v>
      </c>
      <c r="B28" s="14" t="s">
        <v>120</v>
      </c>
      <c r="C28" s="14" t="s">
        <v>180</v>
      </c>
      <c r="D28" s="14" t="s">
        <v>102</v>
      </c>
      <c r="E28" s="14" t="s">
        <v>49</v>
      </c>
      <c r="F28" s="22" t="s">
        <v>226</v>
      </c>
      <c r="G28" s="12">
        <v>35000</v>
      </c>
      <c r="H28" s="19">
        <v>0</v>
      </c>
      <c r="I28" s="12">
        <v>35000</v>
      </c>
      <c r="J28" s="12">
        <f>G28*0.0287</f>
        <v>1004.5</v>
      </c>
      <c r="K28" s="12">
        <v>0</v>
      </c>
      <c r="L28" s="12">
        <f>G28*0.0304</f>
        <v>1064</v>
      </c>
      <c r="M28" s="12">
        <v>25</v>
      </c>
      <c r="N28" s="12">
        <f>J28+K28+L28+M28</f>
        <v>2093.5</v>
      </c>
      <c r="O28" s="11">
        <f>I28-N28</f>
        <v>32906.5</v>
      </c>
    </row>
    <row r="29" spans="1:15" s="59" customFormat="1" ht="36.75" customHeight="1" x14ac:dyDescent="0.2">
      <c r="A29" s="80">
        <v>20</v>
      </c>
      <c r="B29" s="14" t="s">
        <v>237</v>
      </c>
      <c r="C29" s="14" t="s">
        <v>180</v>
      </c>
      <c r="D29" s="14" t="s">
        <v>238</v>
      </c>
      <c r="E29" s="14" t="s">
        <v>49</v>
      </c>
      <c r="F29" s="22" t="s">
        <v>225</v>
      </c>
      <c r="G29" s="12">
        <v>35000</v>
      </c>
      <c r="H29" s="19">
        <v>0</v>
      </c>
      <c r="I29" s="12">
        <v>35000</v>
      </c>
      <c r="J29" s="12">
        <f t="shared" si="0"/>
        <v>1004.5</v>
      </c>
      <c r="K29" s="12">
        <v>0</v>
      </c>
      <c r="L29" s="12">
        <f t="shared" si="3"/>
        <v>1064</v>
      </c>
      <c r="M29" s="12">
        <v>25</v>
      </c>
      <c r="N29" s="12">
        <f t="shared" si="1"/>
        <v>2093.5</v>
      </c>
      <c r="O29" s="11">
        <f t="shared" si="2"/>
        <v>32906.5</v>
      </c>
    </row>
    <row r="30" spans="1:15" s="59" customFormat="1" ht="36.75" customHeight="1" x14ac:dyDescent="0.2">
      <c r="A30" s="80">
        <v>21</v>
      </c>
      <c r="B30" s="14" t="s">
        <v>20</v>
      </c>
      <c r="C30" s="14" t="s">
        <v>179</v>
      </c>
      <c r="D30" s="14" t="s">
        <v>67</v>
      </c>
      <c r="E30" s="14" t="s">
        <v>48</v>
      </c>
      <c r="F30" s="22" t="s">
        <v>225</v>
      </c>
      <c r="G30" s="12">
        <v>60000</v>
      </c>
      <c r="H30" s="19">
        <v>0</v>
      </c>
      <c r="I30" s="12">
        <v>60000</v>
      </c>
      <c r="J30" s="12">
        <f t="shared" si="0"/>
        <v>1722</v>
      </c>
      <c r="K30" s="12">
        <v>3486.68</v>
      </c>
      <c r="L30" s="12">
        <f t="shared" si="3"/>
        <v>1824</v>
      </c>
      <c r="M30" s="12">
        <v>2279</v>
      </c>
      <c r="N30" s="12">
        <f t="shared" si="1"/>
        <v>9311.68</v>
      </c>
      <c r="O30" s="11">
        <f t="shared" si="2"/>
        <v>50688.32</v>
      </c>
    </row>
    <row r="31" spans="1:15" s="59" customFormat="1" ht="36.75" customHeight="1" x14ac:dyDescent="0.2">
      <c r="A31" s="80">
        <v>22</v>
      </c>
      <c r="B31" s="14" t="s">
        <v>69</v>
      </c>
      <c r="C31" s="14" t="s">
        <v>179</v>
      </c>
      <c r="D31" s="14" t="s">
        <v>70</v>
      </c>
      <c r="E31" s="14" t="s">
        <v>49</v>
      </c>
      <c r="F31" s="22" t="s">
        <v>226</v>
      </c>
      <c r="G31" s="12">
        <v>55000</v>
      </c>
      <c r="H31" s="19">
        <v>0</v>
      </c>
      <c r="I31" s="12">
        <v>55000</v>
      </c>
      <c r="J31" s="12">
        <f t="shared" si="0"/>
        <v>1578.5</v>
      </c>
      <c r="K31" s="12">
        <v>2559.6799999999998</v>
      </c>
      <c r="L31" s="12">
        <f t="shared" si="3"/>
        <v>1672</v>
      </c>
      <c r="M31" s="12">
        <v>125</v>
      </c>
      <c r="N31" s="12">
        <f t="shared" si="1"/>
        <v>5935.18</v>
      </c>
      <c r="O31" s="11">
        <f t="shared" si="2"/>
        <v>49064.82</v>
      </c>
    </row>
    <row r="32" spans="1:15" s="59" customFormat="1" ht="36.75" customHeight="1" x14ac:dyDescent="0.2">
      <c r="A32" s="80">
        <v>23</v>
      </c>
      <c r="B32" s="14" t="s">
        <v>88</v>
      </c>
      <c r="C32" s="14" t="s">
        <v>179</v>
      </c>
      <c r="D32" s="14" t="s">
        <v>91</v>
      </c>
      <c r="E32" s="14" t="s">
        <v>48</v>
      </c>
      <c r="F32" s="22" t="s">
        <v>226</v>
      </c>
      <c r="G32" s="12">
        <v>45000</v>
      </c>
      <c r="H32" s="19">
        <v>0</v>
      </c>
      <c r="I32" s="12">
        <v>45000</v>
      </c>
      <c r="J32" s="12">
        <f t="shared" si="0"/>
        <v>1291.5</v>
      </c>
      <c r="K32" s="12">
        <v>1148.33</v>
      </c>
      <c r="L32" s="12">
        <f t="shared" si="3"/>
        <v>1368</v>
      </c>
      <c r="M32" s="12">
        <v>125</v>
      </c>
      <c r="N32" s="12">
        <f t="shared" si="1"/>
        <v>3932.83</v>
      </c>
      <c r="O32" s="11">
        <f t="shared" si="2"/>
        <v>41067.17</v>
      </c>
    </row>
    <row r="33" spans="1:15" s="59" customFormat="1" ht="36.75" customHeight="1" x14ac:dyDescent="0.2">
      <c r="A33" s="80">
        <v>24</v>
      </c>
      <c r="B33" s="14" t="s">
        <v>98</v>
      </c>
      <c r="C33" s="14" t="s">
        <v>179</v>
      </c>
      <c r="D33" s="14" t="s">
        <v>99</v>
      </c>
      <c r="E33" s="14" t="s">
        <v>49</v>
      </c>
      <c r="F33" s="22" t="s">
        <v>226</v>
      </c>
      <c r="G33" s="12">
        <v>36000</v>
      </c>
      <c r="H33" s="19">
        <v>0</v>
      </c>
      <c r="I33" s="12">
        <v>36000</v>
      </c>
      <c r="J33" s="12">
        <f t="shared" si="0"/>
        <v>1033.2</v>
      </c>
      <c r="K33" s="19">
        <v>0</v>
      </c>
      <c r="L33" s="12">
        <f t="shared" si="3"/>
        <v>1094.4000000000001</v>
      </c>
      <c r="M33" s="12">
        <v>125</v>
      </c>
      <c r="N33" s="12">
        <f t="shared" si="1"/>
        <v>2252.6000000000004</v>
      </c>
      <c r="O33" s="11">
        <f t="shared" si="2"/>
        <v>33747.4</v>
      </c>
    </row>
    <row r="34" spans="1:15" s="59" customFormat="1" ht="36.75" customHeight="1" x14ac:dyDescent="0.2">
      <c r="A34" s="80">
        <v>25</v>
      </c>
      <c r="B34" s="14" t="s">
        <v>105</v>
      </c>
      <c r="C34" s="14" t="s">
        <v>179</v>
      </c>
      <c r="D34" s="14" t="s">
        <v>13</v>
      </c>
      <c r="E34" s="14" t="s">
        <v>49</v>
      </c>
      <c r="F34" s="22" t="s">
        <v>226</v>
      </c>
      <c r="G34" s="12">
        <v>35000</v>
      </c>
      <c r="H34" s="19">
        <v>0</v>
      </c>
      <c r="I34" s="12">
        <v>35000</v>
      </c>
      <c r="J34" s="12">
        <f t="shared" si="0"/>
        <v>1004.5</v>
      </c>
      <c r="K34" s="12">
        <v>0</v>
      </c>
      <c r="L34" s="12">
        <f t="shared" si="3"/>
        <v>1064</v>
      </c>
      <c r="M34" s="12">
        <v>25</v>
      </c>
      <c r="N34" s="12">
        <f t="shared" si="1"/>
        <v>2093.5</v>
      </c>
      <c r="O34" s="11">
        <f t="shared" si="2"/>
        <v>32906.5</v>
      </c>
    </row>
    <row r="35" spans="1:15" s="59" customFormat="1" ht="36.75" customHeight="1" x14ac:dyDescent="0.2">
      <c r="A35" s="80">
        <v>26</v>
      </c>
      <c r="B35" s="14" t="s">
        <v>264</v>
      </c>
      <c r="C35" s="14" t="s">
        <v>179</v>
      </c>
      <c r="D35" s="14" t="s">
        <v>265</v>
      </c>
      <c r="E35" s="14" t="s">
        <v>49</v>
      </c>
      <c r="F35" s="22" t="s">
        <v>225</v>
      </c>
      <c r="G35" s="12">
        <v>45000</v>
      </c>
      <c r="H35" s="19">
        <v>0</v>
      </c>
      <c r="I35" s="12">
        <v>45000</v>
      </c>
      <c r="J35" s="12">
        <f t="shared" si="0"/>
        <v>1291.5</v>
      </c>
      <c r="K35" s="12">
        <v>1148.33</v>
      </c>
      <c r="L35" s="12">
        <f t="shared" si="3"/>
        <v>1368</v>
      </c>
      <c r="M35" s="12">
        <v>25</v>
      </c>
      <c r="N35" s="12">
        <f t="shared" si="1"/>
        <v>3832.83</v>
      </c>
      <c r="O35" s="11">
        <f t="shared" si="2"/>
        <v>41167.17</v>
      </c>
    </row>
    <row r="36" spans="1:15" s="59" customFormat="1" ht="36.75" customHeight="1" x14ac:dyDescent="0.2">
      <c r="A36" s="80">
        <v>27</v>
      </c>
      <c r="B36" s="14" t="s">
        <v>173</v>
      </c>
      <c r="C36" s="14" t="s">
        <v>228</v>
      </c>
      <c r="D36" s="14" t="s">
        <v>32</v>
      </c>
      <c r="E36" s="14" t="s">
        <v>59</v>
      </c>
      <c r="F36" s="22" t="s">
        <v>226</v>
      </c>
      <c r="G36" s="12">
        <v>100000</v>
      </c>
      <c r="H36" s="19">
        <v>0</v>
      </c>
      <c r="I36" s="12">
        <v>100000</v>
      </c>
      <c r="J36" s="12">
        <f t="shared" si="0"/>
        <v>2870</v>
      </c>
      <c r="K36" s="12">
        <v>12105.37</v>
      </c>
      <c r="L36" s="12">
        <f t="shared" si="3"/>
        <v>3040</v>
      </c>
      <c r="M36" s="12">
        <v>25</v>
      </c>
      <c r="N36" s="12">
        <f t="shared" si="1"/>
        <v>18040.370000000003</v>
      </c>
      <c r="O36" s="11">
        <f t="shared" si="2"/>
        <v>81959.63</v>
      </c>
    </row>
    <row r="37" spans="1:15" s="59" customFormat="1" ht="36.75" customHeight="1" x14ac:dyDescent="0.2">
      <c r="A37" s="80">
        <v>28</v>
      </c>
      <c r="B37" s="14" t="s">
        <v>172</v>
      </c>
      <c r="C37" s="14" t="s">
        <v>228</v>
      </c>
      <c r="D37" s="14" t="s">
        <v>32</v>
      </c>
      <c r="E37" s="14" t="s">
        <v>59</v>
      </c>
      <c r="F37" s="22" t="s">
        <v>226</v>
      </c>
      <c r="G37" s="12">
        <v>100000</v>
      </c>
      <c r="H37" s="19">
        <v>0</v>
      </c>
      <c r="I37" s="12">
        <v>100000</v>
      </c>
      <c r="J37" s="12">
        <f t="shared" si="0"/>
        <v>2870</v>
      </c>
      <c r="K37" s="12">
        <v>12105.37</v>
      </c>
      <c r="L37" s="12">
        <f t="shared" si="3"/>
        <v>3040</v>
      </c>
      <c r="M37" s="12">
        <v>25</v>
      </c>
      <c r="N37" s="12">
        <f t="shared" si="1"/>
        <v>18040.370000000003</v>
      </c>
      <c r="O37" s="11">
        <f t="shared" si="2"/>
        <v>81959.63</v>
      </c>
    </row>
    <row r="38" spans="1:15" s="59" customFormat="1" ht="36.75" customHeight="1" x14ac:dyDescent="0.2">
      <c r="A38" s="80">
        <v>29</v>
      </c>
      <c r="B38" s="14" t="s">
        <v>171</v>
      </c>
      <c r="C38" s="14" t="s">
        <v>228</v>
      </c>
      <c r="D38" s="14" t="s">
        <v>100</v>
      </c>
      <c r="E38" s="14" t="s">
        <v>59</v>
      </c>
      <c r="F38" s="22" t="s">
        <v>225</v>
      </c>
      <c r="G38" s="12">
        <v>40000</v>
      </c>
      <c r="H38" s="19">
        <v>0</v>
      </c>
      <c r="I38" s="12">
        <v>40000</v>
      </c>
      <c r="J38" s="12">
        <f t="shared" si="0"/>
        <v>1148</v>
      </c>
      <c r="K38" s="12">
        <v>442.65</v>
      </c>
      <c r="L38" s="12">
        <f t="shared" si="3"/>
        <v>1216</v>
      </c>
      <c r="M38" s="12">
        <v>125</v>
      </c>
      <c r="N38" s="12">
        <f t="shared" si="1"/>
        <v>2931.65</v>
      </c>
      <c r="O38" s="11">
        <f t="shared" si="2"/>
        <v>37068.35</v>
      </c>
    </row>
    <row r="39" spans="1:15" s="59" customFormat="1" ht="36.75" customHeight="1" x14ac:dyDescent="0.2">
      <c r="A39" s="80">
        <v>30</v>
      </c>
      <c r="B39" s="14" t="s">
        <v>170</v>
      </c>
      <c r="C39" s="14" t="s">
        <v>228</v>
      </c>
      <c r="D39" s="14" t="s">
        <v>32</v>
      </c>
      <c r="E39" s="14" t="s">
        <v>59</v>
      </c>
      <c r="F39" s="22" t="s">
        <v>226</v>
      </c>
      <c r="G39" s="12">
        <v>100000</v>
      </c>
      <c r="H39" s="19">
        <v>0</v>
      </c>
      <c r="I39" s="12">
        <v>100000</v>
      </c>
      <c r="J39" s="12">
        <f t="shared" si="0"/>
        <v>2870</v>
      </c>
      <c r="K39" s="12">
        <v>12105.37</v>
      </c>
      <c r="L39" s="12">
        <f t="shared" si="3"/>
        <v>3040</v>
      </c>
      <c r="M39" s="12">
        <v>25</v>
      </c>
      <c r="N39" s="12">
        <f t="shared" si="1"/>
        <v>18040.370000000003</v>
      </c>
      <c r="O39" s="11">
        <f t="shared" si="2"/>
        <v>81959.63</v>
      </c>
    </row>
    <row r="40" spans="1:15" s="59" customFormat="1" ht="36.75" customHeight="1" x14ac:dyDescent="0.2">
      <c r="A40" s="80">
        <v>31</v>
      </c>
      <c r="B40" s="14" t="s">
        <v>239</v>
      </c>
      <c r="C40" s="14" t="s">
        <v>228</v>
      </c>
      <c r="D40" s="14" t="s">
        <v>240</v>
      </c>
      <c r="E40" s="14" t="s">
        <v>49</v>
      </c>
      <c r="F40" s="22" t="s">
        <v>225</v>
      </c>
      <c r="G40" s="12">
        <v>35000</v>
      </c>
      <c r="H40" s="19">
        <v>0</v>
      </c>
      <c r="I40" s="12">
        <v>35000</v>
      </c>
      <c r="J40" s="12">
        <f t="shared" ref="J40:J69" si="4">G40*0.0287</f>
        <v>1004.5</v>
      </c>
      <c r="K40" s="12">
        <v>0</v>
      </c>
      <c r="L40" s="12">
        <f t="shared" si="3"/>
        <v>1064</v>
      </c>
      <c r="M40" s="12">
        <v>25</v>
      </c>
      <c r="N40" s="12">
        <f t="shared" ref="N40:N69" si="5">J40+K40+L40+M40</f>
        <v>2093.5</v>
      </c>
      <c r="O40" s="11">
        <f t="shared" ref="O40:O69" si="6">I40-N40</f>
        <v>32906.5</v>
      </c>
    </row>
    <row r="41" spans="1:15" s="59" customFormat="1" ht="36.75" customHeight="1" x14ac:dyDescent="0.2">
      <c r="A41" s="80">
        <v>32</v>
      </c>
      <c r="B41" s="14" t="s">
        <v>12</v>
      </c>
      <c r="C41" s="14" t="s">
        <v>167</v>
      </c>
      <c r="D41" s="14" t="s">
        <v>241</v>
      </c>
      <c r="E41" s="14" t="s">
        <v>48</v>
      </c>
      <c r="F41" s="22" t="s">
        <v>225</v>
      </c>
      <c r="G41" s="12">
        <v>80000</v>
      </c>
      <c r="H41" s="19">
        <v>0</v>
      </c>
      <c r="I41" s="12">
        <v>80000</v>
      </c>
      <c r="J41" s="12">
        <f t="shared" si="4"/>
        <v>2296</v>
      </c>
      <c r="K41" s="12">
        <v>7063.34</v>
      </c>
      <c r="L41" s="12">
        <f t="shared" si="3"/>
        <v>2432</v>
      </c>
      <c r="M41" s="12">
        <v>1475.12</v>
      </c>
      <c r="N41" s="12">
        <f t="shared" si="5"/>
        <v>13266.46</v>
      </c>
      <c r="O41" s="11">
        <f t="shared" si="6"/>
        <v>66733.540000000008</v>
      </c>
    </row>
    <row r="42" spans="1:15" s="59" customFormat="1" ht="36.75" customHeight="1" x14ac:dyDescent="0.2">
      <c r="A42" s="80">
        <v>33</v>
      </c>
      <c r="B42" s="14" t="s">
        <v>71</v>
      </c>
      <c r="C42" s="14" t="s">
        <v>166</v>
      </c>
      <c r="D42" s="14" t="s">
        <v>211</v>
      </c>
      <c r="E42" s="14" t="s">
        <v>49</v>
      </c>
      <c r="F42" s="22" t="s">
        <v>226</v>
      </c>
      <c r="G42" s="12">
        <v>36000</v>
      </c>
      <c r="H42" s="19">
        <v>0</v>
      </c>
      <c r="I42" s="12">
        <v>36000</v>
      </c>
      <c r="J42" s="12">
        <f>G42*0.0287</f>
        <v>1033.2</v>
      </c>
      <c r="K42" s="12">
        <v>0</v>
      </c>
      <c r="L42" s="12">
        <f>G42*0.0304</f>
        <v>1094.4000000000001</v>
      </c>
      <c r="M42" s="19">
        <v>25</v>
      </c>
      <c r="N42" s="12">
        <f>J42+K42+L42+M42</f>
        <v>2152.6000000000004</v>
      </c>
      <c r="O42" s="11">
        <f>G42-N42</f>
        <v>33847.4</v>
      </c>
    </row>
    <row r="43" spans="1:15" s="59" customFormat="1" ht="36.75" customHeight="1" x14ac:dyDescent="0.2">
      <c r="A43" s="80">
        <v>34</v>
      </c>
      <c r="B43" s="14" t="s">
        <v>87</v>
      </c>
      <c r="C43" s="14" t="s">
        <v>166</v>
      </c>
      <c r="D43" s="14" t="s">
        <v>257</v>
      </c>
      <c r="E43" s="14" t="s">
        <v>49</v>
      </c>
      <c r="F43" s="22" t="s">
        <v>225</v>
      </c>
      <c r="G43" s="12">
        <v>35000</v>
      </c>
      <c r="H43" s="19">
        <v>0</v>
      </c>
      <c r="I43" s="12">
        <v>35000</v>
      </c>
      <c r="J43" s="12">
        <f>G43*0.0287</f>
        <v>1004.5</v>
      </c>
      <c r="K43" s="19">
        <v>0</v>
      </c>
      <c r="L43" s="12">
        <f>G43*0.0304</f>
        <v>1064</v>
      </c>
      <c r="M43" s="19">
        <v>25</v>
      </c>
      <c r="N43" s="12">
        <f>J43+K43+L43+M43</f>
        <v>2093.5</v>
      </c>
      <c r="O43" s="11">
        <f>G43-N43</f>
        <v>32906.5</v>
      </c>
    </row>
    <row r="44" spans="1:15" s="59" customFormat="1" ht="36.75" customHeight="1" x14ac:dyDescent="0.2">
      <c r="A44" s="80">
        <v>35</v>
      </c>
      <c r="B44" s="14" t="s">
        <v>150</v>
      </c>
      <c r="C44" s="14" t="s">
        <v>166</v>
      </c>
      <c r="D44" s="14" t="s">
        <v>13</v>
      </c>
      <c r="E44" s="14" t="s">
        <v>49</v>
      </c>
      <c r="F44" s="22" t="s">
        <v>226</v>
      </c>
      <c r="G44" s="12">
        <v>35000</v>
      </c>
      <c r="H44" s="19">
        <v>0</v>
      </c>
      <c r="I44" s="12">
        <v>35000</v>
      </c>
      <c r="J44" s="12">
        <f t="shared" si="4"/>
        <v>1004.5</v>
      </c>
      <c r="K44" s="19">
        <v>0</v>
      </c>
      <c r="L44" s="12">
        <f t="shared" si="3"/>
        <v>1064</v>
      </c>
      <c r="M44" s="12">
        <v>2974.04</v>
      </c>
      <c r="N44" s="12">
        <f t="shared" si="5"/>
        <v>5042.54</v>
      </c>
      <c r="O44" s="11">
        <f t="shared" si="6"/>
        <v>29957.46</v>
      </c>
    </row>
    <row r="45" spans="1:15" s="59" customFormat="1" ht="36.75" customHeight="1" x14ac:dyDescent="0.2">
      <c r="A45" s="80">
        <v>36</v>
      </c>
      <c r="B45" s="14" t="s">
        <v>57</v>
      </c>
      <c r="C45" s="14" t="s">
        <v>166</v>
      </c>
      <c r="D45" s="14" t="s">
        <v>13</v>
      </c>
      <c r="E45" s="14" t="s">
        <v>48</v>
      </c>
      <c r="F45" s="22" t="s">
        <v>225</v>
      </c>
      <c r="G45" s="12">
        <v>35000</v>
      </c>
      <c r="H45" s="19">
        <v>0</v>
      </c>
      <c r="I45" s="12">
        <v>35000</v>
      </c>
      <c r="J45" s="12">
        <f t="shared" si="4"/>
        <v>1004.5</v>
      </c>
      <c r="K45" s="12">
        <v>0</v>
      </c>
      <c r="L45" s="12">
        <f t="shared" si="3"/>
        <v>1064</v>
      </c>
      <c r="M45" s="12">
        <v>125</v>
      </c>
      <c r="N45" s="12">
        <f t="shared" si="5"/>
        <v>2193.5</v>
      </c>
      <c r="O45" s="11">
        <f t="shared" si="6"/>
        <v>32806.5</v>
      </c>
    </row>
    <row r="46" spans="1:15" s="59" customFormat="1" ht="36.75" customHeight="1" x14ac:dyDescent="0.2">
      <c r="A46" s="80">
        <v>37</v>
      </c>
      <c r="B46" s="14" t="s">
        <v>174</v>
      </c>
      <c r="C46" s="14" t="s">
        <v>166</v>
      </c>
      <c r="D46" s="14" t="s">
        <v>13</v>
      </c>
      <c r="E46" s="14" t="s">
        <v>49</v>
      </c>
      <c r="F46" s="22" t="s">
        <v>225</v>
      </c>
      <c r="G46" s="12">
        <v>35000</v>
      </c>
      <c r="H46" s="19">
        <v>0</v>
      </c>
      <c r="I46" s="12">
        <v>35000</v>
      </c>
      <c r="J46" s="12">
        <f t="shared" si="4"/>
        <v>1004.5</v>
      </c>
      <c r="K46" s="19">
        <v>0</v>
      </c>
      <c r="L46" s="12">
        <f t="shared" si="3"/>
        <v>1064</v>
      </c>
      <c r="M46" s="12">
        <v>25</v>
      </c>
      <c r="N46" s="12">
        <f t="shared" si="5"/>
        <v>2093.5</v>
      </c>
      <c r="O46" s="11">
        <f t="shared" si="6"/>
        <v>32906.5</v>
      </c>
    </row>
    <row r="47" spans="1:15" s="59" customFormat="1" ht="36.75" customHeight="1" x14ac:dyDescent="0.2">
      <c r="A47" s="80">
        <v>38</v>
      </c>
      <c r="B47" s="14" t="s">
        <v>183</v>
      </c>
      <c r="C47" s="14" t="s">
        <v>166</v>
      </c>
      <c r="D47" s="14" t="s">
        <v>217</v>
      </c>
      <c r="E47" s="14" t="s">
        <v>51</v>
      </c>
      <c r="F47" s="22" t="s">
        <v>226</v>
      </c>
      <c r="G47" s="12">
        <v>17500</v>
      </c>
      <c r="H47" s="19">
        <v>0</v>
      </c>
      <c r="I47" s="12">
        <v>17500</v>
      </c>
      <c r="J47" s="12">
        <f t="shared" si="4"/>
        <v>502.25</v>
      </c>
      <c r="K47" s="19">
        <v>0</v>
      </c>
      <c r="L47" s="12">
        <f t="shared" si="3"/>
        <v>532</v>
      </c>
      <c r="M47" s="12">
        <v>25</v>
      </c>
      <c r="N47" s="12">
        <f t="shared" si="5"/>
        <v>1059.25</v>
      </c>
      <c r="O47" s="11">
        <f t="shared" si="6"/>
        <v>16440.75</v>
      </c>
    </row>
    <row r="48" spans="1:15" s="59" customFormat="1" ht="36.75" customHeight="1" x14ac:dyDescent="0.2">
      <c r="A48" s="80">
        <v>39</v>
      </c>
      <c r="B48" s="14" t="s">
        <v>60</v>
      </c>
      <c r="C48" s="14" t="s">
        <v>166</v>
      </c>
      <c r="D48" s="14" t="s">
        <v>242</v>
      </c>
      <c r="E48" s="14" t="s">
        <v>49</v>
      </c>
      <c r="F48" s="22" t="s">
        <v>226</v>
      </c>
      <c r="G48" s="12">
        <v>27000</v>
      </c>
      <c r="H48" s="19">
        <v>0</v>
      </c>
      <c r="I48" s="12">
        <v>27000</v>
      </c>
      <c r="J48" s="12">
        <f t="shared" si="4"/>
        <v>774.9</v>
      </c>
      <c r="K48" s="19">
        <v>0</v>
      </c>
      <c r="L48" s="12">
        <f t="shared" si="3"/>
        <v>820.8</v>
      </c>
      <c r="M48" s="12">
        <v>25</v>
      </c>
      <c r="N48" s="12">
        <f t="shared" si="5"/>
        <v>1620.6999999999998</v>
      </c>
      <c r="O48" s="11">
        <f t="shared" si="6"/>
        <v>25379.3</v>
      </c>
    </row>
    <row r="49" spans="1:15" s="59" customFormat="1" ht="36.75" customHeight="1" x14ac:dyDescent="0.2">
      <c r="A49" s="80">
        <v>40</v>
      </c>
      <c r="B49" s="14" t="s">
        <v>149</v>
      </c>
      <c r="C49" s="14" t="s">
        <v>166</v>
      </c>
      <c r="D49" s="14" t="s">
        <v>96</v>
      </c>
      <c r="E49" s="14" t="s">
        <v>51</v>
      </c>
      <c r="F49" s="22" t="s">
        <v>226</v>
      </c>
      <c r="G49" s="12">
        <v>20500</v>
      </c>
      <c r="H49" s="19">
        <v>0</v>
      </c>
      <c r="I49" s="12">
        <v>20500</v>
      </c>
      <c r="J49" s="12">
        <f t="shared" si="4"/>
        <v>588.35</v>
      </c>
      <c r="K49" s="19">
        <v>0</v>
      </c>
      <c r="L49" s="12">
        <f t="shared" si="3"/>
        <v>623.20000000000005</v>
      </c>
      <c r="M49" s="12">
        <v>25</v>
      </c>
      <c r="N49" s="12">
        <f t="shared" si="5"/>
        <v>1236.5500000000002</v>
      </c>
      <c r="O49" s="11">
        <f t="shared" si="6"/>
        <v>19263.45</v>
      </c>
    </row>
    <row r="50" spans="1:15" s="59" customFormat="1" ht="36.75" customHeight="1" x14ac:dyDescent="0.2">
      <c r="A50" s="80">
        <v>41</v>
      </c>
      <c r="B50" s="14" t="s">
        <v>29</v>
      </c>
      <c r="C50" s="14" t="s">
        <v>166</v>
      </c>
      <c r="D50" s="14" t="s">
        <v>10</v>
      </c>
      <c r="E50" s="14" t="s">
        <v>51</v>
      </c>
      <c r="F50" s="22" t="s">
        <v>226</v>
      </c>
      <c r="G50" s="12">
        <v>22000</v>
      </c>
      <c r="H50" s="19">
        <v>0</v>
      </c>
      <c r="I50" s="12">
        <v>22000</v>
      </c>
      <c r="J50" s="12">
        <f t="shared" si="4"/>
        <v>631.4</v>
      </c>
      <c r="K50" s="19">
        <v>0</v>
      </c>
      <c r="L50" s="12">
        <f t="shared" ref="L50:L76" si="7">G50*0.0304</f>
        <v>668.8</v>
      </c>
      <c r="M50" s="12">
        <v>125</v>
      </c>
      <c r="N50" s="12">
        <f t="shared" si="5"/>
        <v>1425.1999999999998</v>
      </c>
      <c r="O50" s="11">
        <f t="shared" si="6"/>
        <v>20574.8</v>
      </c>
    </row>
    <row r="51" spans="1:15" s="59" customFormat="1" ht="36.75" customHeight="1" x14ac:dyDescent="0.2">
      <c r="A51" s="80">
        <v>42</v>
      </c>
      <c r="B51" s="14" t="s">
        <v>182</v>
      </c>
      <c r="C51" s="14" t="s">
        <v>166</v>
      </c>
      <c r="D51" s="14" t="s">
        <v>10</v>
      </c>
      <c r="E51" s="14" t="s">
        <v>49</v>
      </c>
      <c r="F51" s="22" t="s">
        <v>226</v>
      </c>
      <c r="G51" s="12">
        <v>22000</v>
      </c>
      <c r="H51" s="19">
        <v>0</v>
      </c>
      <c r="I51" s="12">
        <v>22000</v>
      </c>
      <c r="J51" s="12">
        <f t="shared" si="4"/>
        <v>631.4</v>
      </c>
      <c r="K51" s="19">
        <v>0</v>
      </c>
      <c r="L51" s="12">
        <f t="shared" si="7"/>
        <v>668.8</v>
      </c>
      <c r="M51" s="12">
        <v>1375.12</v>
      </c>
      <c r="N51" s="12">
        <f t="shared" si="5"/>
        <v>2675.3199999999997</v>
      </c>
      <c r="O51" s="11">
        <f t="shared" si="6"/>
        <v>19324.68</v>
      </c>
    </row>
    <row r="52" spans="1:15" s="59" customFormat="1" ht="36.75" customHeight="1" x14ac:dyDescent="0.2">
      <c r="A52" s="80">
        <v>43</v>
      </c>
      <c r="B52" s="14" t="s">
        <v>212</v>
      </c>
      <c r="C52" s="14" t="s">
        <v>166</v>
      </c>
      <c r="D52" s="14" t="s">
        <v>10</v>
      </c>
      <c r="E52" s="14" t="s">
        <v>49</v>
      </c>
      <c r="F52" s="22" t="s">
        <v>226</v>
      </c>
      <c r="G52" s="12">
        <v>20000</v>
      </c>
      <c r="H52" s="19">
        <v>0</v>
      </c>
      <c r="I52" s="12">
        <v>20000</v>
      </c>
      <c r="J52" s="12">
        <f t="shared" si="4"/>
        <v>574</v>
      </c>
      <c r="K52" s="12">
        <v>0</v>
      </c>
      <c r="L52" s="12">
        <f t="shared" si="7"/>
        <v>608</v>
      </c>
      <c r="M52" s="12">
        <v>25</v>
      </c>
      <c r="N52" s="12">
        <f t="shared" si="5"/>
        <v>1207</v>
      </c>
      <c r="O52" s="11">
        <f t="shared" si="6"/>
        <v>18793</v>
      </c>
    </row>
    <row r="53" spans="1:15" s="59" customFormat="1" ht="36.75" customHeight="1" x14ac:dyDescent="0.2">
      <c r="A53" s="80">
        <v>44</v>
      </c>
      <c r="B53" s="14" t="s">
        <v>30</v>
      </c>
      <c r="C53" s="14" t="s">
        <v>166</v>
      </c>
      <c r="D53" s="14" t="s">
        <v>10</v>
      </c>
      <c r="E53" s="14" t="s">
        <v>51</v>
      </c>
      <c r="F53" s="22" t="s">
        <v>226</v>
      </c>
      <c r="G53" s="12">
        <v>22000</v>
      </c>
      <c r="H53" s="19">
        <v>0</v>
      </c>
      <c r="I53" s="12">
        <v>22000</v>
      </c>
      <c r="J53" s="12">
        <f t="shared" si="4"/>
        <v>631.4</v>
      </c>
      <c r="K53" s="19">
        <v>0</v>
      </c>
      <c r="L53" s="12">
        <f t="shared" si="7"/>
        <v>668.8</v>
      </c>
      <c r="M53" s="12">
        <v>125</v>
      </c>
      <c r="N53" s="12">
        <f t="shared" si="5"/>
        <v>1425.1999999999998</v>
      </c>
      <c r="O53" s="11">
        <f t="shared" si="6"/>
        <v>20574.8</v>
      </c>
    </row>
    <row r="54" spans="1:15" s="59" customFormat="1" ht="36.75" customHeight="1" x14ac:dyDescent="0.2">
      <c r="A54" s="80">
        <v>45</v>
      </c>
      <c r="B54" s="14" t="s">
        <v>61</v>
      </c>
      <c r="C54" s="14" t="s">
        <v>166</v>
      </c>
      <c r="D54" s="14" t="s">
        <v>62</v>
      </c>
      <c r="E54" s="14" t="s">
        <v>51</v>
      </c>
      <c r="F54" s="22" t="s">
        <v>226</v>
      </c>
      <c r="G54" s="12">
        <v>22000</v>
      </c>
      <c r="H54" s="19">
        <v>0</v>
      </c>
      <c r="I54" s="12">
        <v>22000</v>
      </c>
      <c r="J54" s="12">
        <f t="shared" si="4"/>
        <v>631.4</v>
      </c>
      <c r="K54" s="19">
        <v>0</v>
      </c>
      <c r="L54" s="12">
        <f t="shared" si="7"/>
        <v>668.8</v>
      </c>
      <c r="M54" s="12">
        <v>1687.98</v>
      </c>
      <c r="N54" s="12">
        <f t="shared" si="5"/>
        <v>2988.18</v>
      </c>
      <c r="O54" s="11">
        <f t="shared" si="6"/>
        <v>19011.82</v>
      </c>
    </row>
    <row r="55" spans="1:15" s="59" customFormat="1" ht="36.75" customHeight="1" x14ac:dyDescent="0.2">
      <c r="A55" s="80">
        <v>46</v>
      </c>
      <c r="B55" s="14" t="s">
        <v>213</v>
      </c>
      <c r="C55" s="14" t="s">
        <v>166</v>
      </c>
      <c r="D55" s="14" t="s">
        <v>214</v>
      </c>
      <c r="E55" s="14" t="s">
        <v>51</v>
      </c>
      <c r="F55" s="22" t="s">
        <v>226</v>
      </c>
      <c r="G55" s="12">
        <v>20500</v>
      </c>
      <c r="H55" s="19">
        <v>0</v>
      </c>
      <c r="I55" s="12">
        <v>20500</v>
      </c>
      <c r="J55" s="12">
        <f t="shared" si="4"/>
        <v>588.35</v>
      </c>
      <c r="K55" s="19">
        <v>0</v>
      </c>
      <c r="L55" s="12">
        <f t="shared" si="7"/>
        <v>623.20000000000005</v>
      </c>
      <c r="M55" s="12">
        <v>25</v>
      </c>
      <c r="N55" s="12">
        <f t="shared" si="5"/>
        <v>1236.5500000000002</v>
      </c>
      <c r="O55" s="11">
        <f t="shared" si="6"/>
        <v>19263.45</v>
      </c>
    </row>
    <row r="56" spans="1:15" s="59" customFormat="1" ht="36.75" customHeight="1" x14ac:dyDescent="0.2">
      <c r="A56" s="80">
        <v>47</v>
      </c>
      <c r="B56" s="14" t="s">
        <v>208</v>
      </c>
      <c r="C56" s="14" t="s">
        <v>166</v>
      </c>
      <c r="D56" s="14" t="s">
        <v>97</v>
      </c>
      <c r="E56" s="14" t="s">
        <v>49</v>
      </c>
      <c r="F56" s="22" t="s">
        <v>226</v>
      </c>
      <c r="G56" s="12">
        <v>16500</v>
      </c>
      <c r="H56" s="19">
        <v>0</v>
      </c>
      <c r="I56" s="12">
        <v>16500</v>
      </c>
      <c r="J56" s="12">
        <f t="shared" si="4"/>
        <v>473.55</v>
      </c>
      <c r="K56" s="19">
        <v>0</v>
      </c>
      <c r="L56" s="12">
        <f t="shared" si="7"/>
        <v>501.6</v>
      </c>
      <c r="M56" s="12">
        <v>1375.12</v>
      </c>
      <c r="N56" s="12">
        <f t="shared" si="5"/>
        <v>2350.27</v>
      </c>
      <c r="O56" s="11">
        <f t="shared" si="6"/>
        <v>14149.73</v>
      </c>
    </row>
    <row r="57" spans="1:15" s="59" customFormat="1" ht="36.75" customHeight="1" x14ac:dyDescent="0.2">
      <c r="A57" s="80">
        <v>48</v>
      </c>
      <c r="B57" s="14" t="s">
        <v>95</v>
      </c>
      <c r="C57" s="14" t="s">
        <v>166</v>
      </c>
      <c r="D57" s="14" t="s">
        <v>17</v>
      </c>
      <c r="E57" s="14" t="s">
        <v>51</v>
      </c>
      <c r="F57" s="22" t="s">
        <v>225</v>
      </c>
      <c r="G57" s="12">
        <v>16500</v>
      </c>
      <c r="H57" s="19">
        <v>0</v>
      </c>
      <c r="I57" s="12">
        <v>16500</v>
      </c>
      <c r="J57" s="12">
        <f t="shared" si="4"/>
        <v>473.55</v>
      </c>
      <c r="K57" s="19">
        <v>0</v>
      </c>
      <c r="L57" s="12">
        <f t="shared" si="7"/>
        <v>501.6</v>
      </c>
      <c r="M57" s="12">
        <v>25</v>
      </c>
      <c r="N57" s="12">
        <f t="shared" si="5"/>
        <v>1000.1500000000001</v>
      </c>
      <c r="O57" s="11">
        <f t="shared" si="6"/>
        <v>15499.85</v>
      </c>
    </row>
    <row r="58" spans="1:15" s="59" customFormat="1" ht="36.75" customHeight="1" x14ac:dyDescent="0.2">
      <c r="A58" s="80">
        <v>49</v>
      </c>
      <c r="B58" s="14" t="s">
        <v>31</v>
      </c>
      <c r="C58" s="14" t="s">
        <v>166</v>
      </c>
      <c r="D58" s="14" t="s">
        <v>17</v>
      </c>
      <c r="E58" s="14" t="s">
        <v>51</v>
      </c>
      <c r="F58" s="22" t="s">
        <v>225</v>
      </c>
      <c r="G58" s="12">
        <v>16500</v>
      </c>
      <c r="H58" s="19">
        <v>0</v>
      </c>
      <c r="I58" s="12">
        <v>16500</v>
      </c>
      <c r="J58" s="12">
        <f t="shared" si="4"/>
        <v>473.55</v>
      </c>
      <c r="K58" s="19">
        <v>0</v>
      </c>
      <c r="L58" s="12">
        <f t="shared" si="7"/>
        <v>501.6</v>
      </c>
      <c r="M58" s="12">
        <v>3013.91</v>
      </c>
      <c r="N58" s="12">
        <f t="shared" si="5"/>
        <v>3989.06</v>
      </c>
      <c r="O58" s="11">
        <f t="shared" si="6"/>
        <v>12510.94</v>
      </c>
    </row>
    <row r="59" spans="1:15" s="59" customFormat="1" ht="36.75" customHeight="1" x14ac:dyDescent="0.2">
      <c r="A59" s="80">
        <v>50</v>
      </c>
      <c r="B59" s="14" t="s">
        <v>184</v>
      </c>
      <c r="C59" s="14" t="s">
        <v>166</v>
      </c>
      <c r="D59" s="14" t="s">
        <v>17</v>
      </c>
      <c r="E59" s="14" t="s">
        <v>51</v>
      </c>
      <c r="F59" s="22" t="s">
        <v>225</v>
      </c>
      <c r="G59" s="12">
        <v>16500</v>
      </c>
      <c r="H59" s="19">
        <v>0</v>
      </c>
      <c r="I59" s="12">
        <v>16500</v>
      </c>
      <c r="J59" s="12">
        <f t="shared" si="4"/>
        <v>473.55</v>
      </c>
      <c r="K59" s="19">
        <v>0</v>
      </c>
      <c r="L59" s="12">
        <f t="shared" si="7"/>
        <v>501.6</v>
      </c>
      <c r="M59" s="12">
        <v>2770.58</v>
      </c>
      <c r="N59" s="12">
        <f t="shared" si="5"/>
        <v>3745.73</v>
      </c>
      <c r="O59" s="11">
        <f t="shared" si="6"/>
        <v>12754.27</v>
      </c>
    </row>
    <row r="60" spans="1:15" s="59" customFormat="1" ht="36.75" customHeight="1" x14ac:dyDescent="0.2">
      <c r="A60" s="80">
        <v>51</v>
      </c>
      <c r="B60" s="14" t="s">
        <v>28</v>
      </c>
      <c r="C60" s="14" t="s">
        <v>166</v>
      </c>
      <c r="D60" s="14" t="s">
        <v>17</v>
      </c>
      <c r="E60" s="14" t="s">
        <v>51</v>
      </c>
      <c r="F60" s="22" t="s">
        <v>225</v>
      </c>
      <c r="G60" s="12">
        <v>16500</v>
      </c>
      <c r="H60" s="19">
        <v>0</v>
      </c>
      <c r="I60" s="12">
        <v>16500</v>
      </c>
      <c r="J60" s="12">
        <f t="shared" si="4"/>
        <v>473.55</v>
      </c>
      <c r="K60" s="19">
        <v>0</v>
      </c>
      <c r="L60" s="12">
        <f t="shared" si="7"/>
        <v>501.6</v>
      </c>
      <c r="M60" s="12">
        <v>125</v>
      </c>
      <c r="N60" s="12">
        <f t="shared" si="5"/>
        <v>1100.1500000000001</v>
      </c>
      <c r="O60" s="11">
        <f t="shared" si="6"/>
        <v>15399.85</v>
      </c>
    </row>
    <row r="61" spans="1:15" s="59" customFormat="1" ht="36.75" customHeight="1" x14ac:dyDescent="0.2">
      <c r="A61" s="80">
        <v>52</v>
      </c>
      <c r="B61" s="14" t="s">
        <v>227</v>
      </c>
      <c r="C61" s="14" t="s">
        <v>166</v>
      </c>
      <c r="D61" s="14" t="s">
        <v>17</v>
      </c>
      <c r="E61" s="14" t="s">
        <v>51</v>
      </c>
      <c r="F61" s="22" t="s">
        <v>225</v>
      </c>
      <c r="G61" s="12">
        <v>16500</v>
      </c>
      <c r="H61" s="19">
        <v>0</v>
      </c>
      <c r="I61" s="12">
        <v>16500</v>
      </c>
      <c r="J61" s="12">
        <f t="shared" si="4"/>
        <v>473.55</v>
      </c>
      <c r="K61" s="19">
        <v>0</v>
      </c>
      <c r="L61" s="12">
        <f t="shared" si="7"/>
        <v>501.6</v>
      </c>
      <c r="M61" s="12">
        <v>25</v>
      </c>
      <c r="N61" s="12">
        <f t="shared" si="5"/>
        <v>1000.1500000000001</v>
      </c>
      <c r="O61" s="11">
        <f t="shared" si="6"/>
        <v>15499.85</v>
      </c>
    </row>
    <row r="62" spans="1:15" s="59" customFormat="1" ht="36.75" customHeight="1" x14ac:dyDescent="0.2">
      <c r="A62" s="80">
        <v>53</v>
      </c>
      <c r="B62" s="14" t="s">
        <v>236</v>
      </c>
      <c r="C62" s="14" t="s">
        <v>166</v>
      </c>
      <c r="D62" s="14" t="s">
        <v>17</v>
      </c>
      <c r="E62" s="14" t="s">
        <v>51</v>
      </c>
      <c r="F62" s="22" t="s">
        <v>226</v>
      </c>
      <c r="G62" s="12">
        <v>16500</v>
      </c>
      <c r="H62" s="19">
        <v>0</v>
      </c>
      <c r="I62" s="12">
        <v>16500</v>
      </c>
      <c r="J62" s="12">
        <f t="shared" si="4"/>
        <v>473.55</v>
      </c>
      <c r="K62" s="19">
        <v>0</v>
      </c>
      <c r="L62" s="12">
        <f t="shared" si="7"/>
        <v>501.6</v>
      </c>
      <c r="M62" s="12">
        <v>25</v>
      </c>
      <c r="N62" s="12">
        <f t="shared" si="5"/>
        <v>1000.1500000000001</v>
      </c>
      <c r="O62" s="11">
        <f t="shared" si="6"/>
        <v>15499.85</v>
      </c>
    </row>
    <row r="63" spans="1:15" s="59" customFormat="1" ht="36.75" customHeight="1" x14ac:dyDescent="0.2">
      <c r="A63" s="80">
        <v>54</v>
      </c>
      <c r="B63" s="14" t="s">
        <v>111</v>
      </c>
      <c r="C63" s="14" t="s">
        <v>176</v>
      </c>
      <c r="D63" s="14" t="s">
        <v>190</v>
      </c>
      <c r="E63" s="14" t="s">
        <v>48</v>
      </c>
      <c r="F63" s="22" t="s">
        <v>225</v>
      </c>
      <c r="G63" s="12">
        <v>45000</v>
      </c>
      <c r="H63" s="19">
        <v>0</v>
      </c>
      <c r="I63" s="12">
        <v>45000</v>
      </c>
      <c r="J63" s="12">
        <f t="shared" si="4"/>
        <v>1291.5</v>
      </c>
      <c r="K63" s="12">
        <v>743.29</v>
      </c>
      <c r="L63" s="12">
        <f t="shared" si="7"/>
        <v>1368</v>
      </c>
      <c r="M63" s="12">
        <v>4168.74</v>
      </c>
      <c r="N63" s="12">
        <f t="shared" si="5"/>
        <v>7571.53</v>
      </c>
      <c r="O63" s="11">
        <f t="shared" si="6"/>
        <v>37428.47</v>
      </c>
    </row>
    <row r="64" spans="1:15" s="59" customFormat="1" ht="36.75" customHeight="1" x14ac:dyDescent="0.2">
      <c r="A64" s="80">
        <v>55</v>
      </c>
      <c r="B64" s="14" t="s">
        <v>152</v>
      </c>
      <c r="C64" s="14" t="s">
        <v>176</v>
      </c>
      <c r="D64" s="14" t="s">
        <v>191</v>
      </c>
      <c r="E64" s="14" t="s">
        <v>48</v>
      </c>
      <c r="F64" s="22" t="s">
        <v>225</v>
      </c>
      <c r="G64" s="12">
        <v>50000</v>
      </c>
      <c r="H64" s="12">
        <v>0</v>
      </c>
      <c r="I64" s="12">
        <v>50000</v>
      </c>
      <c r="J64" s="12">
        <f t="shared" si="4"/>
        <v>1435</v>
      </c>
      <c r="K64" s="12">
        <v>1651.48</v>
      </c>
      <c r="L64" s="12">
        <f t="shared" si="7"/>
        <v>1520</v>
      </c>
      <c r="M64" s="12">
        <v>1375.12</v>
      </c>
      <c r="N64" s="12">
        <f t="shared" si="5"/>
        <v>5981.5999999999995</v>
      </c>
      <c r="O64" s="11">
        <f t="shared" si="6"/>
        <v>44018.400000000001</v>
      </c>
    </row>
    <row r="65" spans="1:15" s="59" customFormat="1" ht="36.75" customHeight="1" x14ac:dyDescent="0.2">
      <c r="A65" s="80">
        <v>56</v>
      </c>
      <c r="B65" s="14" t="s">
        <v>215</v>
      </c>
      <c r="C65" s="14" t="s">
        <v>176</v>
      </c>
      <c r="D65" s="14" t="s">
        <v>219</v>
      </c>
      <c r="E65" s="14" t="s">
        <v>59</v>
      </c>
      <c r="F65" s="22" t="s">
        <v>225</v>
      </c>
      <c r="G65" s="12">
        <v>90000</v>
      </c>
      <c r="H65" s="19">
        <v>0</v>
      </c>
      <c r="I65" s="12">
        <v>90000</v>
      </c>
      <c r="J65" s="12">
        <f t="shared" si="4"/>
        <v>2583</v>
      </c>
      <c r="K65" s="12">
        <v>9753.1200000000008</v>
      </c>
      <c r="L65" s="12">
        <f t="shared" si="7"/>
        <v>2736</v>
      </c>
      <c r="M65" s="12">
        <v>25</v>
      </c>
      <c r="N65" s="12">
        <f t="shared" si="5"/>
        <v>15097.12</v>
      </c>
      <c r="O65" s="11">
        <f t="shared" si="6"/>
        <v>74902.880000000005</v>
      </c>
    </row>
    <row r="66" spans="1:15" s="59" customFormat="1" ht="36.75" customHeight="1" x14ac:dyDescent="0.2">
      <c r="A66" s="80">
        <v>57</v>
      </c>
      <c r="B66" s="14" t="s">
        <v>75</v>
      </c>
      <c r="C66" s="14" t="s">
        <v>176</v>
      </c>
      <c r="D66" s="14" t="s">
        <v>106</v>
      </c>
      <c r="E66" s="14" t="s">
        <v>48</v>
      </c>
      <c r="F66" s="22" t="s">
        <v>225</v>
      </c>
      <c r="G66" s="12">
        <v>70000</v>
      </c>
      <c r="H66" s="19">
        <v>0</v>
      </c>
      <c r="I66" s="12">
        <v>70000</v>
      </c>
      <c r="J66" s="12">
        <f t="shared" si="4"/>
        <v>2009</v>
      </c>
      <c r="K66" s="12">
        <v>5098.45</v>
      </c>
      <c r="L66" s="12">
        <f t="shared" si="7"/>
        <v>2128</v>
      </c>
      <c r="M66" s="12">
        <v>1475.12</v>
      </c>
      <c r="N66" s="12">
        <f t="shared" si="5"/>
        <v>10710.57</v>
      </c>
      <c r="O66" s="11">
        <f t="shared" si="6"/>
        <v>59289.43</v>
      </c>
    </row>
    <row r="67" spans="1:15" s="59" customFormat="1" ht="36.75" customHeight="1" x14ac:dyDescent="0.2">
      <c r="A67" s="80">
        <v>58</v>
      </c>
      <c r="B67" s="14" t="s">
        <v>90</v>
      </c>
      <c r="C67" s="14" t="s">
        <v>176</v>
      </c>
      <c r="D67" s="14" t="s">
        <v>72</v>
      </c>
      <c r="E67" s="14" t="s">
        <v>48</v>
      </c>
      <c r="F67" s="22" t="s">
        <v>225</v>
      </c>
      <c r="G67" s="12">
        <v>50000</v>
      </c>
      <c r="H67" s="19">
        <v>0</v>
      </c>
      <c r="I67" s="12">
        <v>50000</v>
      </c>
      <c r="J67" s="12">
        <f t="shared" si="4"/>
        <v>1435</v>
      </c>
      <c r="K67" s="12">
        <v>1854</v>
      </c>
      <c r="L67" s="12">
        <f t="shared" si="7"/>
        <v>1520</v>
      </c>
      <c r="M67" s="12">
        <v>125</v>
      </c>
      <c r="N67" s="12">
        <f t="shared" si="5"/>
        <v>4934</v>
      </c>
      <c r="O67" s="11">
        <f t="shared" si="6"/>
        <v>45066</v>
      </c>
    </row>
    <row r="68" spans="1:15" s="59" customFormat="1" ht="36.75" customHeight="1" x14ac:dyDescent="0.2">
      <c r="A68" s="80">
        <v>59</v>
      </c>
      <c r="B68" s="14" t="s">
        <v>41</v>
      </c>
      <c r="C68" s="14" t="s">
        <v>176</v>
      </c>
      <c r="D68" s="14" t="s">
        <v>72</v>
      </c>
      <c r="E68" s="14" t="s">
        <v>48</v>
      </c>
      <c r="F68" s="22" t="s">
        <v>225</v>
      </c>
      <c r="G68" s="12">
        <v>50000</v>
      </c>
      <c r="H68" s="19">
        <v>0</v>
      </c>
      <c r="I68" s="12">
        <v>50000</v>
      </c>
      <c r="J68" s="12">
        <f t="shared" si="4"/>
        <v>1435</v>
      </c>
      <c r="K68" s="12">
        <v>1854</v>
      </c>
      <c r="L68" s="12">
        <f t="shared" si="7"/>
        <v>1520</v>
      </c>
      <c r="M68" s="12">
        <v>125</v>
      </c>
      <c r="N68" s="12">
        <f t="shared" si="5"/>
        <v>4934</v>
      </c>
      <c r="O68" s="11">
        <f t="shared" si="6"/>
        <v>45066</v>
      </c>
    </row>
    <row r="69" spans="1:15" s="59" customFormat="1" ht="36.75" customHeight="1" x14ac:dyDescent="0.2">
      <c r="A69" s="80">
        <v>60</v>
      </c>
      <c r="B69" s="14" t="s">
        <v>34</v>
      </c>
      <c r="C69" s="14" t="s">
        <v>176</v>
      </c>
      <c r="D69" s="14" t="s">
        <v>72</v>
      </c>
      <c r="E69" s="14" t="s">
        <v>48</v>
      </c>
      <c r="F69" s="22" t="s">
        <v>226</v>
      </c>
      <c r="G69" s="12">
        <v>50000</v>
      </c>
      <c r="H69" s="19">
        <v>0</v>
      </c>
      <c r="I69" s="12">
        <v>50000</v>
      </c>
      <c r="J69" s="12">
        <f t="shared" si="4"/>
        <v>1435</v>
      </c>
      <c r="K69" s="12">
        <v>1854</v>
      </c>
      <c r="L69" s="12">
        <f t="shared" si="7"/>
        <v>1520</v>
      </c>
      <c r="M69" s="12">
        <v>125</v>
      </c>
      <c r="N69" s="12">
        <f t="shared" si="5"/>
        <v>4934</v>
      </c>
      <c r="O69" s="11">
        <f t="shared" si="6"/>
        <v>45066</v>
      </c>
    </row>
    <row r="70" spans="1:15" s="59" customFormat="1" ht="36.75" customHeight="1" x14ac:dyDescent="0.2">
      <c r="A70" s="80">
        <v>61</v>
      </c>
      <c r="B70" s="14" t="s">
        <v>82</v>
      </c>
      <c r="C70" s="14" t="s">
        <v>176</v>
      </c>
      <c r="D70" s="14" t="s">
        <v>108</v>
      </c>
      <c r="E70" s="14" t="s">
        <v>48</v>
      </c>
      <c r="F70" s="22" t="s">
        <v>225</v>
      </c>
      <c r="G70" s="12">
        <v>45000</v>
      </c>
      <c r="H70" s="19">
        <v>0</v>
      </c>
      <c r="I70" s="12">
        <v>45000</v>
      </c>
      <c r="J70" s="12">
        <f t="shared" ref="J70:J103" si="8">G70*0.0287</f>
        <v>1291.5</v>
      </c>
      <c r="K70" s="12">
        <v>1148.33</v>
      </c>
      <c r="L70" s="12">
        <f t="shared" si="7"/>
        <v>1368</v>
      </c>
      <c r="M70" s="12">
        <v>125</v>
      </c>
      <c r="N70" s="12">
        <f t="shared" ref="N70:N102" si="9">J70+K70+L70+M70</f>
        <v>3932.83</v>
      </c>
      <c r="O70" s="11">
        <f t="shared" ref="O70:O102" si="10">I70-N70</f>
        <v>41067.17</v>
      </c>
    </row>
    <row r="71" spans="1:15" s="59" customFormat="1" ht="36.75" customHeight="1" x14ac:dyDescent="0.2">
      <c r="A71" s="80">
        <v>62</v>
      </c>
      <c r="B71" s="14" t="s">
        <v>35</v>
      </c>
      <c r="C71" s="14" t="s">
        <v>176</v>
      </c>
      <c r="D71" s="14" t="s">
        <v>108</v>
      </c>
      <c r="E71" s="14" t="s">
        <v>48</v>
      </c>
      <c r="F71" s="22" t="s">
        <v>226</v>
      </c>
      <c r="G71" s="12">
        <v>45000</v>
      </c>
      <c r="H71" s="19">
        <v>0</v>
      </c>
      <c r="I71" s="12">
        <v>45000</v>
      </c>
      <c r="J71" s="12">
        <f t="shared" si="8"/>
        <v>1291.5</v>
      </c>
      <c r="K71" s="12">
        <v>1148.33</v>
      </c>
      <c r="L71" s="12">
        <f t="shared" si="7"/>
        <v>1368</v>
      </c>
      <c r="M71" s="12">
        <v>125</v>
      </c>
      <c r="N71" s="12">
        <f t="shared" si="9"/>
        <v>3932.83</v>
      </c>
      <c r="O71" s="11">
        <f t="shared" si="10"/>
        <v>41067.17</v>
      </c>
    </row>
    <row r="72" spans="1:15" s="59" customFormat="1" ht="36.75" customHeight="1" x14ac:dyDescent="0.2">
      <c r="A72" s="80">
        <v>63</v>
      </c>
      <c r="B72" s="14" t="s">
        <v>23</v>
      </c>
      <c r="C72" s="14" t="s">
        <v>176</v>
      </c>
      <c r="D72" s="14" t="s">
        <v>108</v>
      </c>
      <c r="E72" s="14" t="s">
        <v>48</v>
      </c>
      <c r="F72" s="22" t="s">
        <v>225</v>
      </c>
      <c r="G72" s="12">
        <v>45000</v>
      </c>
      <c r="H72" s="19">
        <v>0</v>
      </c>
      <c r="I72" s="12">
        <v>45000</v>
      </c>
      <c r="J72" s="12">
        <f t="shared" si="8"/>
        <v>1291.5</v>
      </c>
      <c r="K72" s="19">
        <v>945.81</v>
      </c>
      <c r="L72" s="12">
        <f t="shared" si="7"/>
        <v>1368</v>
      </c>
      <c r="M72" s="12">
        <v>2193.12</v>
      </c>
      <c r="N72" s="12">
        <f t="shared" si="9"/>
        <v>5798.43</v>
      </c>
      <c r="O72" s="11">
        <f t="shared" si="10"/>
        <v>39201.57</v>
      </c>
    </row>
    <row r="73" spans="1:15" s="59" customFormat="1" ht="36.75" customHeight="1" x14ac:dyDescent="0.2">
      <c r="A73" s="80">
        <v>64</v>
      </c>
      <c r="B73" s="14" t="s">
        <v>36</v>
      </c>
      <c r="C73" s="14" t="s">
        <v>176</v>
      </c>
      <c r="D73" s="14" t="s">
        <v>108</v>
      </c>
      <c r="E73" s="14" t="s">
        <v>48</v>
      </c>
      <c r="F73" s="22" t="s">
        <v>226</v>
      </c>
      <c r="G73" s="12">
        <v>45000</v>
      </c>
      <c r="H73" s="19">
        <v>0</v>
      </c>
      <c r="I73" s="12">
        <v>45000</v>
      </c>
      <c r="J73" s="12">
        <f t="shared" si="8"/>
        <v>1291.5</v>
      </c>
      <c r="K73" s="12">
        <v>1148.33</v>
      </c>
      <c r="L73" s="12">
        <f t="shared" si="7"/>
        <v>1368</v>
      </c>
      <c r="M73" s="12">
        <v>25</v>
      </c>
      <c r="N73" s="12">
        <f t="shared" si="9"/>
        <v>3832.83</v>
      </c>
      <c r="O73" s="11">
        <f t="shared" si="10"/>
        <v>41167.17</v>
      </c>
    </row>
    <row r="74" spans="1:15" s="59" customFormat="1" ht="36.75" customHeight="1" x14ac:dyDescent="0.2">
      <c r="A74" s="80">
        <v>65</v>
      </c>
      <c r="B74" s="14" t="s">
        <v>37</v>
      </c>
      <c r="C74" s="14" t="s">
        <v>176</v>
      </c>
      <c r="D74" s="14" t="s">
        <v>108</v>
      </c>
      <c r="E74" s="14" t="s">
        <v>48</v>
      </c>
      <c r="F74" s="22" t="s">
        <v>225</v>
      </c>
      <c r="G74" s="12">
        <v>45000</v>
      </c>
      <c r="H74" s="19">
        <v>0</v>
      </c>
      <c r="I74" s="12">
        <v>45000</v>
      </c>
      <c r="J74" s="12">
        <f t="shared" si="8"/>
        <v>1291.5</v>
      </c>
      <c r="K74" s="19">
        <v>945.81</v>
      </c>
      <c r="L74" s="12">
        <f t="shared" si="7"/>
        <v>1368</v>
      </c>
      <c r="M74" s="12">
        <v>1475.12</v>
      </c>
      <c r="N74" s="12">
        <f t="shared" si="9"/>
        <v>5080.43</v>
      </c>
      <c r="O74" s="11">
        <f t="shared" si="10"/>
        <v>39919.57</v>
      </c>
    </row>
    <row r="75" spans="1:15" s="59" customFormat="1" ht="36.75" customHeight="1" x14ac:dyDescent="0.2">
      <c r="A75" s="80">
        <v>66</v>
      </c>
      <c r="B75" s="14" t="s">
        <v>33</v>
      </c>
      <c r="C75" s="14" t="s">
        <v>176</v>
      </c>
      <c r="D75" s="14" t="s">
        <v>108</v>
      </c>
      <c r="E75" s="14" t="s">
        <v>49</v>
      </c>
      <c r="F75" s="22" t="s">
        <v>226</v>
      </c>
      <c r="G75" s="12">
        <v>45000</v>
      </c>
      <c r="H75" s="19">
        <v>0</v>
      </c>
      <c r="I75" s="12">
        <v>45000</v>
      </c>
      <c r="J75" s="12">
        <f t="shared" si="8"/>
        <v>1291.5</v>
      </c>
      <c r="K75" s="12">
        <v>1148.33</v>
      </c>
      <c r="L75" s="12">
        <f t="shared" si="7"/>
        <v>1368</v>
      </c>
      <c r="M75" s="12">
        <v>125</v>
      </c>
      <c r="N75" s="12">
        <f t="shared" si="9"/>
        <v>3932.83</v>
      </c>
      <c r="O75" s="11">
        <f t="shared" si="10"/>
        <v>41067.17</v>
      </c>
    </row>
    <row r="76" spans="1:15" s="59" customFormat="1" ht="36.75" customHeight="1" x14ac:dyDescent="0.2">
      <c r="A76" s="80">
        <v>67</v>
      </c>
      <c r="B76" s="14" t="s">
        <v>140</v>
      </c>
      <c r="C76" s="14" t="s">
        <v>176</v>
      </c>
      <c r="D76" s="14" t="s">
        <v>108</v>
      </c>
      <c r="E76" s="14" t="s">
        <v>49</v>
      </c>
      <c r="F76" s="22" t="s">
        <v>225</v>
      </c>
      <c r="G76" s="12">
        <v>35000</v>
      </c>
      <c r="H76" s="19">
        <v>0</v>
      </c>
      <c r="I76" s="12">
        <v>35000</v>
      </c>
      <c r="J76" s="12">
        <f t="shared" si="8"/>
        <v>1004.5</v>
      </c>
      <c r="K76" s="19">
        <v>0</v>
      </c>
      <c r="L76" s="12">
        <f t="shared" si="7"/>
        <v>1064</v>
      </c>
      <c r="M76" s="12">
        <v>25</v>
      </c>
      <c r="N76" s="12">
        <f t="shared" si="9"/>
        <v>2093.5</v>
      </c>
      <c r="O76" s="11">
        <f t="shared" si="10"/>
        <v>32906.5</v>
      </c>
    </row>
    <row r="77" spans="1:15" s="59" customFormat="1" ht="36.75" customHeight="1" x14ac:dyDescent="0.2">
      <c r="A77" s="80">
        <v>68</v>
      </c>
      <c r="B77" s="14" t="s">
        <v>11</v>
      </c>
      <c r="C77" s="14" t="s">
        <v>176</v>
      </c>
      <c r="D77" s="14" t="s">
        <v>108</v>
      </c>
      <c r="E77" s="14" t="s">
        <v>49</v>
      </c>
      <c r="F77" s="22" t="s">
        <v>226</v>
      </c>
      <c r="G77" s="12">
        <v>45000</v>
      </c>
      <c r="H77" s="19">
        <v>0</v>
      </c>
      <c r="I77" s="12">
        <v>45000</v>
      </c>
      <c r="J77" s="12">
        <f>G77*0.0287</f>
        <v>1291.5</v>
      </c>
      <c r="K77" s="12">
        <v>1148.33</v>
      </c>
      <c r="L77" s="12">
        <f>G77*0.0304</f>
        <v>1368</v>
      </c>
      <c r="M77" s="12">
        <v>125</v>
      </c>
      <c r="N77" s="12">
        <f>J77+K77+L77+M77</f>
        <v>3932.83</v>
      </c>
      <c r="O77" s="11">
        <f>I77-N77</f>
        <v>41067.17</v>
      </c>
    </row>
    <row r="78" spans="1:15" s="59" customFormat="1" ht="36.75" customHeight="1" x14ac:dyDescent="0.2">
      <c r="A78" s="80">
        <v>69</v>
      </c>
      <c r="B78" s="14" t="s">
        <v>7</v>
      </c>
      <c r="C78" s="14" t="s">
        <v>197</v>
      </c>
      <c r="D78" s="14" t="s">
        <v>200</v>
      </c>
      <c r="E78" s="14" t="s">
        <v>48</v>
      </c>
      <c r="F78" s="22" t="s">
        <v>226</v>
      </c>
      <c r="G78" s="12">
        <v>150000</v>
      </c>
      <c r="H78" s="19">
        <v>0</v>
      </c>
      <c r="I78" s="12">
        <v>150000</v>
      </c>
      <c r="J78" s="12">
        <f t="shared" si="8"/>
        <v>4305</v>
      </c>
      <c r="K78" s="12">
        <v>23866.62</v>
      </c>
      <c r="L78" s="12">
        <v>4560</v>
      </c>
      <c r="M78" s="12">
        <v>125</v>
      </c>
      <c r="N78" s="12">
        <f t="shared" si="9"/>
        <v>32856.619999999995</v>
      </c>
      <c r="O78" s="11">
        <f t="shared" si="10"/>
        <v>117143.38</v>
      </c>
    </row>
    <row r="79" spans="1:15" s="59" customFormat="1" ht="36.75" customHeight="1" x14ac:dyDescent="0.2">
      <c r="A79" s="80">
        <v>70</v>
      </c>
      <c r="B79" s="14" t="s">
        <v>39</v>
      </c>
      <c r="C79" s="14" t="s">
        <v>197</v>
      </c>
      <c r="D79" s="14" t="s">
        <v>272</v>
      </c>
      <c r="E79" s="14" t="s">
        <v>48</v>
      </c>
      <c r="F79" s="22" t="s">
        <v>226</v>
      </c>
      <c r="G79" s="12">
        <v>80000</v>
      </c>
      <c r="H79" s="19">
        <v>0</v>
      </c>
      <c r="I79" s="12">
        <v>80000</v>
      </c>
      <c r="J79" s="12">
        <f>G79*0.0287</f>
        <v>2296</v>
      </c>
      <c r="K79" s="12">
        <v>7063.34</v>
      </c>
      <c r="L79" s="12">
        <f>G79*0.0304</f>
        <v>2432</v>
      </c>
      <c r="M79" s="12">
        <v>1475.12</v>
      </c>
      <c r="N79" s="12">
        <f>J79+K79+L79+M79</f>
        <v>13266.46</v>
      </c>
      <c r="O79" s="11">
        <f>I79-N79</f>
        <v>66733.540000000008</v>
      </c>
    </row>
    <row r="80" spans="1:15" s="59" customFormat="1" ht="36.75" customHeight="1" x14ac:dyDescent="0.2">
      <c r="A80" s="80">
        <v>71</v>
      </c>
      <c r="B80" s="14" t="s">
        <v>42</v>
      </c>
      <c r="C80" s="14" t="s">
        <v>175</v>
      </c>
      <c r="D80" s="14" t="s">
        <v>74</v>
      </c>
      <c r="E80" s="14" t="s">
        <v>48</v>
      </c>
      <c r="F80" s="22" t="s">
        <v>225</v>
      </c>
      <c r="G80" s="12">
        <v>80000</v>
      </c>
      <c r="H80" s="19">
        <v>0</v>
      </c>
      <c r="I80" s="12">
        <v>80000</v>
      </c>
      <c r="J80" s="12">
        <f t="shared" si="8"/>
        <v>2296</v>
      </c>
      <c r="K80" s="12">
        <v>0</v>
      </c>
      <c r="L80" s="12">
        <f t="shared" ref="L80:L93" si="11">G80*0.0304</f>
        <v>2432</v>
      </c>
      <c r="M80" s="12">
        <v>843</v>
      </c>
      <c r="N80" s="12">
        <f t="shared" si="9"/>
        <v>5571</v>
      </c>
      <c r="O80" s="11">
        <f t="shared" si="10"/>
        <v>74429</v>
      </c>
    </row>
    <row r="81" spans="1:15" s="59" customFormat="1" ht="36.75" customHeight="1" x14ac:dyDescent="0.2">
      <c r="A81" s="80">
        <v>72</v>
      </c>
      <c r="B81" s="14" t="s">
        <v>101</v>
      </c>
      <c r="C81" s="14" t="s">
        <v>175</v>
      </c>
      <c r="D81" s="14" t="s">
        <v>100</v>
      </c>
      <c r="E81" s="14" t="s">
        <v>49</v>
      </c>
      <c r="F81" s="22" t="s">
        <v>225</v>
      </c>
      <c r="G81" s="12">
        <v>70000</v>
      </c>
      <c r="H81" s="19">
        <v>0</v>
      </c>
      <c r="I81" s="12">
        <v>70000</v>
      </c>
      <c r="J81" s="12">
        <f t="shared" si="8"/>
        <v>2009</v>
      </c>
      <c r="K81" s="12">
        <v>5368.48</v>
      </c>
      <c r="L81" s="12">
        <f t="shared" si="11"/>
        <v>2128</v>
      </c>
      <c r="M81" s="12">
        <v>125</v>
      </c>
      <c r="N81" s="12">
        <f t="shared" si="9"/>
        <v>9630.48</v>
      </c>
      <c r="O81" s="11">
        <f t="shared" si="10"/>
        <v>60369.520000000004</v>
      </c>
    </row>
    <row r="82" spans="1:15" s="59" customFormat="1" ht="36.75" customHeight="1" x14ac:dyDescent="0.2">
      <c r="A82" s="80">
        <v>73</v>
      </c>
      <c r="B82" s="14" t="s">
        <v>43</v>
      </c>
      <c r="C82" s="14" t="s">
        <v>175</v>
      </c>
      <c r="D82" s="14" t="s">
        <v>74</v>
      </c>
      <c r="E82" s="14" t="s">
        <v>48</v>
      </c>
      <c r="F82" s="22" t="s">
        <v>225</v>
      </c>
      <c r="G82" s="12">
        <v>70000</v>
      </c>
      <c r="H82" s="19">
        <v>0</v>
      </c>
      <c r="I82" s="12">
        <v>70000</v>
      </c>
      <c r="J82" s="12">
        <f t="shared" si="8"/>
        <v>2009</v>
      </c>
      <c r="K82" s="12">
        <v>5368.48</v>
      </c>
      <c r="L82" s="12">
        <f t="shared" si="11"/>
        <v>2128</v>
      </c>
      <c r="M82" s="12">
        <v>125</v>
      </c>
      <c r="N82" s="12">
        <f t="shared" si="9"/>
        <v>9630.48</v>
      </c>
      <c r="O82" s="11">
        <f t="shared" si="10"/>
        <v>60369.520000000004</v>
      </c>
    </row>
    <row r="83" spans="1:15" s="59" customFormat="1" ht="36.75" customHeight="1" x14ac:dyDescent="0.2">
      <c r="A83" s="80">
        <v>74</v>
      </c>
      <c r="B83" s="14" t="s">
        <v>73</v>
      </c>
      <c r="C83" s="14" t="s">
        <v>175</v>
      </c>
      <c r="D83" s="14" t="s">
        <v>74</v>
      </c>
      <c r="E83" s="14" t="s">
        <v>48</v>
      </c>
      <c r="F83" s="22" t="s">
        <v>225</v>
      </c>
      <c r="G83" s="12">
        <v>50000</v>
      </c>
      <c r="H83" s="19">
        <v>0</v>
      </c>
      <c r="I83" s="12">
        <v>50000</v>
      </c>
      <c r="J83" s="12">
        <f t="shared" si="8"/>
        <v>1435</v>
      </c>
      <c r="K83" s="12">
        <v>1854</v>
      </c>
      <c r="L83" s="12">
        <f t="shared" si="11"/>
        <v>1520</v>
      </c>
      <c r="M83" s="12">
        <v>125</v>
      </c>
      <c r="N83" s="12">
        <f t="shared" si="9"/>
        <v>4934</v>
      </c>
      <c r="O83" s="11">
        <f t="shared" si="10"/>
        <v>45066</v>
      </c>
    </row>
    <row r="84" spans="1:15" s="59" customFormat="1" ht="36.75" customHeight="1" x14ac:dyDescent="0.2">
      <c r="A84" s="80">
        <v>75</v>
      </c>
      <c r="B84" s="14" t="s">
        <v>76</v>
      </c>
      <c r="C84" s="14" t="s">
        <v>175</v>
      </c>
      <c r="D84" s="14" t="s">
        <v>74</v>
      </c>
      <c r="E84" s="14" t="s">
        <v>48</v>
      </c>
      <c r="F84" s="22" t="s">
        <v>225</v>
      </c>
      <c r="G84" s="12">
        <v>50000</v>
      </c>
      <c r="H84" s="19">
        <v>0</v>
      </c>
      <c r="I84" s="12">
        <v>50000</v>
      </c>
      <c r="J84" s="12">
        <f t="shared" si="8"/>
        <v>1435</v>
      </c>
      <c r="K84" s="12">
        <v>1854</v>
      </c>
      <c r="L84" s="12">
        <f t="shared" si="11"/>
        <v>1520</v>
      </c>
      <c r="M84" s="12">
        <v>843</v>
      </c>
      <c r="N84" s="12">
        <f t="shared" si="9"/>
        <v>5652</v>
      </c>
      <c r="O84" s="11">
        <f t="shared" si="10"/>
        <v>44348</v>
      </c>
    </row>
    <row r="85" spans="1:15" s="59" customFormat="1" ht="36.75" customHeight="1" x14ac:dyDescent="0.2">
      <c r="A85" s="80">
        <v>76</v>
      </c>
      <c r="B85" s="14" t="s">
        <v>77</v>
      </c>
      <c r="C85" s="14" t="s">
        <v>175</v>
      </c>
      <c r="D85" s="14" t="s">
        <v>74</v>
      </c>
      <c r="E85" s="14" t="s">
        <v>48</v>
      </c>
      <c r="F85" s="22" t="s">
        <v>225</v>
      </c>
      <c r="G85" s="12">
        <v>50000</v>
      </c>
      <c r="H85" s="19">
        <v>0</v>
      </c>
      <c r="I85" s="12">
        <v>50000</v>
      </c>
      <c r="J85" s="12">
        <f t="shared" si="8"/>
        <v>1435</v>
      </c>
      <c r="K85" s="12">
        <v>1854</v>
      </c>
      <c r="L85" s="12">
        <f t="shared" si="11"/>
        <v>1520</v>
      </c>
      <c r="M85" s="12">
        <v>125</v>
      </c>
      <c r="N85" s="12">
        <f t="shared" si="9"/>
        <v>4934</v>
      </c>
      <c r="O85" s="11">
        <f t="shared" si="10"/>
        <v>45066</v>
      </c>
    </row>
    <row r="86" spans="1:15" s="59" customFormat="1" ht="36.75" customHeight="1" x14ac:dyDescent="0.2">
      <c r="A86" s="80">
        <v>77</v>
      </c>
      <c r="B86" s="14" t="s">
        <v>78</v>
      </c>
      <c r="C86" s="14" t="s">
        <v>175</v>
      </c>
      <c r="D86" s="14" t="s">
        <v>74</v>
      </c>
      <c r="E86" s="14" t="s">
        <v>48</v>
      </c>
      <c r="F86" s="22" t="s">
        <v>225</v>
      </c>
      <c r="G86" s="12">
        <v>50000</v>
      </c>
      <c r="H86" s="19">
        <v>0</v>
      </c>
      <c r="I86" s="12">
        <v>50000</v>
      </c>
      <c r="J86" s="12">
        <f t="shared" si="8"/>
        <v>1435</v>
      </c>
      <c r="K86" s="12">
        <v>1651.48</v>
      </c>
      <c r="L86" s="12">
        <f t="shared" si="11"/>
        <v>1520</v>
      </c>
      <c r="M86" s="12">
        <v>1475.12</v>
      </c>
      <c r="N86" s="12">
        <f t="shared" si="9"/>
        <v>6081.5999999999995</v>
      </c>
      <c r="O86" s="11">
        <f t="shared" si="10"/>
        <v>43918.400000000001</v>
      </c>
    </row>
    <row r="87" spans="1:15" s="59" customFormat="1" ht="36.75" customHeight="1" x14ac:dyDescent="0.2">
      <c r="A87" s="80">
        <v>78</v>
      </c>
      <c r="B87" s="14" t="s">
        <v>112</v>
      </c>
      <c r="C87" s="14" t="s">
        <v>175</v>
      </c>
      <c r="D87" s="14" t="s">
        <v>74</v>
      </c>
      <c r="E87" s="14" t="s">
        <v>48</v>
      </c>
      <c r="F87" s="22" t="s">
        <v>225</v>
      </c>
      <c r="G87" s="12">
        <v>50000</v>
      </c>
      <c r="H87" s="19">
        <v>0</v>
      </c>
      <c r="I87" s="12">
        <v>50000</v>
      </c>
      <c r="J87" s="12">
        <f t="shared" si="8"/>
        <v>1435</v>
      </c>
      <c r="K87" s="12">
        <v>1854</v>
      </c>
      <c r="L87" s="12">
        <f t="shared" si="11"/>
        <v>1520</v>
      </c>
      <c r="M87" s="12">
        <v>25</v>
      </c>
      <c r="N87" s="12">
        <f t="shared" si="9"/>
        <v>4834</v>
      </c>
      <c r="O87" s="11">
        <f t="shared" si="10"/>
        <v>45166</v>
      </c>
    </row>
    <row r="88" spans="1:15" s="59" customFormat="1" ht="36.75" customHeight="1" x14ac:dyDescent="0.2">
      <c r="A88" s="80">
        <v>79</v>
      </c>
      <c r="B88" s="14" t="s">
        <v>202</v>
      </c>
      <c r="C88" s="14" t="s">
        <v>175</v>
      </c>
      <c r="D88" s="14" t="s">
        <v>119</v>
      </c>
      <c r="E88" s="14" t="s">
        <v>59</v>
      </c>
      <c r="F88" s="22" t="s">
        <v>225</v>
      </c>
      <c r="G88" s="12">
        <v>45000</v>
      </c>
      <c r="H88" s="19">
        <v>0</v>
      </c>
      <c r="I88" s="12">
        <v>45000</v>
      </c>
      <c r="J88" s="12">
        <f t="shared" si="8"/>
        <v>1291.5</v>
      </c>
      <c r="K88" s="12">
        <v>1148.33</v>
      </c>
      <c r="L88" s="12">
        <f t="shared" si="11"/>
        <v>1368</v>
      </c>
      <c r="M88" s="12">
        <v>125</v>
      </c>
      <c r="N88" s="12">
        <f t="shared" si="9"/>
        <v>3932.83</v>
      </c>
      <c r="O88" s="11">
        <f t="shared" si="10"/>
        <v>41067.17</v>
      </c>
    </row>
    <row r="89" spans="1:15" s="59" customFormat="1" ht="36.75" customHeight="1" x14ac:dyDescent="0.2">
      <c r="A89" s="80">
        <v>80</v>
      </c>
      <c r="B89" s="14" t="s">
        <v>25</v>
      </c>
      <c r="C89" s="14" t="s">
        <v>175</v>
      </c>
      <c r="D89" s="14" t="s">
        <v>13</v>
      </c>
      <c r="E89" s="14" t="s">
        <v>49</v>
      </c>
      <c r="F89" s="22" t="s">
        <v>225</v>
      </c>
      <c r="G89" s="12">
        <v>35000</v>
      </c>
      <c r="H89" s="19">
        <v>0</v>
      </c>
      <c r="I89" s="12">
        <v>35000</v>
      </c>
      <c r="J89" s="12">
        <f t="shared" si="8"/>
        <v>1004.5</v>
      </c>
      <c r="K89" s="12">
        <v>0</v>
      </c>
      <c r="L89" s="12">
        <f t="shared" si="11"/>
        <v>1064</v>
      </c>
      <c r="M89" s="12">
        <v>125</v>
      </c>
      <c r="N89" s="12">
        <f t="shared" si="9"/>
        <v>2193.5</v>
      </c>
      <c r="O89" s="11">
        <f t="shared" si="10"/>
        <v>32806.5</v>
      </c>
    </row>
    <row r="90" spans="1:15" s="59" customFormat="1" ht="36.75" customHeight="1" x14ac:dyDescent="0.2">
      <c r="A90" s="80">
        <v>81</v>
      </c>
      <c r="B90" s="14" t="s">
        <v>38</v>
      </c>
      <c r="C90" s="14" t="s">
        <v>177</v>
      </c>
      <c r="D90" s="14" t="s">
        <v>259</v>
      </c>
      <c r="E90" s="14" t="s">
        <v>49</v>
      </c>
      <c r="F90" s="22" t="s">
        <v>225</v>
      </c>
      <c r="G90" s="12">
        <v>110000</v>
      </c>
      <c r="H90" s="19">
        <v>0</v>
      </c>
      <c r="I90" s="12">
        <v>110000</v>
      </c>
      <c r="J90" s="12">
        <f t="shared" si="8"/>
        <v>3157</v>
      </c>
      <c r="K90" s="12">
        <v>14457.62</v>
      </c>
      <c r="L90" s="12">
        <f t="shared" si="11"/>
        <v>3344</v>
      </c>
      <c r="M90" s="12">
        <v>125</v>
      </c>
      <c r="N90" s="12">
        <f t="shared" si="9"/>
        <v>21083.620000000003</v>
      </c>
      <c r="O90" s="11">
        <f t="shared" si="10"/>
        <v>88916.38</v>
      </c>
    </row>
    <row r="91" spans="1:15" s="59" customFormat="1" ht="36.75" customHeight="1" x14ac:dyDescent="0.2">
      <c r="A91" s="80">
        <v>82</v>
      </c>
      <c r="B91" s="14" t="s">
        <v>63</v>
      </c>
      <c r="C91" s="14" t="s">
        <v>177</v>
      </c>
      <c r="D91" s="14" t="s">
        <v>253</v>
      </c>
      <c r="E91" s="14" t="s">
        <v>49</v>
      </c>
      <c r="F91" s="22" t="s">
        <v>226</v>
      </c>
      <c r="G91" s="12">
        <v>65000</v>
      </c>
      <c r="H91" s="19">
        <v>0</v>
      </c>
      <c r="I91" s="12">
        <v>65000</v>
      </c>
      <c r="J91" s="12">
        <f>G91*0.0287</f>
        <v>1865.5</v>
      </c>
      <c r="K91" s="12">
        <v>4157.55</v>
      </c>
      <c r="L91" s="12">
        <f>G91*0.0304</f>
        <v>1976</v>
      </c>
      <c r="M91" s="12">
        <v>1475.12</v>
      </c>
      <c r="N91" s="12">
        <f>J91+K91+L91+M91</f>
        <v>9474.17</v>
      </c>
      <c r="O91" s="11">
        <f>I91-N91</f>
        <v>55525.83</v>
      </c>
    </row>
    <row r="92" spans="1:15" s="59" customFormat="1" ht="36.75" customHeight="1" x14ac:dyDescent="0.2">
      <c r="A92" s="80">
        <v>83</v>
      </c>
      <c r="B92" s="14" t="s">
        <v>192</v>
      </c>
      <c r="C92" s="14" t="s">
        <v>177</v>
      </c>
      <c r="D92" s="14" t="s">
        <v>253</v>
      </c>
      <c r="E92" s="14" t="s">
        <v>49</v>
      </c>
      <c r="F92" s="22" t="s">
        <v>225</v>
      </c>
      <c r="G92" s="12">
        <v>35000</v>
      </c>
      <c r="H92" s="19">
        <v>0</v>
      </c>
      <c r="I92" s="12">
        <v>35000</v>
      </c>
      <c r="J92" s="12">
        <f>G92*0.0287</f>
        <v>1004.5</v>
      </c>
      <c r="K92" s="12">
        <v>0</v>
      </c>
      <c r="L92" s="12">
        <f>G92*0.0304</f>
        <v>1064</v>
      </c>
      <c r="M92" s="12">
        <v>3125</v>
      </c>
      <c r="N92" s="12">
        <f>J92+K92+L92+M92</f>
        <v>5193.5</v>
      </c>
      <c r="O92" s="11">
        <f>I92-N92</f>
        <v>29806.5</v>
      </c>
    </row>
    <row r="93" spans="1:15" s="59" customFormat="1" ht="36.75" customHeight="1" x14ac:dyDescent="0.2">
      <c r="A93" s="80">
        <v>84</v>
      </c>
      <c r="B93" s="14" t="s">
        <v>243</v>
      </c>
      <c r="C93" s="14" t="s">
        <v>177</v>
      </c>
      <c r="D93" s="14" t="s">
        <v>244</v>
      </c>
      <c r="E93" s="14" t="s">
        <v>49</v>
      </c>
      <c r="F93" s="22" t="s">
        <v>225</v>
      </c>
      <c r="G93" s="12">
        <v>35000</v>
      </c>
      <c r="H93" s="19">
        <v>0</v>
      </c>
      <c r="I93" s="12">
        <v>35000</v>
      </c>
      <c r="J93" s="12">
        <f t="shared" si="8"/>
        <v>1004.5</v>
      </c>
      <c r="K93" s="12">
        <v>0</v>
      </c>
      <c r="L93" s="12">
        <f t="shared" si="11"/>
        <v>1064</v>
      </c>
      <c r="M93" s="12">
        <v>125</v>
      </c>
      <c r="N93" s="12">
        <f t="shared" si="9"/>
        <v>2193.5</v>
      </c>
      <c r="O93" s="11">
        <f t="shared" si="10"/>
        <v>32806.5</v>
      </c>
    </row>
    <row r="94" spans="1:15" s="59" customFormat="1" ht="36.75" customHeight="1" x14ac:dyDescent="0.2">
      <c r="A94" s="80">
        <v>85</v>
      </c>
      <c r="B94" s="14" t="s">
        <v>19</v>
      </c>
      <c r="C94" s="14" t="s">
        <v>229</v>
      </c>
      <c r="D94" s="14" t="s">
        <v>66</v>
      </c>
      <c r="E94" s="14" t="s">
        <v>48</v>
      </c>
      <c r="F94" s="22" t="s">
        <v>226</v>
      </c>
      <c r="G94" s="12">
        <v>150000</v>
      </c>
      <c r="H94" s="19">
        <v>0</v>
      </c>
      <c r="I94" s="12">
        <v>150000</v>
      </c>
      <c r="J94" s="12">
        <f t="shared" si="8"/>
        <v>4305</v>
      </c>
      <c r="K94" s="12">
        <v>23529.09</v>
      </c>
      <c r="L94" s="12">
        <v>4560</v>
      </c>
      <c r="M94" s="12">
        <v>1475.12</v>
      </c>
      <c r="N94" s="12">
        <f t="shared" si="9"/>
        <v>33869.21</v>
      </c>
      <c r="O94" s="11">
        <f t="shared" si="10"/>
        <v>116130.79000000001</v>
      </c>
    </row>
    <row r="95" spans="1:15" s="59" customFormat="1" ht="36.75" customHeight="1" x14ac:dyDescent="0.2">
      <c r="A95" s="80">
        <v>86</v>
      </c>
      <c r="B95" s="14" t="s">
        <v>89</v>
      </c>
      <c r="C95" s="14" t="s">
        <v>229</v>
      </c>
      <c r="D95" s="14" t="s">
        <v>22</v>
      </c>
      <c r="E95" s="14" t="s">
        <v>49</v>
      </c>
      <c r="F95" s="22" t="s">
        <v>225</v>
      </c>
      <c r="G95" s="12">
        <v>75000</v>
      </c>
      <c r="H95" s="19">
        <v>0</v>
      </c>
      <c r="I95" s="12">
        <v>75000</v>
      </c>
      <c r="J95" s="12">
        <f t="shared" si="8"/>
        <v>2152.5</v>
      </c>
      <c r="K95" s="12">
        <v>6309.38</v>
      </c>
      <c r="L95" s="12">
        <f t="shared" ref="L95:L103" si="12">G95*0.0304</f>
        <v>2280</v>
      </c>
      <c r="M95" s="12">
        <v>125</v>
      </c>
      <c r="N95" s="12">
        <f t="shared" si="9"/>
        <v>10866.880000000001</v>
      </c>
      <c r="O95" s="11">
        <f t="shared" si="10"/>
        <v>64133.119999999995</v>
      </c>
    </row>
    <row r="96" spans="1:15" s="59" customFormat="1" ht="36.75" customHeight="1" x14ac:dyDescent="0.2">
      <c r="A96" s="80">
        <v>87</v>
      </c>
      <c r="B96" s="14" t="s">
        <v>107</v>
      </c>
      <c r="C96" s="14" t="s">
        <v>229</v>
      </c>
      <c r="D96" s="14" t="s">
        <v>13</v>
      </c>
      <c r="E96" s="14" t="s">
        <v>49</v>
      </c>
      <c r="F96" s="22" t="s">
        <v>225</v>
      </c>
      <c r="G96" s="12">
        <v>30000</v>
      </c>
      <c r="H96" s="19">
        <v>0</v>
      </c>
      <c r="I96" s="12">
        <v>30000</v>
      </c>
      <c r="J96" s="12">
        <f t="shared" si="8"/>
        <v>861</v>
      </c>
      <c r="K96" s="12">
        <v>0</v>
      </c>
      <c r="L96" s="12">
        <f t="shared" si="12"/>
        <v>912</v>
      </c>
      <c r="M96" s="12">
        <v>1475.12</v>
      </c>
      <c r="N96" s="12">
        <f t="shared" si="9"/>
        <v>3248.12</v>
      </c>
      <c r="O96" s="11">
        <f t="shared" si="10"/>
        <v>26751.88</v>
      </c>
    </row>
    <row r="97" spans="1:15" s="59" customFormat="1" ht="36.75" customHeight="1" x14ac:dyDescent="0.2">
      <c r="A97" s="80">
        <v>88</v>
      </c>
      <c r="B97" s="14" t="s">
        <v>104</v>
      </c>
      <c r="C97" s="14" t="s">
        <v>229</v>
      </c>
      <c r="D97" s="14" t="s">
        <v>13</v>
      </c>
      <c r="E97" s="14" t="s">
        <v>49</v>
      </c>
      <c r="F97" s="22" t="s">
        <v>226</v>
      </c>
      <c r="G97" s="12">
        <v>35000</v>
      </c>
      <c r="H97" s="19">
        <v>0</v>
      </c>
      <c r="I97" s="12">
        <v>35000</v>
      </c>
      <c r="J97" s="12">
        <f t="shared" si="8"/>
        <v>1004.5</v>
      </c>
      <c r="K97" s="12">
        <v>0</v>
      </c>
      <c r="L97" s="12">
        <f t="shared" si="12"/>
        <v>1064</v>
      </c>
      <c r="M97" s="12">
        <v>125</v>
      </c>
      <c r="N97" s="12">
        <f t="shared" si="9"/>
        <v>2193.5</v>
      </c>
      <c r="O97" s="11">
        <f t="shared" si="10"/>
        <v>32806.5</v>
      </c>
    </row>
    <row r="98" spans="1:15" s="59" customFormat="1" ht="36.75" customHeight="1" x14ac:dyDescent="0.2">
      <c r="A98" s="80">
        <v>89</v>
      </c>
      <c r="B98" s="14" t="s">
        <v>15</v>
      </c>
      <c r="C98" s="14" t="s">
        <v>229</v>
      </c>
      <c r="D98" s="14" t="s">
        <v>16</v>
      </c>
      <c r="E98" s="14" t="s">
        <v>48</v>
      </c>
      <c r="F98" s="22" t="s">
        <v>225</v>
      </c>
      <c r="G98" s="12">
        <v>45000</v>
      </c>
      <c r="H98" s="19">
        <v>0</v>
      </c>
      <c r="I98" s="12">
        <v>45000</v>
      </c>
      <c r="J98" s="12">
        <f t="shared" si="8"/>
        <v>1291.5</v>
      </c>
      <c r="K98" s="12">
        <v>1148.33</v>
      </c>
      <c r="L98" s="12">
        <f t="shared" si="12"/>
        <v>1368</v>
      </c>
      <c r="M98" s="12">
        <v>125</v>
      </c>
      <c r="N98" s="12">
        <f t="shared" si="9"/>
        <v>3932.83</v>
      </c>
      <c r="O98" s="11">
        <f t="shared" si="10"/>
        <v>41067.17</v>
      </c>
    </row>
    <row r="99" spans="1:15" s="59" customFormat="1" ht="36.75" customHeight="1" x14ac:dyDescent="0.2">
      <c r="A99" s="80">
        <v>90</v>
      </c>
      <c r="B99" s="14" t="s">
        <v>21</v>
      </c>
      <c r="C99" s="14" t="s">
        <v>229</v>
      </c>
      <c r="D99" s="14" t="s">
        <v>10</v>
      </c>
      <c r="E99" s="14" t="s">
        <v>51</v>
      </c>
      <c r="F99" s="22" t="s">
        <v>226</v>
      </c>
      <c r="G99" s="12">
        <v>22000</v>
      </c>
      <c r="H99" s="19">
        <v>0</v>
      </c>
      <c r="I99" s="12">
        <v>22000</v>
      </c>
      <c r="J99" s="12">
        <f t="shared" si="8"/>
        <v>631.4</v>
      </c>
      <c r="K99" s="19">
        <v>0</v>
      </c>
      <c r="L99" s="12">
        <f t="shared" si="12"/>
        <v>668.8</v>
      </c>
      <c r="M99" s="12">
        <v>125</v>
      </c>
      <c r="N99" s="12">
        <f t="shared" si="9"/>
        <v>1425.1999999999998</v>
      </c>
      <c r="O99" s="11">
        <f t="shared" si="10"/>
        <v>20574.8</v>
      </c>
    </row>
    <row r="100" spans="1:15" s="59" customFormat="1" ht="36.75" customHeight="1" x14ac:dyDescent="0.2">
      <c r="A100" s="80">
        <v>91</v>
      </c>
      <c r="B100" s="14" t="s">
        <v>18</v>
      </c>
      <c r="C100" s="14" t="s">
        <v>229</v>
      </c>
      <c r="D100" s="14" t="s">
        <v>17</v>
      </c>
      <c r="E100" s="14" t="s">
        <v>51</v>
      </c>
      <c r="F100" s="22" t="s">
        <v>225</v>
      </c>
      <c r="G100" s="12">
        <v>16500</v>
      </c>
      <c r="H100" s="19">
        <v>0</v>
      </c>
      <c r="I100" s="12">
        <v>16500</v>
      </c>
      <c r="J100" s="12">
        <f t="shared" si="8"/>
        <v>473.55</v>
      </c>
      <c r="K100" s="19">
        <v>0</v>
      </c>
      <c r="L100" s="12">
        <f t="shared" si="12"/>
        <v>501.6</v>
      </c>
      <c r="M100" s="12">
        <v>125</v>
      </c>
      <c r="N100" s="12">
        <f t="shared" si="9"/>
        <v>1100.1500000000001</v>
      </c>
      <c r="O100" s="11">
        <f t="shared" si="10"/>
        <v>15399.85</v>
      </c>
    </row>
    <row r="101" spans="1:15" s="59" customFormat="1" ht="36.75" customHeight="1" x14ac:dyDescent="0.2">
      <c r="A101" s="80">
        <v>92</v>
      </c>
      <c r="B101" s="14" t="s">
        <v>199</v>
      </c>
      <c r="C101" s="14" t="s">
        <v>187</v>
      </c>
      <c r="D101" s="14" t="s">
        <v>32</v>
      </c>
      <c r="E101" s="14" t="s">
        <v>59</v>
      </c>
      <c r="F101" s="22" t="s">
        <v>226</v>
      </c>
      <c r="G101" s="12">
        <v>70000</v>
      </c>
      <c r="H101" s="19">
        <v>0</v>
      </c>
      <c r="I101" s="12">
        <v>70000</v>
      </c>
      <c r="J101" s="12">
        <f t="shared" si="8"/>
        <v>2009</v>
      </c>
      <c r="K101" s="12">
        <v>5368.48</v>
      </c>
      <c r="L101" s="12">
        <f t="shared" si="12"/>
        <v>2128</v>
      </c>
      <c r="M101" s="12">
        <v>25</v>
      </c>
      <c r="N101" s="12">
        <f t="shared" si="9"/>
        <v>9530.48</v>
      </c>
      <c r="O101" s="11">
        <f t="shared" si="10"/>
        <v>60469.520000000004</v>
      </c>
    </row>
    <row r="102" spans="1:15" s="59" customFormat="1" ht="36.75" customHeight="1" x14ac:dyDescent="0.2">
      <c r="A102" s="80">
        <v>93</v>
      </c>
      <c r="B102" s="14" t="s">
        <v>185</v>
      </c>
      <c r="C102" s="14" t="s">
        <v>187</v>
      </c>
      <c r="D102" s="14" t="s">
        <v>13</v>
      </c>
      <c r="E102" s="14" t="s">
        <v>49</v>
      </c>
      <c r="F102" s="22" t="s">
        <v>225</v>
      </c>
      <c r="G102" s="12">
        <v>35000</v>
      </c>
      <c r="H102" s="19">
        <v>0</v>
      </c>
      <c r="I102" s="12">
        <v>35000</v>
      </c>
      <c r="J102" s="12">
        <f t="shared" si="8"/>
        <v>1004.5</v>
      </c>
      <c r="K102" s="19">
        <v>0</v>
      </c>
      <c r="L102" s="12">
        <f t="shared" si="12"/>
        <v>1064</v>
      </c>
      <c r="M102" s="12">
        <v>25</v>
      </c>
      <c r="N102" s="12">
        <f t="shared" si="9"/>
        <v>2093.5</v>
      </c>
      <c r="O102" s="11">
        <f t="shared" si="10"/>
        <v>32906.5</v>
      </c>
    </row>
    <row r="103" spans="1:15" s="59" customFormat="1" ht="36.75" customHeight="1" x14ac:dyDescent="0.2">
      <c r="A103" s="80">
        <v>94</v>
      </c>
      <c r="B103" s="14" t="s">
        <v>186</v>
      </c>
      <c r="C103" s="14" t="s">
        <v>187</v>
      </c>
      <c r="D103" s="14" t="s">
        <v>13</v>
      </c>
      <c r="E103" s="14" t="s">
        <v>49</v>
      </c>
      <c r="F103" s="22" t="s">
        <v>225</v>
      </c>
      <c r="G103" s="12">
        <v>30000</v>
      </c>
      <c r="H103" s="19">
        <v>0</v>
      </c>
      <c r="I103" s="12">
        <v>30000</v>
      </c>
      <c r="J103" s="12">
        <f t="shared" si="8"/>
        <v>861</v>
      </c>
      <c r="K103" s="19">
        <v>0</v>
      </c>
      <c r="L103" s="12">
        <f t="shared" si="12"/>
        <v>912</v>
      </c>
      <c r="M103" s="12">
        <v>25</v>
      </c>
      <c r="N103" s="12">
        <f t="shared" ref="N103" si="13">J103+K103+L103+M103</f>
        <v>1798</v>
      </c>
      <c r="O103" s="11">
        <f t="shared" ref="O103" si="14">I103-N103</f>
        <v>28202</v>
      </c>
    </row>
    <row r="104" spans="1:15" s="2" customFormat="1" ht="36.75" customHeight="1" thickBot="1" x14ac:dyDescent="0.3">
      <c r="A104" s="35"/>
      <c r="B104" s="111" t="s">
        <v>65</v>
      </c>
      <c r="C104" s="111"/>
      <c r="D104" s="111"/>
      <c r="E104" s="111"/>
      <c r="F104" s="36"/>
      <c r="G104" s="37">
        <f t="shared" ref="G104:O104" si="15">SUM(G10:G103)</f>
        <v>4893000</v>
      </c>
      <c r="H104" s="37">
        <f t="shared" si="15"/>
        <v>0</v>
      </c>
      <c r="I104" s="37">
        <f t="shared" si="15"/>
        <v>4887000</v>
      </c>
      <c r="J104" s="37">
        <f t="shared" si="15"/>
        <v>140429.09999999998</v>
      </c>
      <c r="K104" s="37">
        <f t="shared" si="15"/>
        <v>320048.62</v>
      </c>
      <c r="L104" s="37">
        <f t="shared" si="15"/>
        <v>147994.80000000005</v>
      </c>
      <c r="M104" s="37">
        <f t="shared" si="15"/>
        <v>59000.530000000021</v>
      </c>
      <c r="N104" s="37">
        <f t="shared" si="15"/>
        <v>667473.05000000005</v>
      </c>
      <c r="O104" s="38">
        <f t="shared" si="15"/>
        <v>4219526.9499999993</v>
      </c>
    </row>
    <row r="105" spans="1:15" s="2" customFormat="1" ht="36" customHeight="1" x14ac:dyDescent="0.2">
      <c r="A105" s="16"/>
      <c r="B105"/>
      <c r="C105"/>
      <c r="D105"/>
      <c r="E105" s="3"/>
      <c r="F105" s="3"/>
      <c r="G105" s="20"/>
      <c r="H105" s="15"/>
      <c r="I105" s="15"/>
      <c r="J105" s="20"/>
      <c r="K105" s="15"/>
      <c r="L105" s="20"/>
      <c r="M105" s="20"/>
      <c r="N105" s="20"/>
      <c r="O105" s="20"/>
    </row>
    <row r="106" spans="1:15" ht="14.25" x14ac:dyDescent="0.2">
      <c r="A106"/>
      <c r="C106" s="73" t="s">
        <v>276</v>
      </c>
      <c r="D106" s="72"/>
      <c r="E106" s="73"/>
      <c r="F106" s="110" t="s">
        <v>278</v>
      </c>
      <c r="G106" s="110"/>
      <c r="H106" s="72"/>
      <c r="I106" s="74"/>
      <c r="J106" s="72"/>
      <c r="K106" s="110" t="s">
        <v>278</v>
      </c>
      <c r="L106" s="110"/>
      <c r="M106"/>
      <c r="N106"/>
      <c r="O106"/>
    </row>
    <row r="107" spans="1:15" ht="14.25" x14ac:dyDescent="0.2">
      <c r="A107"/>
      <c r="C107" s="72"/>
      <c r="D107" s="72"/>
      <c r="E107" s="73"/>
      <c r="F107" s="72"/>
      <c r="G107" s="74"/>
      <c r="H107" s="72"/>
      <c r="I107" s="74"/>
      <c r="J107" s="72"/>
      <c r="K107" s="72"/>
      <c r="L107" s="72"/>
      <c r="M107"/>
      <c r="N107"/>
      <c r="O107"/>
    </row>
    <row r="108" spans="1:15" ht="14.25" x14ac:dyDescent="0.2">
      <c r="A108"/>
      <c r="C108" s="72"/>
      <c r="D108" s="72"/>
      <c r="E108" s="73"/>
      <c r="F108" s="72"/>
      <c r="G108" s="74"/>
      <c r="H108" s="72"/>
      <c r="I108" s="74"/>
      <c r="J108" s="72"/>
      <c r="K108" s="72"/>
      <c r="L108" s="72"/>
      <c r="M108"/>
      <c r="N108"/>
      <c r="O108"/>
    </row>
    <row r="109" spans="1:15" ht="14.25" x14ac:dyDescent="0.2">
      <c r="A109"/>
      <c r="C109" s="77"/>
      <c r="D109" s="72"/>
      <c r="E109" s="73"/>
      <c r="F109" s="75"/>
      <c r="G109" s="76"/>
      <c r="H109" s="72"/>
      <c r="I109" s="74"/>
      <c r="J109" s="72"/>
      <c r="K109" s="77"/>
      <c r="L109" s="77"/>
      <c r="M109"/>
      <c r="N109"/>
      <c r="O109"/>
    </row>
    <row r="110" spans="1:15" ht="14.25" x14ac:dyDescent="0.2">
      <c r="A110"/>
      <c r="C110" s="73" t="s">
        <v>277</v>
      </c>
      <c r="D110" s="72"/>
      <c r="E110" s="73"/>
      <c r="F110" s="110" t="s">
        <v>280</v>
      </c>
      <c r="G110" s="110"/>
      <c r="H110" s="72"/>
      <c r="I110" s="74"/>
      <c r="J110" s="72"/>
      <c r="K110" s="110" t="s">
        <v>279</v>
      </c>
      <c r="L110" s="110"/>
      <c r="M110"/>
      <c r="N110"/>
      <c r="O110"/>
    </row>
    <row r="111" spans="1:15" ht="14.25" x14ac:dyDescent="0.2">
      <c r="A111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/>
      <c r="N111"/>
      <c r="O111"/>
    </row>
    <row r="112" spans="1:15" x14ac:dyDescent="0.2">
      <c r="A112"/>
      <c r="E112"/>
      <c r="F112"/>
      <c r="G112"/>
      <c r="H112"/>
      <c r="I112"/>
      <c r="J112"/>
      <c r="K112"/>
      <c r="L112"/>
      <c r="M112"/>
      <c r="N112"/>
      <c r="O112"/>
    </row>
    <row r="113" spans="7:15" ht="21.75" customHeight="1" x14ac:dyDescent="0.2"/>
    <row r="114" spans="7:15" ht="21.75" customHeight="1" x14ac:dyDescent="0.2"/>
    <row r="115" spans="7:15" ht="21.75" customHeight="1" x14ac:dyDescent="0.2"/>
    <row r="116" spans="7:15" ht="21.75" customHeight="1" x14ac:dyDescent="0.2"/>
    <row r="117" spans="7:15" ht="21.75" customHeight="1" x14ac:dyDescent="0.2"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7:15" ht="21.75" customHeight="1" x14ac:dyDescent="0.2"/>
    <row r="119" spans="7:15" ht="21.75" customHeight="1" x14ac:dyDescent="0.2"/>
    <row r="120" spans="7:15" ht="21.75" customHeight="1" x14ac:dyDescent="0.2"/>
    <row r="121" spans="7:15" ht="21.75" customHeight="1" x14ac:dyDescent="0.2"/>
    <row r="122" spans="7:15" ht="21.75" customHeight="1" x14ac:dyDescent="0.2"/>
    <row r="123" spans="7:15" ht="21.75" customHeight="1" x14ac:dyDescent="0.2"/>
    <row r="124" spans="7:15" ht="21.75" customHeight="1" x14ac:dyDescent="0.2"/>
    <row r="125" spans="7:15" ht="21.75" customHeight="1" x14ac:dyDescent="0.2"/>
    <row r="126" spans="7:15" ht="21.75" customHeight="1" x14ac:dyDescent="0.2"/>
    <row r="127" spans="7:15" ht="21.75" customHeight="1" x14ac:dyDescent="0.2"/>
    <row r="128" spans="7:15" ht="21.75" customHeight="1" x14ac:dyDescent="0.2"/>
    <row r="129" spans="2:15" ht="21.75" customHeight="1" x14ac:dyDescent="0.2"/>
    <row r="130" spans="2:15" ht="21.75" customHeight="1" x14ac:dyDescent="0.2"/>
    <row r="131" spans="2:15" ht="21.75" customHeight="1" x14ac:dyDescent="0.2"/>
    <row r="132" spans="2:15" ht="21.75" customHeight="1" x14ac:dyDescent="0.2"/>
    <row r="133" spans="2:15" ht="21.75" customHeight="1" x14ac:dyDescent="0.2"/>
    <row r="134" spans="2:15" ht="21.75" customHeight="1" x14ac:dyDescent="0.2"/>
    <row r="135" spans="2:15" ht="21.75" customHeight="1" x14ac:dyDescent="0.2"/>
    <row r="136" spans="2:15" ht="21.75" customHeight="1" x14ac:dyDescent="0.2"/>
    <row r="137" spans="2:15" ht="21.75" customHeight="1" x14ac:dyDescent="0.2"/>
    <row r="138" spans="2:15" ht="21.75" customHeight="1" x14ac:dyDescent="0.2"/>
    <row r="139" spans="2:15" ht="21.75" customHeight="1" x14ac:dyDescent="0.2"/>
    <row r="140" spans="2:15" ht="21.75" customHeight="1" x14ac:dyDescent="0.2"/>
    <row r="141" spans="2:15" ht="21.75" customHeight="1" x14ac:dyDescent="0.2"/>
    <row r="142" spans="2:15" ht="21.75" customHeight="1" x14ac:dyDescent="0.2"/>
    <row r="143" spans="2:15" x14ac:dyDescent="0.2">
      <c r="B143" s="2"/>
      <c r="C143" s="2"/>
      <c r="D143" s="2"/>
      <c r="E143" s="7"/>
      <c r="F143" s="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2:15" x14ac:dyDescent="0.2">
      <c r="B144" s="2"/>
      <c r="C144" s="2"/>
      <c r="D144" s="2"/>
      <c r="E144" s="7"/>
      <c r="F144" s="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">
      <c r="A145" s="16"/>
    </row>
    <row r="146" spans="1:15" x14ac:dyDescent="0.2">
      <c r="A146" s="16"/>
    </row>
    <row r="149" spans="1:15" s="2" customFormat="1" ht="36" customHeight="1" x14ac:dyDescent="0.2">
      <c r="A149" s="15"/>
      <c r="B149"/>
      <c r="C149"/>
      <c r="D149"/>
      <c r="E149" s="3"/>
      <c r="F149" s="3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s="2" customFormat="1" ht="36" customHeight="1" x14ac:dyDescent="0.2">
      <c r="A150" s="15"/>
      <c r="B150"/>
      <c r="C150"/>
      <c r="D150"/>
      <c r="E150" s="3"/>
      <c r="F150" s="3"/>
      <c r="G150" s="15"/>
      <c r="H150" s="15"/>
      <c r="I150" s="15"/>
      <c r="J150" s="15"/>
      <c r="K150" s="15"/>
      <c r="L150" s="15"/>
      <c r="M150" s="15"/>
      <c r="N150" s="15"/>
      <c r="O150" s="15"/>
    </row>
    <row r="152" spans="1:15" ht="36" customHeight="1" x14ac:dyDescent="0.2"/>
    <row r="153" spans="1:15" ht="36" customHeight="1" x14ac:dyDescent="0.2"/>
    <row r="154" spans="1:15" ht="36" customHeight="1" x14ac:dyDescent="0.2"/>
    <row r="155" spans="1:15" ht="36" customHeight="1" x14ac:dyDescent="0.2"/>
    <row r="157" spans="1:15" x14ac:dyDescent="0.2">
      <c r="B157" s="5"/>
      <c r="C157" s="5"/>
      <c r="D157" s="5"/>
      <c r="E157" s="5"/>
      <c r="F157" s="6"/>
      <c r="G157" s="17"/>
      <c r="H157" s="17"/>
      <c r="I157" s="17"/>
      <c r="J157" s="17"/>
      <c r="K157" s="17"/>
      <c r="L157" s="17"/>
      <c r="M157" s="17"/>
      <c r="N157" s="17"/>
      <c r="O157" s="17"/>
    </row>
    <row r="158" spans="1:15" x14ac:dyDescent="0.2">
      <c r="B158" s="5"/>
      <c r="C158" s="5"/>
      <c r="D158" s="5"/>
      <c r="E158" s="5"/>
      <c r="F158" s="6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x14ac:dyDescent="0.2">
      <c r="A159" s="17"/>
      <c r="B159" s="5"/>
      <c r="C159" s="5"/>
      <c r="D159" s="5"/>
      <c r="E159" s="5"/>
      <c r="F159" s="6"/>
      <c r="G159" s="17"/>
      <c r="H159" s="17"/>
      <c r="I159" s="17"/>
      <c r="J159" s="17"/>
      <c r="K159" s="17"/>
      <c r="L159" s="17"/>
      <c r="M159" s="17"/>
      <c r="N159" s="17"/>
      <c r="O159" s="17"/>
    </row>
    <row r="160" spans="1:15" x14ac:dyDescent="0.2">
      <c r="A160" s="17"/>
      <c r="B160" s="5"/>
      <c r="C160" s="5"/>
      <c r="D160" s="5"/>
      <c r="E160" s="5"/>
      <c r="F160" s="6"/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1:15" x14ac:dyDescent="0.2">
      <c r="A161" s="17"/>
      <c r="B161" s="5"/>
      <c r="C161" s="5"/>
      <c r="D161" s="5"/>
      <c r="E161" s="5"/>
      <c r="F161" s="6"/>
      <c r="G161" s="17"/>
      <c r="H161" s="17"/>
      <c r="I161" s="17"/>
      <c r="J161" s="17"/>
      <c r="K161" s="17"/>
      <c r="L161" s="17"/>
      <c r="M161" s="17"/>
      <c r="N161" s="17"/>
      <c r="O161" s="17"/>
    </row>
    <row r="162" spans="1:15" x14ac:dyDescent="0.2">
      <c r="A162" s="17"/>
      <c r="B162" s="5"/>
      <c r="C162" s="5"/>
      <c r="D162" s="5"/>
      <c r="E162" s="5"/>
      <c r="F162" s="6"/>
      <c r="G162" s="17"/>
      <c r="H162" s="17"/>
      <c r="I162" s="17"/>
      <c r="J162" s="17"/>
      <c r="K162" s="17"/>
      <c r="L162" s="17"/>
      <c r="M162" s="17"/>
      <c r="N162" s="17"/>
      <c r="O162" s="17"/>
    </row>
    <row r="163" spans="1:15" s="5" customFormat="1" ht="36" customHeight="1" x14ac:dyDescent="0.2">
      <c r="A163" s="17"/>
      <c r="F163" s="6"/>
      <c r="G163" s="17"/>
      <c r="H163" s="17"/>
      <c r="I163" s="17"/>
      <c r="J163" s="17"/>
      <c r="K163" s="17"/>
      <c r="L163" s="17"/>
      <c r="M163" s="17"/>
      <c r="N163" s="17"/>
      <c r="O163" s="17"/>
    </row>
    <row r="164" spans="1:15" s="5" customFormat="1" ht="36" customHeight="1" x14ac:dyDescent="0.2">
      <c r="A164" s="17"/>
      <c r="F164" s="6"/>
      <c r="G164" s="17"/>
      <c r="H164" s="17"/>
      <c r="I164" s="17"/>
      <c r="J164" s="17"/>
      <c r="K164" s="17"/>
      <c r="L164" s="17"/>
      <c r="M164" s="17"/>
      <c r="N164" s="17"/>
      <c r="O164" s="17"/>
    </row>
    <row r="165" spans="1:15" s="5" customFormat="1" ht="36" customHeight="1" x14ac:dyDescent="0.2">
      <c r="A165" s="17"/>
      <c r="F165" s="6"/>
      <c r="G165" s="17"/>
      <c r="H165" s="17"/>
      <c r="I165" s="17"/>
      <c r="J165" s="17"/>
      <c r="K165" s="17"/>
      <c r="L165" s="17"/>
      <c r="M165" s="17"/>
      <c r="N165" s="17"/>
      <c r="O165" s="17"/>
    </row>
    <row r="166" spans="1:15" s="5" customFormat="1" ht="36" customHeight="1" x14ac:dyDescent="0.2">
      <c r="A166" s="17"/>
      <c r="F166" s="6"/>
      <c r="G166" s="17"/>
      <c r="H166" s="17"/>
      <c r="I166" s="17"/>
      <c r="J166" s="17"/>
      <c r="K166" s="17"/>
      <c r="L166" s="17"/>
      <c r="M166" s="17"/>
      <c r="N166" s="17"/>
      <c r="O166" s="17"/>
    </row>
    <row r="167" spans="1:15" s="5" customFormat="1" ht="36" customHeight="1" x14ac:dyDescent="0.2">
      <c r="A167" s="17"/>
      <c r="F167" s="6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1:15" s="5" customFormat="1" ht="36" customHeight="1" x14ac:dyDescent="0.2">
      <c r="A168" s="17"/>
      <c r="F168" s="6"/>
      <c r="G168" s="17"/>
      <c r="H168" s="17"/>
      <c r="I168" s="17"/>
      <c r="J168" s="17"/>
      <c r="K168" s="17"/>
      <c r="L168" s="17"/>
      <c r="M168" s="17"/>
      <c r="N168" s="17"/>
      <c r="O168" s="17"/>
    </row>
    <row r="169" spans="1:15" s="5" customFormat="1" ht="36" customHeight="1" x14ac:dyDescent="0.2">
      <c r="A169" s="17"/>
      <c r="F169" s="6"/>
      <c r="G169" s="17"/>
      <c r="H169" s="17"/>
      <c r="I169" s="17"/>
      <c r="J169" s="17"/>
      <c r="K169" s="17"/>
      <c r="L169" s="17"/>
      <c r="M169" s="17"/>
      <c r="N169" s="17"/>
      <c r="O169" s="17"/>
    </row>
    <row r="170" spans="1:15" s="5" customFormat="1" ht="36" customHeight="1" x14ac:dyDescent="0.2">
      <c r="A170" s="17"/>
      <c r="F170" s="6"/>
      <c r="G170" s="17"/>
      <c r="H170" s="17"/>
      <c r="I170" s="17"/>
      <c r="J170" s="17"/>
      <c r="K170" s="17"/>
      <c r="L170" s="17"/>
      <c r="M170" s="17"/>
      <c r="N170" s="17"/>
      <c r="O170" s="17"/>
    </row>
    <row r="171" spans="1:15" s="5" customFormat="1" ht="36" customHeight="1" x14ac:dyDescent="0.2">
      <c r="A171" s="17"/>
      <c r="B171"/>
      <c r="C171"/>
      <c r="D171"/>
      <c r="E171" s="3"/>
      <c r="F171" s="3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s="5" customFormat="1" ht="36" customHeight="1" x14ac:dyDescent="0.2">
      <c r="A172" s="17"/>
      <c r="B172"/>
      <c r="C172"/>
      <c r="D172"/>
      <c r="E172" s="3"/>
      <c r="F172" s="3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s="5" customFormat="1" ht="36" customHeight="1" x14ac:dyDescent="0.2">
      <c r="A173" s="15"/>
      <c r="B173"/>
      <c r="C173"/>
      <c r="D173"/>
      <c r="E173" s="3"/>
      <c r="F173" s="3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s="5" customFormat="1" ht="36" customHeight="1" x14ac:dyDescent="0.2">
      <c r="A174" s="15"/>
      <c r="B174"/>
      <c r="C174"/>
      <c r="D174"/>
      <c r="E174" s="3"/>
      <c r="F174" s="3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s="5" customFormat="1" ht="36" customHeight="1" x14ac:dyDescent="0.2">
      <c r="A175" s="15"/>
      <c r="B175"/>
      <c r="C175"/>
      <c r="D175"/>
      <c r="E175" s="3"/>
      <c r="F175" s="3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s="5" customFormat="1" ht="36" customHeight="1" x14ac:dyDescent="0.2">
      <c r="A176" s="15"/>
      <c r="B176"/>
      <c r="C176"/>
      <c r="D176"/>
      <c r="E176" s="3"/>
      <c r="F176" s="3"/>
      <c r="G176" s="15"/>
      <c r="H176" s="15"/>
      <c r="I176" s="15"/>
      <c r="J176" s="15"/>
      <c r="K176" s="15"/>
      <c r="L176" s="15"/>
      <c r="M176" s="15"/>
      <c r="N176" s="15"/>
      <c r="O176" s="15"/>
    </row>
  </sheetData>
  <autoFilter ref="A9:O106" xr:uid="{637E1628-9DCE-4D39-A4D3-898C1456333E}"/>
  <mergeCells count="9">
    <mergeCell ref="A6:O6"/>
    <mergeCell ref="A5:O5"/>
    <mergeCell ref="A4:O4"/>
    <mergeCell ref="F106:G106"/>
    <mergeCell ref="F110:G110"/>
    <mergeCell ref="K106:L106"/>
    <mergeCell ref="K110:L110"/>
    <mergeCell ref="B104:E104"/>
    <mergeCell ref="A7:O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1" fitToHeight="0" orientation="landscape" r:id="rId1"/>
  <headerFooter>
    <oddFooter>Página &amp;P</oddFooter>
  </headerFooter>
  <rowBreaks count="7" manualBreakCount="7">
    <brk id="23" max="15" man="1"/>
    <brk id="36" max="15" man="1"/>
    <brk id="51" max="15" man="1"/>
    <brk id="66" max="15" man="1"/>
    <brk id="81" max="15" man="1"/>
    <brk id="96" max="15" man="1"/>
    <brk id="11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9"/>
  <sheetViews>
    <sheetView tabSelected="1" zoomScale="70" zoomScaleNormal="70" zoomScaleSheetLayoutView="48" workbookViewId="0">
      <selection activeCell="B18" sqref="B18"/>
    </sheetView>
  </sheetViews>
  <sheetFormatPr baseColWidth="10" defaultColWidth="9.140625" defaultRowHeight="12.75" x14ac:dyDescent="0.2"/>
  <cols>
    <col min="1" max="1" width="6.5703125" style="3" customWidth="1"/>
    <col min="2" max="2" width="24.42578125" customWidth="1"/>
    <col min="3" max="3" width="28.140625" customWidth="1"/>
    <col min="4" max="4" width="25.42578125" customWidth="1"/>
    <col min="5" max="5" width="21.85546875" style="3" customWidth="1"/>
    <col min="6" max="6" width="11.28515625" style="3" customWidth="1"/>
    <col min="7" max="7" width="18.28515625" customWidth="1"/>
    <col min="8" max="10" width="13.28515625" customWidth="1"/>
    <col min="11" max="12" width="14.28515625" customWidth="1"/>
    <col min="13" max="15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9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21.75" customHeight="1" x14ac:dyDescent="0.25">
      <c r="A6" s="108" t="s">
        <v>56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ht="26.25" customHeight="1" x14ac:dyDescent="0.25">
      <c r="A7" s="107" t="s">
        <v>282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</row>
    <row r="8" spans="1:15" ht="10.5" customHeight="1" x14ac:dyDescent="0.2">
      <c r="B8" s="1"/>
      <c r="C8" s="1"/>
      <c r="E8" s="4"/>
      <c r="F8" s="4"/>
      <c r="G8" s="1"/>
      <c r="H8" s="1"/>
      <c r="I8" s="1"/>
      <c r="K8" s="1"/>
      <c r="M8" s="1"/>
      <c r="N8" s="1"/>
    </row>
    <row r="9" spans="1:15" s="8" customFormat="1" ht="18" customHeight="1" x14ac:dyDescent="0.2">
      <c r="A9" s="112" t="s">
        <v>92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</row>
    <row r="10" spans="1:15" ht="14.25" customHeight="1" thickBot="1" x14ac:dyDescent="0.25">
      <c r="B10" s="1"/>
      <c r="C10" s="1"/>
      <c r="E10" s="4"/>
      <c r="F10" s="4"/>
      <c r="G10" s="1"/>
      <c r="H10" s="1"/>
      <c r="I10" s="1"/>
      <c r="K10" s="1"/>
      <c r="M10" s="1"/>
      <c r="N10" s="1"/>
    </row>
    <row r="11" spans="1:15" s="9" customFormat="1" ht="29.25" customHeight="1" thickBot="1" x14ac:dyDescent="0.25">
      <c r="A11" s="42" t="s">
        <v>50</v>
      </c>
      <c r="B11" s="43" t="s">
        <v>44</v>
      </c>
      <c r="C11" s="43" t="s">
        <v>47</v>
      </c>
      <c r="D11" s="43" t="s">
        <v>45</v>
      </c>
      <c r="E11" s="43" t="s">
        <v>46</v>
      </c>
      <c r="F11" s="43" t="s">
        <v>224</v>
      </c>
      <c r="G11" s="44" t="s">
        <v>79</v>
      </c>
      <c r="H11" s="44" t="s">
        <v>0</v>
      </c>
      <c r="I11" s="44" t="s">
        <v>1</v>
      </c>
      <c r="J11" s="44" t="s">
        <v>2</v>
      </c>
      <c r="K11" s="44" t="s">
        <v>3</v>
      </c>
      <c r="L11" s="44" t="s">
        <v>4</v>
      </c>
      <c r="M11" s="44" t="s">
        <v>5</v>
      </c>
      <c r="N11" s="44" t="s">
        <v>6</v>
      </c>
      <c r="O11" s="45" t="s">
        <v>64</v>
      </c>
    </row>
    <row r="12" spans="1:15" s="2" customFormat="1" ht="32.1" customHeight="1" x14ac:dyDescent="0.2">
      <c r="A12" s="53">
        <v>1</v>
      </c>
      <c r="B12" s="78" t="s">
        <v>289</v>
      </c>
      <c r="C12" s="54" t="s">
        <v>83</v>
      </c>
      <c r="D12" s="54" t="s">
        <v>84</v>
      </c>
      <c r="E12" s="54" t="s">
        <v>85</v>
      </c>
      <c r="F12" s="54" t="s">
        <v>226</v>
      </c>
      <c r="G12" s="55">
        <v>11500</v>
      </c>
      <c r="H12" s="56">
        <v>0</v>
      </c>
      <c r="I12" s="55">
        <v>11500</v>
      </c>
      <c r="J12" s="55">
        <v>0</v>
      </c>
      <c r="K12" s="56">
        <v>0</v>
      </c>
      <c r="L12" s="55">
        <v>0</v>
      </c>
      <c r="M12" s="56">
        <v>0</v>
      </c>
      <c r="N12" s="55">
        <v>0</v>
      </c>
      <c r="O12" s="57">
        <v>11500</v>
      </c>
    </row>
    <row r="13" spans="1:15" s="2" customFormat="1" ht="32.1" customHeight="1" x14ac:dyDescent="0.2">
      <c r="A13" s="46">
        <v>2</v>
      </c>
      <c r="B13" s="79" t="s">
        <v>296</v>
      </c>
      <c r="C13" s="22" t="s">
        <v>83</v>
      </c>
      <c r="D13" s="22" t="s">
        <v>84</v>
      </c>
      <c r="E13" s="22" t="s">
        <v>85</v>
      </c>
      <c r="F13" s="22" t="s">
        <v>225</v>
      </c>
      <c r="G13" s="12">
        <v>11500</v>
      </c>
      <c r="H13" s="19">
        <v>0</v>
      </c>
      <c r="I13" s="12">
        <v>11500</v>
      </c>
      <c r="J13" s="12">
        <v>0</v>
      </c>
      <c r="K13" s="19">
        <v>0</v>
      </c>
      <c r="L13" s="12">
        <v>0</v>
      </c>
      <c r="M13" s="19">
        <v>0</v>
      </c>
      <c r="N13" s="12">
        <v>0</v>
      </c>
      <c r="O13" s="11">
        <v>11500</v>
      </c>
    </row>
    <row r="14" spans="1:15" s="2" customFormat="1" ht="32.1" customHeight="1" x14ac:dyDescent="0.2">
      <c r="A14" s="47">
        <v>3</v>
      </c>
      <c r="B14" s="79" t="s">
        <v>290</v>
      </c>
      <c r="C14" s="22" t="s">
        <v>83</v>
      </c>
      <c r="D14" s="22" t="s">
        <v>84</v>
      </c>
      <c r="E14" s="22" t="s">
        <v>85</v>
      </c>
      <c r="F14" s="48" t="s">
        <v>226</v>
      </c>
      <c r="G14" s="49">
        <v>11500</v>
      </c>
      <c r="H14" s="50">
        <v>0</v>
      </c>
      <c r="I14" s="49">
        <v>11500</v>
      </c>
      <c r="J14" s="49">
        <v>0</v>
      </c>
      <c r="K14" s="50">
        <v>0</v>
      </c>
      <c r="L14" s="49">
        <v>0</v>
      </c>
      <c r="M14" s="50">
        <v>0</v>
      </c>
      <c r="N14" s="49">
        <v>0</v>
      </c>
      <c r="O14" s="51">
        <v>11500</v>
      </c>
    </row>
    <row r="15" spans="1:15" s="2" customFormat="1" ht="32.1" customHeight="1" x14ac:dyDescent="0.2">
      <c r="A15" s="47">
        <v>4</v>
      </c>
      <c r="B15" s="79" t="s">
        <v>291</v>
      </c>
      <c r="C15" s="22" t="s">
        <v>83</v>
      </c>
      <c r="D15" s="22" t="s">
        <v>84</v>
      </c>
      <c r="E15" s="22" t="s">
        <v>85</v>
      </c>
      <c r="F15" s="48" t="s">
        <v>226</v>
      </c>
      <c r="G15" s="49">
        <v>25000</v>
      </c>
      <c r="H15" s="50">
        <v>0</v>
      </c>
      <c r="I15" s="49">
        <v>25000</v>
      </c>
      <c r="J15" s="49">
        <v>0</v>
      </c>
      <c r="K15" s="50">
        <v>0</v>
      </c>
      <c r="L15" s="49">
        <v>0</v>
      </c>
      <c r="M15" s="50">
        <v>0</v>
      </c>
      <c r="N15" s="49">
        <v>0</v>
      </c>
      <c r="O15" s="51">
        <v>25000</v>
      </c>
    </row>
    <row r="16" spans="1:15" s="2" customFormat="1" ht="32.1" customHeight="1" x14ac:dyDescent="0.2">
      <c r="A16" s="47">
        <v>5</v>
      </c>
      <c r="B16" s="79" t="s">
        <v>292</v>
      </c>
      <c r="C16" s="22" t="s">
        <v>83</v>
      </c>
      <c r="D16" s="22" t="s">
        <v>84</v>
      </c>
      <c r="E16" s="22" t="s">
        <v>85</v>
      </c>
      <c r="F16" s="48" t="s">
        <v>226</v>
      </c>
      <c r="G16" s="49">
        <v>30000</v>
      </c>
      <c r="H16" s="50">
        <v>0</v>
      </c>
      <c r="I16" s="49">
        <v>30000</v>
      </c>
      <c r="J16" s="49">
        <v>0</v>
      </c>
      <c r="K16" s="50">
        <v>0</v>
      </c>
      <c r="L16" s="49">
        <v>0</v>
      </c>
      <c r="M16" s="50">
        <v>0</v>
      </c>
      <c r="N16" s="49">
        <v>0</v>
      </c>
      <c r="O16" s="51">
        <v>30000</v>
      </c>
    </row>
    <row r="17" spans="1:16" s="2" customFormat="1" ht="32.1" customHeight="1" x14ac:dyDescent="0.2">
      <c r="A17" s="47">
        <v>6</v>
      </c>
      <c r="B17" s="79" t="s">
        <v>293</v>
      </c>
      <c r="C17" s="22" t="s">
        <v>83</v>
      </c>
      <c r="D17" s="22" t="s">
        <v>84</v>
      </c>
      <c r="E17" s="22" t="s">
        <v>85</v>
      </c>
      <c r="F17" s="48" t="s">
        <v>225</v>
      </c>
      <c r="G17" s="49">
        <v>11500</v>
      </c>
      <c r="H17" s="50">
        <v>0</v>
      </c>
      <c r="I17" s="49">
        <v>11500</v>
      </c>
      <c r="J17" s="49">
        <v>0</v>
      </c>
      <c r="K17" s="50">
        <v>0</v>
      </c>
      <c r="L17" s="49">
        <v>0</v>
      </c>
      <c r="M17" s="50">
        <v>0</v>
      </c>
      <c r="N17" s="49">
        <v>0</v>
      </c>
      <c r="O17" s="51">
        <v>11500</v>
      </c>
    </row>
    <row r="18" spans="1:16" s="2" customFormat="1" ht="32.1" customHeight="1" x14ac:dyDescent="0.2">
      <c r="A18" s="47">
        <v>7</v>
      </c>
      <c r="B18" s="79" t="s">
        <v>294</v>
      </c>
      <c r="C18" s="22" t="s">
        <v>83</v>
      </c>
      <c r="D18" s="22" t="s">
        <v>84</v>
      </c>
      <c r="E18" s="22" t="s">
        <v>85</v>
      </c>
      <c r="F18" s="48" t="s">
        <v>226</v>
      </c>
      <c r="G18" s="49">
        <v>11500</v>
      </c>
      <c r="H18" s="50">
        <v>0</v>
      </c>
      <c r="I18" s="49">
        <v>11500</v>
      </c>
      <c r="J18" s="49">
        <v>0</v>
      </c>
      <c r="K18" s="50">
        <v>0</v>
      </c>
      <c r="L18" s="49">
        <v>0</v>
      </c>
      <c r="M18" s="50">
        <v>0</v>
      </c>
      <c r="N18" s="49">
        <v>0</v>
      </c>
      <c r="O18" s="51">
        <v>11500</v>
      </c>
    </row>
    <row r="19" spans="1:16" s="2" customFormat="1" ht="32.1" customHeight="1" x14ac:dyDescent="0.2">
      <c r="A19" s="47">
        <v>8</v>
      </c>
      <c r="B19" s="79" t="s">
        <v>295</v>
      </c>
      <c r="C19" s="22" t="s">
        <v>83</v>
      </c>
      <c r="D19" s="22" t="s">
        <v>84</v>
      </c>
      <c r="E19" s="22" t="s">
        <v>85</v>
      </c>
      <c r="F19" s="48" t="s">
        <v>225</v>
      </c>
      <c r="G19" s="49">
        <v>11500</v>
      </c>
      <c r="H19" s="50">
        <v>0</v>
      </c>
      <c r="I19" s="49">
        <v>11500</v>
      </c>
      <c r="J19" s="49">
        <v>0</v>
      </c>
      <c r="K19" s="50">
        <v>0</v>
      </c>
      <c r="L19" s="49">
        <v>0</v>
      </c>
      <c r="M19" s="50">
        <v>0</v>
      </c>
      <c r="N19" s="49">
        <v>0</v>
      </c>
      <c r="O19" s="51">
        <v>11500</v>
      </c>
    </row>
    <row r="20" spans="1:16" ht="24.75" customHeight="1" thickBot="1" x14ac:dyDescent="0.25">
      <c r="A20" s="52"/>
      <c r="B20" s="113" t="s">
        <v>65</v>
      </c>
      <c r="C20" s="113"/>
      <c r="D20" s="113"/>
      <c r="E20" s="113"/>
      <c r="F20" s="41"/>
      <c r="G20" s="18">
        <f>SUM(G12:G19)</f>
        <v>124000</v>
      </c>
      <c r="H20" s="18">
        <f t="shared" ref="H20:O20" si="0">SUM(H12:H19)</f>
        <v>0</v>
      </c>
      <c r="I20" s="18">
        <f t="shared" si="0"/>
        <v>124000</v>
      </c>
      <c r="J20" s="18">
        <f t="shared" si="0"/>
        <v>0</v>
      </c>
      <c r="K20" s="18">
        <f t="shared" si="0"/>
        <v>0</v>
      </c>
      <c r="L20" s="18">
        <f t="shared" si="0"/>
        <v>0</v>
      </c>
      <c r="M20" s="18">
        <f t="shared" si="0"/>
        <v>0</v>
      </c>
      <c r="N20" s="18">
        <f t="shared" si="0"/>
        <v>0</v>
      </c>
      <c r="O20" s="18">
        <f t="shared" si="0"/>
        <v>124000</v>
      </c>
    </row>
    <row r="21" spans="1:16" ht="21.75" customHeight="1" x14ac:dyDescent="0.2"/>
    <row r="22" spans="1:16" ht="21.75" customHeight="1" x14ac:dyDescent="0.2"/>
    <row r="23" spans="1:16" s="3" customFormat="1" ht="21.75" customHeight="1" x14ac:dyDescent="0.2">
      <c r="B23"/>
      <c r="C23" s="73" t="s">
        <v>276</v>
      </c>
      <c r="D23" s="72"/>
      <c r="E23" s="73"/>
      <c r="F23" s="110" t="s">
        <v>278</v>
      </c>
      <c r="G23" s="110"/>
      <c r="H23" s="72"/>
      <c r="I23" s="74"/>
      <c r="J23" s="72"/>
      <c r="K23" s="110" t="s">
        <v>278</v>
      </c>
      <c r="L23" s="110"/>
      <c r="M23"/>
      <c r="N23"/>
      <c r="O23"/>
      <c r="P23"/>
    </row>
    <row r="24" spans="1:16" s="3" customFormat="1" ht="21.75" customHeight="1" x14ac:dyDescent="0.2">
      <c r="B24"/>
      <c r="C24" s="72"/>
      <c r="D24" s="72"/>
      <c r="E24" s="73"/>
      <c r="F24" s="72"/>
      <c r="G24" s="74"/>
      <c r="H24" s="72"/>
      <c r="I24" s="74"/>
      <c r="J24" s="72"/>
      <c r="K24" s="72"/>
      <c r="L24" s="72"/>
      <c r="M24"/>
      <c r="N24"/>
      <c r="O24"/>
      <c r="P24"/>
    </row>
    <row r="25" spans="1:16" s="3" customFormat="1" ht="21.75" customHeight="1" x14ac:dyDescent="0.2">
      <c r="B25"/>
      <c r="C25" s="72"/>
      <c r="D25" s="72"/>
      <c r="E25" s="73"/>
      <c r="F25" s="72"/>
      <c r="G25" s="74"/>
      <c r="H25" s="72"/>
      <c r="I25" s="74"/>
      <c r="J25" s="72"/>
      <c r="K25" s="72"/>
      <c r="L25" s="72"/>
      <c r="M25"/>
      <c r="N25"/>
      <c r="O25"/>
      <c r="P25"/>
    </row>
    <row r="26" spans="1:16" s="3" customFormat="1" ht="21.75" customHeight="1" x14ac:dyDescent="0.2">
      <c r="B26"/>
      <c r="C26" s="77"/>
      <c r="D26" s="72"/>
      <c r="E26" s="73"/>
      <c r="F26" s="75"/>
      <c r="G26" s="76"/>
      <c r="H26" s="72"/>
      <c r="I26" s="74"/>
      <c r="J26" s="72"/>
      <c r="K26" s="77"/>
      <c r="L26" s="77"/>
      <c r="M26"/>
      <c r="N26"/>
      <c r="O26"/>
      <c r="P26"/>
    </row>
    <row r="27" spans="1:16" s="3" customFormat="1" ht="21.75" customHeight="1" x14ac:dyDescent="0.2">
      <c r="B27"/>
      <c r="C27" s="73" t="s">
        <v>277</v>
      </c>
      <c r="D27" s="72"/>
      <c r="E27" s="73"/>
      <c r="F27" s="110" t="s">
        <v>280</v>
      </c>
      <c r="G27" s="110"/>
      <c r="H27" s="72"/>
      <c r="I27" s="74"/>
      <c r="J27" s="72"/>
      <c r="K27" s="110" t="s">
        <v>279</v>
      </c>
      <c r="L27" s="110"/>
      <c r="M27"/>
      <c r="N27"/>
      <c r="O27"/>
      <c r="P27"/>
    </row>
    <row r="28" spans="1:16" s="3" customFormat="1" ht="21.75" customHeight="1" x14ac:dyDescent="0.2">
      <c r="B28"/>
      <c r="C28"/>
      <c r="D28"/>
      <c r="G28"/>
      <c r="H28"/>
      <c r="I28"/>
      <c r="J28"/>
      <c r="K28"/>
      <c r="L28"/>
      <c r="M28"/>
      <c r="N28"/>
      <c r="O28"/>
      <c r="P28"/>
    </row>
    <row r="29" spans="1:16" s="3" customFormat="1" ht="21.75" customHeight="1" x14ac:dyDescent="0.2">
      <c r="B29"/>
      <c r="C29"/>
      <c r="D29"/>
      <c r="G29"/>
      <c r="H29"/>
      <c r="I29"/>
      <c r="J29"/>
      <c r="K29"/>
      <c r="L29"/>
      <c r="M29"/>
      <c r="N29"/>
      <c r="O29"/>
      <c r="P29"/>
    </row>
    <row r="30" spans="1:16" s="3" customFormat="1" ht="21.75" customHeight="1" x14ac:dyDescent="0.2">
      <c r="B30"/>
      <c r="C30"/>
      <c r="D30"/>
      <c r="G30"/>
      <c r="H30"/>
      <c r="I30"/>
      <c r="J30"/>
      <c r="K30"/>
      <c r="L30"/>
      <c r="M30"/>
      <c r="N30"/>
      <c r="O30"/>
      <c r="P30"/>
    </row>
    <row r="31" spans="1:16" s="3" customFormat="1" ht="21.75" customHeight="1" x14ac:dyDescent="0.2">
      <c r="B31"/>
      <c r="C31"/>
      <c r="D31"/>
      <c r="G31"/>
      <c r="H31"/>
      <c r="I31"/>
      <c r="J31"/>
      <c r="K31"/>
      <c r="L31"/>
      <c r="M31"/>
      <c r="N31"/>
      <c r="O31"/>
      <c r="P31"/>
    </row>
    <row r="32" spans="1:16" s="3" customFormat="1" ht="21.75" customHeight="1" x14ac:dyDescent="0.2">
      <c r="B32"/>
      <c r="C32"/>
      <c r="D32"/>
      <c r="G32"/>
      <c r="H32"/>
      <c r="I32"/>
      <c r="J32"/>
      <c r="K32"/>
      <c r="L32"/>
      <c r="M32"/>
      <c r="N32"/>
      <c r="O32"/>
      <c r="P32"/>
    </row>
    <row r="33" spans="1:16" s="3" customFormat="1" ht="21.75" customHeight="1" x14ac:dyDescent="0.2">
      <c r="B33"/>
      <c r="C33"/>
      <c r="D33"/>
      <c r="G33"/>
      <c r="H33"/>
      <c r="I33"/>
      <c r="J33"/>
      <c r="K33"/>
      <c r="L33"/>
      <c r="M33"/>
      <c r="N33"/>
      <c r="O33"/>
      <c r="P33"/>
    </row>
    <row r="34" spans="1:16" s="3" customFormat="1" ht="21.75" customHeight="1" x14ac:dyDescent="0.2">
      <c r="B34"/>
      <c r="C34"/>
      <c r="D34"/>
      <c r="G34"/>
      <c r="H34"/>
      <c r="I34"/>
      <c r="J34"/>
      <c r="K34"/>
      <c r="L34"/>
      <c r="M34"/>
      <c r="N34"/>
      <c r="O34"/>
      <c r="P34"/>
    </row>
    <row r="35" spans="1:16" s="3" customFormat="1" ht="21.75" customHeight="1" x14ac:dyDescent="0.2">
      <c r="B35"/>
      <c r="C35"/>
      <c r="D35"/>
      <c r="G35"/>
      <c r="H35"/>
      <c r="I35"/>
      <c r="J35"/>
      <c r="K35"/>
      <c r="L35"/>
      <c r="M35"/>
      <c r="N35"/>
      <c r="O35"/>
      <c r="P35"/>
    </row>
    <row r="36" spans="1:16" s="3" customFormat="1" ht="21.75" customHeight="1" x14ac:dyDescent="0.2">
      <c r="B36"/>
      <c r="C36"/>
      <c r="D36"/>
      <c r="G36"/>
      <c r="H36"/>
      <c r="I36"/>
      <c r="J36"/>
      <c r="K36"/>
      <c r="L36"/>
      <c r="M36"/>
      <c r="N36"/>
      <c r="O36"/>
      <c r="P36"/>
    </row>
    <row r="37" spans="1:16" s="3" customFormat="1" ht="21.75" customHeight="1" x14ac:dyDescent="0.2">
      <c r="B37"/>
      <c r="C37"/>
      <c r="D37"/>
      <c r="G37"/>
      <c r="H37"/>
      <c r="I37"/>
      <c r="J37"/>
      <c r="K37"/>
      <c r="L37"/>
      <c r="M37"/>
      <c r="N37"/>
      <c r="O37"/>
      <c r="P37"/>
    </row>
    <row r="38" spans="1:16" ht="21.75" customHeight="1" x14ac:dyDescent="0.2">
      <c r="A38"/>
    </row>
    <row r="39" spans="1:16" ht="21.75" customHeight="1" x14ac:dyDescent="0.2">
      <c r="A39"/>
    </row>
    <row r="40" spans="1:16" ht="21.75" customHeight="1" x14ac:dyDescent="0.2">
      <c r="A40"/>
    </row>
    <row r="41" spans="1:16" ht="21.75" customHeight="1" x14ac:dyDescent="0.2">
      <c r="A41"/>
    </row>
    <row r="42" spans="1:16" ht="21.75" customHeight="1" x14ac:dyDescent="0.2">
      <c r="A42"/>
    </row>
    <row r="43" spans="1:16" ht="21.75" customHeight="1" x14ac:dyDescent="0.2"/>
    <row r="44" spans="1:16" ht="21.75" customHeight="1" x14ac:dyDescent="0.2"/>
    <row r="45" spans="1:16" ht="21.75" customHeight="1" x14ac:dyDescent="0.2"/>
    <row r="52" spans="1:6" s="2" customFormat="1" ht="36" customHeight="1" x14ac:dyDescent="0.2">
      <c r="A52" s="7"/>
      <c r="E52" s="7"/>
      <c r="F52" s="7"/>
    </row>
    <row r="53" spans="1:6" s="2" customFormat="1" ht="36" customHeight="1" x14ac:dyDescent="0.2">
      <c r="A53" s="7"/>
      <c r="E53" s="7"/>
      <c r="F53" s="7"/>
    </row>
    <row r="55" spans="1:6" ht="36" customHeight="1" x14ac:dyDescent="0.2"/>
    <row r="56" spans="1:6" ht="36" customHeight="1" x14ac:dyDescent="0.2"/>
    <row r="57" spans="1:6" ht="36" customHeight="1" x14ac:dyDescent="0.2"/>
    <row r="58" spans="1:6" ht="36" customHeight="1" x14ac:dyDescent="0.2"/>
    <row r="66" spans="1:1" s="5" customFormat="1" ht="36" customHeight="1" x14ac:dyDescent="0.2">
      <c r="A66" s="6"/>
    </row>
    <row r="67" spans="1:1" s="5" customFormat="1" ht="36" customHeight="1" x14ac:dyDescent="0.2">
      <c r="A67" s="6"/>
    </row>
    <row r="68" spans="1:1" s="5" customFormat="1" ht="36" customHeight="1" x14ac:dyDescent="0.2">
      <c r="A68" s="6"/>
    </row>
    <row r="69" spans="1:1" s="5" customFormat="1" ht="36" customHeight="1" x14ac:dyDescent="0.2">
      <c r="A69" s="6"/>
    </row>
    <row r="70" spans="1:1" s="5" customFormat="1" ht="36" customHeight="1" x14ac:dyDescent="0.2">
      <c r="A70" s="6"/>
    </row>
    <row r="71" spans="1:1" s="5" customFormat="1" ht="36" customHeight="1" x14ac:dyDescent="0.2">
      <c r="A71" s="6"/>
    </row>
    <row r="72" spans="1:1" s="5" customFormat="1" ht="36" customHeight="1" x14ac:dyDescent="0.2">
      <c r="A72" s="6"/>
    </row>
    <row r="73" spans="1:1" s="5" customFormat="1" ht="36" customHeight="1" x14ac:dyDescent="0.2">
      <c r="A73" s="6"/>
    </row>
    <row r="74" spans="1:1" s="5" customFormat="1" ht="36" customHeight="1" x14ac:dyDescent="0.2">
      <c r="A74" s="6"/>
    </row>
    <row r="75" spans="1:1" s="5" customFormat="1" ht="36" customHeight="1" x14ac:dyDescent="0.2">
      <c r="A75" s="6"/>
    </row>
    <row r="76" spans="1:1" s="5" customFormat="1" ht="36" customHeight="1" x14ac:dyDescent="0.2">
      <c r="A76" s="6"/>
    </row>
    <row r="77" spans="1:1" s="5" customFormat="1" ht="36" customHeight="1" x14ac:dyDescent="0.2">
      <c r="A77" s="6"/>
    </row>
    <row r="78" spans="1:1" s="5" customFormat="1" ht="36" customHeight="1" x14ac:dyDescent="0.2">
      <c r="A78" s="6"/>
    </row>
    <row r="79" spans="1:1" s="5" customFormat="1" ht="36" customHeight="1" x14ac:dyDescent="0.2">
      <c r="A79" s="6"/>
    </row>
  </sheetData>
  <mergeCells count="9">
    <mergeCell ref="F23:G23"/>
    <mergeCell ref="K23:L23"/>
    <mergeCell ref="F27:G27"/>
    <mergeCell ref="K27:L27"/>
    <mergeCell ref="A4:O4"/>
    <mergeCell ref="A7:O7"/>
    <mergeCell ref="A9:O9"/>
    <mergeCell ref="B20:E20"/>
    <mergeCell ref="A6:O6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9:R76"/>
  <sheetViews>
    <sheetView view="pageBreakPreview" topLeftCell="A55" zoomScale="70" zoomScaleNormal="60" zoomScaleSheetLayoutView="70" workbookViewId="0">
      <selection activeCell="F62" sqref="F62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5703125" customWidth="1"/>
    <col min="4" max="4" width="28.85546875" bestFit="1" customWidth="1"/>
    <col min="5" max="5" width="28" bestFit="1" customWidth="1"/>
    <col min="6" max="6" width="19.7109375" bestFit="1" customWidth="1"/>
    <col min="7" max="7" width="15.28515625" bestFit="1" customWidth="1"/>
    <col min="8" max="8" width="13.7109375" bestFit="1" customWidth="1"/>
    <col min="9" max="9" width="13.85546875" bestFit="1" customWidth="1"/>
    <col min="10" max="10" width="21.42578125" bestFit="1" customWidth="1"/>
    <col min="11" max="11" width="16.5703125" bestFit="1" customWidth="1"/>
    <col min="12" max="12" width="15.85546875" bestFit="1" customWidth="1"/>
    <col min="13" max="13" width="11" bestFit="1" customWidth="1"/>
    <col min="14" max="14" width="12.28515625" bestFit="1" customWidth="1"/>
    <col min="15" max="15" width="14.5703125" customWidth="1"/>
    <col min="16" max="16" width="15" customWidth="1"/>
    <col min="17" max="17" width="15.5703125" customWidth="1"/>
    <col min="18" max="18" width="16.7109375" customWidth="1"/>
  </cols>
  <sheetData>
    <row r="9" spans="1:18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</row>
    <row r="10" spans="1:18" ht="15.75" x14ac:dyDescent="0.25">
      <c r="B10" s="108" t="s">
        <v>56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  <row r="11" spans="1:18" ht="15" x14ac:dyDescent="0.25">
      <c r="B11" s="107" t="s">
        <v>284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spans="1:18" ht="9" customHeight="1" x14ac:dyDescent="0.2">
      <c r="B12" s="3"/>
      <c r="C12" s="1"/>
      <c r="D12" s="1"/>
      <c r="E12" s="1"/>
      <c r="F12" s="1"/>
      <c r="G12" s="1"/>
      <c r="H12" s="1"/>
      <c r="I12" s="1"/>
      <c r="J12" s="1"/>
      <c r="L12" s="1"/>
      <c r="N12" s="1"/>
      <c r="O12" s="1"/>
    </row>
    <row r="13" spans="1:18" x14ac:dyDescent="0.2">
      <c r="A13" s="8"/>
      <c r="B13" s="112" t="s">
        <v>273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18" x14ac:dyDescent="0.2">
      <c r="A14" s="8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8" x14ac:dyDescent="0.2">
      <c r="A15" s="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ht="10.5" customHeight="1" thickBot="1" x14ac:dyDescent="0.25"/>
    <row r="17" spans="2:18" ht="27.75" customHeight="1" thickBot="1" x14ac:dyDescent="0.3">
      <c r="B17" s="24" t="s">
        <v>50</v>
      </c>
      <c r="C17" s="25" t="s">
        <v>44</v>
      </c>
      <c r="D17" s="25" t="s">
        <v>168</v>
      </c>
      <c r="E17" s="25" t="s">
        <v>45</v>
      </c>
      <c r="F17" s="25" t="s">
        <v>46</v>
      </c>
      <c r="G17" s="21" t="s">
        <v>224</v>
      </c>
      <c r="H17" s="25" t="s">
        <v>80</v>
      </c>
      <c r="I17" s="25" t="s">
        <v>81</v>
      </c>
      <c r="J17" s="26" t="s">
        <v>79</v>
      </c>
      <c r="K17" s="26" t="s">
        <v>0</v>
      </c>
      <c r="L17" s="26" t="s">
        <v>1</v>
      </c>
      <c r="M17" s="26" t="s">
        <v>2</v>
      </c>
      <c r="N17" s="26" t="s">
        <v>3</v>
      </c>
      <c r="O17" s="26" t="s">
        <v>4</v>
      </c>
      <c r="P17" s="26" t="s">
        <v>5</v>
      </c>
      <c r="Q17" s="26" t="s">
        <v>6</v>
      </c>
      <c r="R17" s="27" t="s">
        <v>64</v>
      </c>
    </row>
    <row r="18" spans="2:18" s="60" customFormat="1" ht="38.25" customHeight="1" x14ac:dyDescent="0.2">
      <c r="B18" s="58">
        <v>1</v>
      </c>
      <c r="C18" s="28" t="s">
        <v>122</v>
      </c>
      <c r="D18" s="28" t="s">
        <v>194</v>
      </c>
      <c r="E18" s="28" t="s">
        <v>164</v>
      </c>
      <c r="F18" s="39" t="s">
        <v>121</v>
      </c>
      <c r="G18" s="61" t="s">
        <v>226</v>
      </c>
      <c r="H18" s="62">
        <v>44562</v>
      </c>
      <c r="I18" s="62">
        <v>44743</v>
      </c>
      <c r="J18" s="63">
        <v>150000</v>
      </c>
      <c r="K18" s="30">
        <v>0</v>
      </c>
      <c r="L18" s="30">
        <v>150000</v>
      </c>
      <c r="M18" s="30">
        <f t="shared" ref="M18:M48" si="0">J18*0.0287</f>
        <v>4305</v>
      </c>
      <c r="N18" s="30">
        <v>23866.62</v>
      </c>
      <c r="O18" s="30">
        <v>4560</v>
      </c>
      <c r="P18" s="30">
        <v>0</v>
      </c>
      <c r="Q18" s="30">
        <f t="shared" ref="Q18:Q48" si="1">M18+N18+O18+P18</f>
        <v>32731.62</v>
      </c>
      <c r="R18" s="31">
        <f t="shared" ref="R18:R25" si="2">J18-Q18</f>
        <v>117268.38</v>
      </c>
    </row>
    <row r="19" spans="2:18" s="60" customFormat="1" ht="38.25" customHeight="1" x14ac:dyDescent="0.2">
      <c r="B19" s="46">
        <v>2</v>
      </c>
      <c r="C19" s="14" t="s">
        <v>128</v>
      </c>
      <c r="D19" s="14" t="s">
        <v>194</v>
      </c>
      <c r="E19" s="14" t="s">
        <v>129</v>
      </c>
      <c r="F19" s="22" t="s">
        <v>121</v>
      </c>
      <c r="G19" s="22" t="s">
        <v>226</v>
      </c>
      <c r="H19" s="13">
        <v>44562</v>
      </c>
      <c r="I19" s="13">
        <v>44743</v>
      </c>
      <c r="J19" s="12">
        <v>70000</v>
      </c>
      <c r="K19" s="12">
        <v>0</v>
      </c>
      <c r="L19" s="12">
        <v>70000</v>
      </c>
      <c r="M19" s="12">
        <f t="shared" si="0"/>
        <v>2009</v>
      </c>
      <c r="N19" s="12">
        <v>5368.48</v>
      </c>
      <c r="O19" s="12">
        <f t="shared" ref="O19:O25" si="3">J19*0.0304</f>
        <v>2128</v>
      </c>
      <c r="P19" s="64">
        <v>0</v>
      </c>
      <c r="Q19" s="12">
        <f t="shared" si="1"/>
        <v>9505.48</v>
      </c>
      <c r="R19" s="11">
        <f t="shared" si="2"/>
        <v>60494.520000000004</v>
      </c>
    </row>
    <row r="20" spans="2:18" s="60" customFormat="1" ht="38.25" customHeight="1" x14ac:dyDescent="0.2">
      <c r="B20" s="46">
        <f>B19+1</f>
        <v>3</v>
      </c>
      <c r="C20" s="14" t="s">
        <v>138</v>
      </c>
      <c r="D20" s="14" t="s">
        <v>194</v>
      </c>
      <c r="E20" s="14" t="s">
        <v>131</v>
      </c>
      <c r="F20" s="22" t="s">
        <v>121</v>
      </c>
      <c r="G20" s="22" t="s">
        <v>225</v>
      </c>
      <c r="H20" s="13">
        <v>44409</v>
      </c>
      <c r="I20" s="13">
        <v>44593</v>
      </c>
      <c r="J20" s="12">
        <v>70000</v>
      </c>
      <c r="K20" s="12">
        <v>0</v>
      </c>
      <c r="L20" s="12">
        <v>70000</v>
      </c>
      <c r="M20" s="12">
        <f t="shared" si="0"/>
        <v>2009</v>
      </c>
      <c r="N20" s="12">
        <v>4828.43</v>
      </c>
      <c r="O20" s="12">
        <f t="shared" si="3"/>
        <v>2128</v>
      </c>
      <c r="P20" s="12">
        <v>2700.24</v>
      </c>
      <c r="Q20" s="12">
        <f t="shared" si="1"/>
        <v>11665.67</v>
      </c>
      <c r="R20" s="11">
        <f t="shared" si="2"/>
        <v>58334.33</v>
      </c>
    </row>
    <row r="21" spans="2:18" s="60" customFormat="1" ht="38.25" customHeight="1" x14ac:dyDescent="0.2">
      <c r="B21" s="46">
        <f>B20+1</f>
        <v>4</v>
      </c>
      <c r="C21" s="14" t="s">
        <v>156</v>
      </c>
      <c r="D21" s="14" t="s">
        <v>178</v>
      </c>
      <c r="E21" s="14" t="s">
        <v>58</v>
      </c>
      <c r="F21" s="22" t="s">
        <v>121</v>
      </c>
      <c r="G21" s="22" t="s">
        <v>226</v>
      </c>
      <c r="H21" s="13">
        <v>44562</v>
      </c>
      <c r="I21" s="13">
        <v>44743</v>
      </c>
      <c r="J21" s="12">
        <v>80000</v>
      </c>
      <c r="K21" s="12">
        <v>0</v>
      </c>
      <c r="L21" s="12">
        <v>80000</v>
      </c>
      <c r="M21" s="12">
        <f t="shared" si="0"/>
        <v>2296</v>
      </c>
      <c r="N21" s="12">
        <v>7400.87</v>
      </c>
      <c r="O21" s="12">
        <f t="shared" si="3"/>
        <v>2432</v>
      </c>
      <c r="P21" s="12">
        <v>0</v>
      </c>
      <c r="Q21" s="12">
        <f t="shared" si="1"/>
        <v>12128.869999999999</v>
      </c>
      <c r="R21" s="11">
        <f t="shared" si="2"/>
        <v>67871.13</v>
      </c>
    </row>
    <row r="22" spans="2:18" s="60" customFormat="1" ht="38.25" customHeight="1" x14ac:dyDescent="0.2">
      <c r="B22" s="46">
        <f t="shared" ref="B22:B64" si="4">B21+1</f>
        <v>5</v>
      </c>
      <c r="C22" s="14" t="s">
        <v>245</v>
      </c>
      <c r="D22" s="14" t="s">
        <v>178</v>
      </c>
      <c r="E22" s="14" t="s">
        <v>246</v>
      </c>
      <c r="F22" s="22" t="s">
        <v>121</v>
      </c>
      <c r="G22" s="22" t="s">
        <v>225</v>
      </c>
      <c r="H22" s="13">
        <v>44440</v>
      </c>
      <c r="I22" s="13">
        <v>44621</v>
      </c>
      <c r="J22" s="12">
        <v>45000</v>
      </c>
      <c r="K22" s="12">
        <v>0</v>
      </c>
      <c r="L22" s="12">
        <v>45000</v>
      </c>
      <c r="M22" s="12">
        <f t="shared" si="0"/>
        <v>1291.5</v>
      </c>
      <c r="N22" s="12">
        <v>1148.33</v>
      </c>
      <c r="O22" s="12">
        <f t="shared" si="3"/>
        <v>1368</v>
      </c>
      <c r="P22" s="12">
        <v>0</v>
      </c>
      <c r="Q22" s="12">
        <f t="shared" si="1"/>
        <v>3807.83</v>
      </c>
      <c r="R22" s="11">
        <f t="shared" si="2"/>
        <v>41192.17</v>
      </c>
    </row>
    <row r="23" spans="2:18" s="60" customFormat="1" ht="38.25" customHeight="1" x14ac:dyDescent="0.2">
      <c r="B23" s="46">
        <f t="shared" si="4"/>
        <v>6</v>
      </c>
      <c r="C23" s="14" t="s">
        <v>153</v>
      </c>
      <c r="D23" s="14" t="s">
        <v>180</v>
      </c>
      <c r="E23" s="14" t="s">
        <v>8</v>
      </c>
      <c r="F23" s="22" t="s">
        <v>121</v>
      </c>
      <c r="G23" s="22" t="s">
        <v>225</v>
      </c>
      <c r="H23" s="13">
        <v>44409</v>
      </c>
      <c r="I23" s="13">
        <v>44593</v>
      </c>
      <c r="J23" s="12">
        <v>50000</v>
      </c>
      <c r="K23" s="12">
        <v>0</v>
      </c>
      <c r="L23" s="12">
        <v>50000</v>
      </c>
      <c r="M23" s="12">
        <f t="shared" si="0"/>
        <v>1435</v>
      </c>
      <c r="N23" s="12">
        <v>1854</v>
      </c>
      <c r="O23" s="12">
        <f t="shared" si="3"/>
        <v>1520</v>
      </c>
      <c r="P23" s="12">
        <v>0</v>
      </c>
      <c r="Q23" s="12">
        <f t="shared" si="1"/>
        <v>4809</v>
      </c>
      <c r="R23" s="11">
        <f t="shared" si="2"/>
        <v>45191</v>
      </c>
    </row>
    <row r="24" spans="2:18" s="60" customFormat="1" ht="38.25" customHeight="1" x14ac:dyDescent="0.2">
      <c r="B24" s="46">
        <f t="shared" si="4"/>
        <v>7</v>
      </c>
      <c r="C24" s="14" t="s">
        <v>143</v>
      </c>
      <c r="D24" s="14" t="s">
        <v>180</v>
      </c>
      <c r="E24" s="14" t="s">
        <v>8</v>
      </c>
      <c r="F24" s="22" t="s">
        <v>121</v>
      </c>
      <c r="G24" s="22" t="s">
        <v>225</v>
      </c>
      <c r="H24" s="13">
        <v>44409</v>
      </c>
      <c r="I24" s="13">
        <v>44593</v>
      </c>
      <c r="J24" s="12">
        <v>50000</v>
      </c>
      <c r="K24" s="12">
        <v>0</v>
      </c>
      <c r="L24" s="12">
        <v>50000</v>
      </c>
      <c r="M24" s="12">
        <f t="shared" si="0"/>
        <v>1435</v>
      </c>
      <c r="N24" s="12">
        <v>1448.96</v>
      </c>
      <c r="O24" s="12">
        <f t="shared" si="3"/>
        <v>1520</v>
      </c>
      <c r="P24" s="12">
        <v>2800.24</v>
      </c>
      <c r="Q24" s="12">
        <f t="shared" si="1"/>
        <v>7204.2</v>
      </c>
      <c r="R24" s="11">
        <f t="shared" si="2"/>
        <v>42795.8</v>
      </c>
    </row>
    <row r="25" spans="2:18" s="60" customFormat="1" ht="38.25" customHeight="1" x14ac:dyDescent="0.2">
      <c r="B25" s="46">
        <f t="shared" si="4"/>
        <v>8</v>
      </c>
      <c r="C25" s="14" t="s">
        <v>247</v>
      </c>
      <c r="D25" s="14" t="s">
        <v>180</v>
      </c>
      <c r="E25" s="14" t="s">
        <v>8</v>
      </c>
      <c r="F25" s="22" t="s">
        <v>121</v>
      </c>
      <c r="G25" s="22" t="s">
        <v>225</v>
      </c>
      <c r="H25" s="13">
        <v>44409</v>
      </c>
      <c r="I25" s="13">
        <v>44593</v>
      </c>
      <c r="J25" s="12">
        <v>50000</v>
      </c>
      <c r="K25" s="19">
        <v>0</v>
      </c>
      <c r="L25" s="12">
        <v>50000</v>
      </c>
      <c r="M25" s="12">
        <f t="shared" si="0"/>
        <v>1435</v>
      </c>
      <c r="N25" s="12">
        <v>1854</v>
      </c>
      <c r="O25" s="12">
        <f t="shared" si="3"/>
        <v>1520</v>
      </c>
      <c r="P25" s="19">
        <v>100</v>
      </c>
      <c r="Q25" s="12">
        <f t="shared" si="1"/>
        <v>4909</v>
      </c>
      <c r="R25" s="11">
        <f t="shared" si="2"/>
        <v>45091</v>
      </c>
    </row>
    <row r="26" spans="2:18" s="60" customFormat="1" ht="38.25" customHeight="1" x14ac:dyDescent="0.2">
      <c r="B26" s="46">
        <f t="shared" si="4"/>
        <v>9</v>
      </c>
      <c r="C26" s="14" t="s">
        <v>134</v>
      </c>
      <c r="D26" s="14" t="s">
        <v>179</v>
      </c>
      <c r="E26" s="14" t="s">
        <v>162</v>
      </c>
      <c r="F26" s="22" t="s">
        <v>121</v>
      </c>
      <c r="G26" s="22" t="s">
        <v>225</v>
      </c>
      <c r="H26" s="13">
        <v>44562</v>
      </c>
      <c r="I26" s="13">
        <v>44743</v>
      </c>
      <c r="J26" s="12">
        <v>150000</v>
      </c>
      <c r="K26" s="12">
        <v>0</v>
      </c>
      <c r="L26" s="12">
        <v>150000</v>
      </c>
      <c r="M26" s="12">
        <f t="shared" si="0"/>
        <v>4305</v>
      </c>
      <c r="N26" s="12">
        <v>23866.62</v>
      </c>
      <c r="O26" s="12">
        <v>4560</v>
      </c>
      <c r="P26" s="12">
        <v>0</v>
      </c>
      <c r="Q26" s="12">
        <f t="shared" si="1"/>
        <v>32731.62</v>
      </c>
      <c r="R26" s="11">
        <f t="shared" ref="R26:R48" si="5">J26-Q26</f>
        <v>117268.38</v>
      </c>
    </row>
    <row r="27" spans="2:18" s="60" customFormat="1" ht="38.25" customHeight="1" x14ac:dyDescent="0.2">
      <c r="B27" s="46">
        <f t="shared" si="4"/>
        <v>10</v>
      </c>
      <c r="C27" s="14" t="s">
        <v>157</v>
      </c>
      <c r="D27" s="14" t="s">
        <v>179</v>
      </c>
      <c r="E27" s="14" t="s">
        <v>158</v>
      </c>
      <c r="F27" s="22" t="s">
        <v>121</v>
      </c>
      <c r="G27" s="22" t="s">
        <v>225</v>
      </c>
      <c r="H27" s="13">
        <v>44562</v>
      </c>
      <c r="I27" s="13">
        <v>44743</v>
      </c>
      <c r="J27" s="12">
        <v>45000</v>
      </c>
      <c r="K27" s="12">
        <v>0</v>
      </c>
      <c r="L27" s="12">
        <v>45000</v>
      </c>
      <c r="M27" s="12">
        <f t="shared" si="0"/>
        <v>1291.5</v>
      </c>
      <c r="N27" s="12">
        <v>1148.33</v>
      </c>
      <c r="O27" s="12">
        <f>J27*0.0304</f>
        <v>1368</v>
      </c>
      <c r="P27" s="12">
        <v>100</v>
      </c>
      <c r="Q27" s="12">
        <f t="shared" si="1"/>
        <v>3907.83</v>
      </c>
      <c r="R27" s="11">
        <f t="shared" si="5"/>
        <v>41092.17</v>
      </c>
    </row>
    <row r="28" spans="2:18" s="60" customFormat="1" ht="38.25" customHeight="1" x14ac:dyDescent="0.2">
      <c r="B28" s="46">
        <f t="shared" si="4"/>
        <v>11</v>
      </c>
      <c r="C28" s="14" t="s">
        <v>159</v>
      </c>
      <c r="D28" s="14" t="s">
        <v>179</v>
      </c>
      <c r="E28" s="14" t="s">
        <v>160</v>
      </c>
      <c r="F28" s="22" t="s">
        <v>121</v>
      </c>
      <c r="G28" s="22" t="s">
        <v>225</v>
      </c>
      <c r="H28" s="13">
        <v>44409</v>
      </c>
      <c r="I28" s="13">
        <v>44593</v>
      </c>
      <c r="J28" s="12">
        <v>46000</v>
      </c>
      <c r="K28" s="12">
        <v>0</v>
      </c>
      <c r="L28" s="12">
        <v>46000</v>
      </c>
      <c r="M28" s="12">
        <f t="shared" si="0"/>
        <v>1320.2</v>
      </c>
      <c r="N28" s="12">
        <v>1289.46</v>
      </c>
      <c r="O28" s="12">
        <f>J28*0.0304</f>
        <v>1398.4</v>
      </c>
      <c r="P28" s="12">
        <v>0</v>
      </c>
      <c r="Q28" s="12">
        <f t="shared" si="1"/>
        <v>4008.06</v>
      </c>
      <c r="R28" s="11">
        <f t="shared" si="5"/>
        <v>41991.94</v>
      </c>
    </row>
    <row r="29" spans="2:18" s="60" customFormat="1" ht="38.25" customHeight="1" x14ac:dyDescent="0.2">
      <c r="B29" s="46">
        <f t="shared" si="4"/>
        <v>12</v>
      </c>
      <c r="C29" s="14" t="s">
        <v>205</v>
      </c>
      <c r="D29" s="14" t="s">
        <v>179</v>
      </c>
      <c r="E29" s="14" t="s">
        <v>218</v>
      </c>
      <c r="F29" s="22" t="s">
        <v>121</v>
      </c>
      <c r="G29" s="22" t="s">
        <v>226</v>
      </c>
      <c r="H29" s="13">
        <v>44409</v>
      </c>
      <c r="I29" s="13">
        <v>44593</v>
      </c>
      <c r="J29" s="12">
        <v>36000</v>
      </c>
      <c r="K29" s="12">
        <v>0</v>
      </c>
      <c r="L29" s="12">
        <v>36000</v>
      </c>
      <c r="M29" s="12">
        <f t="shared" si="0"/>
        <v>1033.2</v>
      </c>
      <c r="N29" s="12">
        <v>0</v>
      </c>
      <c r="O29" s="12">
        <f>J29*0.0304</f>
        <v>1094.4000000000001</v>
      </c>
      <c r="P29" s="12">
        <v>100</v>
      </c>
      <c r="Q29" s="12">
        <f t="shared" si="1"/>
        <v>2227.6000000000004</v>
      </c>
      <c r="R29" s="11">
        <f t="shared" si="5"/>
        <v>33772.400000000001</v>
      </c>
    </row>
    <row r="30" spans="2:18" s="60" customFormat="1" ht="38.25" customHeight="1" x14ac:dyDescent="0.2">
      <c r="B30" s="46">
        <f t="shared" si="4"/>
        <v>13</v>
      </c>
      <c r="C30" s="14" t="s">
        <v>114</v>
      </c>
      <c r="D30" s="14" t="s">
        <v>228</v>
      </c>
      <c r="E30" s="14" t="s">
        <v>155</v>
      </c>
      <c r="F30" s="22" t="s">
        <v>121</v>
      </c>
      <c r="G30" s="22" t="s">
        <v>226</v>
      </c>
      <c r="H30" s="13">
        <v>44562</v>
      </c>
      <c r="I30" s="13">
        <v>44743</v>
      </c>
      <c r="J30" s="12">
        <v>150000</v>
      </c>
      <c r="K30" s="12">
        <v>0</v>
      </c>
      <c r="L30" s="12">
        <v>150000</v>
      </c>
      <c r="M30" s="12">
        <f t="shared" si="0"/>
        <v>4305</v>
      </c>
      <c r="N30" s="12">
        <v>23866.62</v>
      </c>
      <c r="O30" s="12">
        <v>4560</v>
      </c>
      <c r="P30" s="12">
        <v>0</v>
      </c>
      <c r="Q30" s="12">
        <f t="shared" si="1"/>
        <v>32731.62</v>
      </c>
      <c r="R30" s="11">
        <f t="shared" si="5"/>
        <v>117268.38</v>
      </c>
    </row>
    <row r="31" spans="2:18" s="60" customFormat="1" ht="38.25" customHeight="1" x14ac:dyDescent="0.2">
      <c r="B31" s="46">
        <f t="shared" si="4"/>
        <v>14</v>
      </c>
      <c r="C31" s="14" t="s">
        <v>230</v>
      </c>
      <c r="D31" s="14" t="s">
        <v>228</v>
      </c>
      <c r="E31" s="14" t="s">
        <v>231</v>
      </c>
      <c r="F31" s="22" t="s">
        <v>121</v>
      </c>
      <c r="G31" s="22" t="s">
        <v>225</v>
      </c>
      <c r="H31" s="13">
        <v>44417</v>
      </c>
      <c r="I31" s="13">
        <v>44593</v>
      </c>
      <c r="J31" s="12">
        <v>100000</v>
      </c>
      <c r="K31" s="12">
        <v>0</v>
      </c>
      <c r="L31" s="12">
        <v>100000</v>
      </c>
      <c r="M31" s="12">
        <f t="shared" si="0"/>
        <v>2870</v>
      </c>
      <c r="N31" s="12">
        <v>12105.37</v>
      </c>
      <c r="O31" s="12">
        <f t="shared" ref="O31:O35" si="6">J31*0.0304</f>
        <v>3040</v>
      </c>
      <c r="P31" s="12">
        <v>0</v>
      </c>
      <c r="Q31" s="12">
        <f t="shared" si="1"/>
        <v>18015.370000000003</v>
      </c>
      <c r="R31" s="11">
        <f t="shared" si="5"/>
        <v>81984.63</v>
      </c>
    </row>
    <row r="32" spans="2:18" s="60" customFormat="1" ht="38.25" customHeight="1" x14ac:dyDescent="0.2">
      <c r="B32" s="46">
        <f t="shared" si="4"/>
        <v>15</v>
      </c>
      <c r="C32" s="14" t="s">
        <v>248</v>
      </c>
      <c r="D32" s="14" t="s">
        <v>228</v>
      </c>
      <c r="E32" s="14" t="s">
        <v>249</v>
      </c>
      <c r="F32" s="22" t="s">
        <v>121</v>
      </c>
      <c r="G32" s="22" t="s">
        <v>226</v>
      </c>
      <c r="H32" s="13">
        <v>44440</v>
      </c>
      <c r="I32" s="13">
        <v>44621</v>
      </c>
      <c r="J32" s="12">
        <v>80000</v>
      </c>
      <c r="K32" s="12">
        <v>0</v>
      </c>
      <c r="L32" s="12">
        <v>80000</v>
      </c>
      <c r="M32" s="12">
        <f t="shared" si="0"/>
        <v>2296</v>
      </c>
      <c r="N32" s="12">
        <v>7063.34</v>
      </c>
      <c r="O32" s="12">
        <f t="shared" si="6"/>
        <v>2432</v>
      </c>
      <c r="P32" s="12">
        <v>1350.12</v>
      </c>
      <c r="Q32" s="12">
        <f t="shared" si="1"/>
        <v>13141.46</v>
      </c>
      <c r="R32" s="11">
        <f t="shared" si="5"/>
        <v>66858.540000000008</v>
      </c>
    </row>
    <row r="33" spans="2:18" s="60" customFormat="1" ht="38.25" customHeight="1" x14ac:dyDescent="0.2">
      <c r="B33" s="46">
        <f t="shared" si="4"/>
        <v>16</v>
      </c>
      <c r="C33" s="14" t="s">
        <v>132</v>
      </c>
      <c r="D33" s="14" t="s">
        <v>228</v>
      </c>
      <c r="E33" s="14" t="s">
        <v>133</v>
      </c>
      <c r="F33" s="22" t="s">
        <v>121</v>
      </c>
      <c r="G33" s="22" t="s">
        <v>226</v>
      </c>
      <c r="H33" s="13">
        <v>44409</v>
      </c>
      <c r="I33" s="13">
        <v>44593</v>
      </c>
      <c r="J33" s="12">
        <v>45000</v>
      </c>
      <c r="K33" s="12">
        <v>0</v>
      </c>
      <c r="L33" s="12">
        <v>45000</v>
      </c>
      <c r="M33" s="12">
        <f t="shared" si="0"/>
        <v>1291.5</v>
      </c>
      <c r="N33" s="12">
        <v>1148.33</v>
      </c>
      <c r="O33" s="12">
        <f t="shared" si="6"/>
        <v>1368</v>
      </c>
      <c r="P33" s="12">
        <v>0</v>
      </c>
      <c r="Q33" s="12">
        <f t="shared" si="1"/>
        <v>3807.83</v>
      </c>
      <c r="R33" s="11">
        <f t="shared" si="5"/>
        <v>41192.17</v>
      </c>
    </row>
    <row r="34" spans="2:18" s="60" customFormat="1" ht="38.25" customHeight="1" x14ac:dyDescent="0.2">
      <c r="B34" s="46">
        <f t="shared" si="4"/>
        <v>17</v>
      </c>
      <c r="C34" s="14" t="s">
        <v>250</v>
      </c>
      <c r="D34" s="14" t="s">
        <v>228</v>
      </c>
      <c r="E34" s="14" t="s">
        <v>251</v>
      </c>
      <c r="F34" s="22" t="s">
        <v>121</v>
      </c>
      <c r="G34" s="22" t="s">
        <v>226</v>
      </c>
      <c r="H34" s="13">
        <v>44440</v>
      </c>
      <c r="I34" s="13">
        <v>44621</v>
      </c>
      <c r="J34" s="12">
        <v>45000</v>
      </c>
      <c r="K34" s="12">
        <v>0</v>
      </c>
      <c r="L34" s="12">
        <v>45000</v>
      </c>
      <c r="M34" s="12">
        <f t="shared" si="0"/>
        <v>1291.5</v>
      </c>
      <c r="N34" s="12">
        <v>743.29</v>
      </c>
      <c r="O34" s="12">
        <f t="shared" si="6"/>
        <v>1368</v>
      </c>
      <c r="P34" s="12">
        <v>2700.24</v>
      </c>
      <c r="Q34" s="12">
        <f t="shared" si="1"/>
        <v>6103.03</v>
      </c>
      <c r="R34" s="11">
        <f t="shared" si="5"/>
        <v>38896.97</v>
      </c>
    </row>
    <row r="35" spans="2:18" s="60" customFormat="1" ht="38.25" customHeight="1" thickBot="1" x14ac:dyDescent="0.25">
      <c r="B35" s="46">
        <f t="shared" si="4"/>
        <v>18</v>
      </c>
      <c r="C35" s="14" t="s">
        <v>260</v>
      </c>
      <c r="D35" s="14" t="s">
        <v>228</v>
      </c>
      <c r="E35" s="14" t="s">
        <v>263</v>
      </c>
      <c r="F35" s="22" t="s">
        <v>121</v>
      </c>
      <c r="G35" s="22" t="s">
        <v>226</v>
      </c>
      <c r="H35" s="13">
        <v>44473</v>
      </c>
      <c r="I35" s="13">
        <v>44655</v>
      </c>
      <c r="J35" s="12">
        <v>70000</v>
      </c>
      <c r="K35" s="12">
        <v>0</v>
      </c>
      <c r="L35" s="12">
        <v>70000</v>
      </c>
      <c r="M35" s="12">
        <f t="shared" si="0"/>
        <v>2009</v>
      </c>
      <c r="N35" s="12">
        <v>5368.48</v>
      </c>
      <c r="O35" s="12">
        <f t="shared" si="6"/>
        <v>2128</v>
      </c>
      <c r="P35" s="12">
        <v>0</v>
      </c>
      <c r="Q35" s="12">
        <f t="shared" si="1"/>
        <v>9505.48</v>
      </c>
      <c r="R35" s="11">
        <f t="shared" si="5"/>
        <v>60494.520000000004</v>
      </c>
    </row>
    <row r="36" spans="2:18" s="60" customFormat="1" ht="38.25" customHeight="1" x14ac:dyDescent="0.2">
      <c r="B36" s="46">
        <f t="shared" si="4"/>
        <v>19</v>
      </c>
      <c r="C36" s="14" t="s">
        <v>123</v>
      </c>
      <c r="D36" s="14" t="s">
        <v>193</v>
      </c>
      <c r="E36" s="14" t="s">
        <v>165</v>
      </c>
      <c r="F36" s="22" t="s">
        <v>121</v>
      </c>
      <c r="G36" s="22" t="s">
        <v>226</v>
      </c>
      <c r="H36" s="29">
        <v>44562</v>
      </c>
      <c r="I36" s="29">
        <v>44743</v>
      </c>
      <c r="J36" s="12">
        <v>150000</v>
      </c>
      <c r="K36" s="12">
        <v>0</v>
      </c>
      <c r="L36" s="12">
        <v>150000</v>
      </c>
      <c r="M36" s="12">
        <f t="shared" si="0"/>
        <v>4305</v>
      </c>
      <c r="N36" s="12">
        <v>23866.62</v>
      </c>
      <c r="O36" s="12">
        <v>4560</v>
      </c>
      <c r="P36" s="12">
        <v>0</v>
      </c>
      <c r="Q36" s="12">
        <f t="shared" si="1"/>
        <v>32731.62</v>
      </c>
      <c r="R36" s="11">
        <f t="shared" si="5"/>
        <v>117268.38</v>
      </c>
    </row>
    <row r="37" spans="2:18" s="60" customFormat="1" ht="38.25" customHeight="1" x14ac:dyDescent="0.2">
      <c r="B37" s="46">
        <f t="shared" si="4"/>
        <v>20</v>
      </c>
      <c r="C37" s="14" t="s">
        <v>126</v>
      </c>
      <c r="D37" s="14" t="s">
        <v>193</v>
      </c>
      <c r="E37" s="14" t="s">
        <v>127</v>
      </c>
      <c r="F37" s="22" t="s">
        <v>121</v>
      </c>
      <c r="G37" s="22" t="s">
        <v>225</v>
      </c>
      <c r="H37" s="13">
        <v>44409</v>
      </c>
      <c r="I37" s="13">
        <v>44593</v>
      </c>
      <c r="J37" s="12">
        <v>50000</v>
      </c>
      <c r="K37" s="12">
        <v>0</v>
      </c>
      <c r="L37" s="12">
        <v>50000</v>
      </c>
      <c r="M37" s="12">
        <f t="shared" si="0"/>
        <v>1435</v>
      </c>
      <c r="N37" s="12">
        <v>1651.48</v>
      </c>
      <c r="O37" s="12">
        <f>J37*0.0304</f>
        <v>1520</v>
      </c>
      <c r="P37" s="12">
        <v>1350.12</v>
      </c>
      <c r="Q37" s="12">
        <f t="shared" si="1"/>
        <v>5956.5999999999995</v>
      </c>
      <c r="R37" s="11">
        <f t="shared" si="5"/>
        <v>44043.4</v>
      </c>
    </row>
    <row r="38" spans="2:18" s="60" customFormat="1" ht="38.25" customHeight="1" x14ac:dyDescent="0.2">
      <c r="B38" s="46">
        <f t="shared" si="4"/>
        <v>21</v>
      </c>
      <c r="C38" s="14" t="s">
        <v>204</v>
      </c>
      <c r="D38" s="14" t="s">
        <v>193</v>
      </c>
      <c r="E38" s="14" t="s">
        <v>256</v>
      </c>
      <c r="F38" s="22" t="s">
        <v>121</v>
      </c>
      <c r="G38" s="22" t="s">
        <v>226</v>
      </c>
      <c r="H38" s="13">
        <v>44409</v>
      </c>
      <c r="I38" s="13">
        <v>44593</v>
      </c>
      <c r="J38" s="12">
        <v>47000</v>
      </c>
      <c r="K38" s="12">
        <v>0</v>
      </c>
      <c r="L38" s="12">
        <v>47000</v>
      </c>
      <c r="M38" s="12">
        <f t="shared" si="0"/>
        <v>1348.9</v>
      </c>
      <c r="N38" s="12">
        <v>1228.08</v>
      </c>
      <c r="O38" s="12">
        <f>J38*0.0304</f>
        <v>1428.8</v>
      </c>
      <c r="P38" s="12">
        <v>1350.12</v>
      </c>
      <c r="Q38" s="12">
        <f t="shared" si="1"/>
        <v>5355.9</v>
      </c>
      <c r="R38" s="11">
        <f t="shared" si="5"/>
        <v>41644.1</v>
      </c>
    </row>
    <row r="39" spans="2:18" s="60" customFormat="1" ht="38.25" customHeight="1" x14ac:dyDescent="0.2">
      <c r="B39" s="46">
        <f t="shared" si="4"/>
        <v>22</v>
      </c>
      <c r="C39" s="14" t="s">
        <v>117</v>
      </c>
      <c r="D39" s="14" t="s">
        <v>195</v>
      </c>
      <c r="E39" s="14" t="s">
        <v>154</v>
      </c>
      <c r="F39" s="22" t="s">
        <v>121</v>
      </c>
      <c r="G39" s="22" t="s">
        <v>225</v>
      </c>
      <c r="H39" s="13">
        <v>44562</v>
      </c>
      <c r="I39" s="13">
        <v>44743</v>
      </c>
      <c r="J39" s="12">
        <v>150000</v>
      </c>
      <c r="K39" s="12">
        <v>0</v>
      </c>
      <c r="L39" s="12">
        <v>150000</v>
      </c>
      <c r="M39" s="12">
        <f t="shared" si="0"/>
        <v>4305</v>
      </c>
      <c r="N39" s="12">
        <v>23866.62</v>
      </c>
      <c r="O39" s="12">
        <v>4560</v>
      </c>
      <c r="P39" s="12">
        <v>5664</v>
      </c>
      <c r="Q39" s="12">
        <f t="shared" si="1"/>
        <v>38395.619999999995</v>
      </c>
      <c r="R39" s="11">
        <f t="shared" si="5"/>
        <v>111604.38</v>
      </c>
    </row>
    <row r="40" spans="2:18" s="60" customFormat="1" ht="38.25" customHeight="1" x14ac:dyDescent="0.2">
      <c r="B40" s="46">
        <f t="shared" si="4"/>
        <v>23</v>
      </c>
      <c r="C40" s="14" t="s">
        <v>210</v>
      </c>
      <c r="D40" s="14" t="s">
        <v>166</v>
      </c>
      <c r="E40" s="14" t="s">
        <v>268</v>
      </c>
      <c r="F40" s="22" t="s">
        <v>121</v>
      </c>
      <c r="G40" s="22" t="s">
        <v>225</v>
      </c>
      <c r="H40" s="13">
        <v>44409</v>
      </c>
      <c r="I40" s="13">
        <v>44593</v>
      </c>
      <c r="J40" s="12">
        <v>110000</v>
      </c>
      <c r="K40" s="12">
        <v>0</v>
      </c>
      <c r="L40" s="12">
        <v>110000</v>
      </c>
      <c r="M40" s="12">
        <f t="shared" si="0"/>
        <v>3157</v>
      </c>
      <c r="N40" s="12">
        <v>14457.62</v>
      </c>
      <c r="O40" s="12">
        <f t="shared" ref="O40:O45" si="7">J40*0.0304</f>
        <v>3344</v>
      </c>
      <c r="P40" s="12">
        <v>0</v>
      </c>
      <c r="Q40" s="12">
        <f t="shared" si="1"/>
        <v>20958.620000000003</v>
      </c>
      <c r="R40" s="11">
        <f t="shared" si="5"/>
        <v>89041.38</v>
      </c>
    </row>
    <row r="41" spans="2:18" s="60" customFormat="1" ht="38.25" customHeight="1" x14ac:dyDescent="0.2">
      <c r="B41" s="46">
        <f t="shared" si="4"/>
        <v>24</v>
      </c>
      <c r="C41" s="14" t="s">
        <v>269</v>
      </c>
      <c r="D41" s="14" t="s">
        <v>166</v>
      </c>
      <c r="E41" s="14" t="s">
        <v>270</v>
      </c>
      <c r="F41" s="22" t="s">
        <v>121</v>
      </c>
      <c r="G41" s="22" t="s">
        <v>226</v>
      </c>
      <c r="H41" s="13" t="s">
        <v>271</v>
      </c>
      <c r="I41" s="13">
        <v>44682</v>
      </c>
      <c r="J41" s="12">
        <v>110000</v>
      </c>
      <c r="K41" s="12">
        <v>0</v>
      </c>
      <c r="L41" s="12">
        <v>110000</v>
      </c>
      <c r="M41" s="12">
        <f t="shared" si="0"/>
        <v>3157</v>
      </c>
      <c r="N41" s="12">
        <v>14457.62</v>
      </c>
      <c r="O41" s="12">
        <f t="shared" si="7"/>
        <v>3344</v>
      </c>
      <c r="P41" s="12">
        <v>0</v>
      </c>
      <c r="Q41" s="12">
        <f t="shared" si="1"/>
        <v>20958.620000000003</v>
      </c>
      <c r="R41" s="11">
        <f t="shared" si="5"/>
        <v>89041.38</v>
      </c>
    </row>
    <row r="42" spans="2:18" s="60" customFormat="1" ht="38.25" customHeight="1" x14ac:dyDescent="0.2">
      <c r="B42" s="46">
        <f t="shared" si="4"/>
        <v>25</v>
      </c>
      <c r="C42" s="14" t="s">
        <v>233</v>
      </c>
      <c r="D42" s="14" t="s">
        <v>166</v>
      </c>
      <c r="E42" s="14" t="s">
        <v>232</v>
      </c>
      <c r="F42" s="22" t="s">
        <v>121</v>
      </c>
      <c r="G42" s="22" t="s">
        <v>225</v>
      </c>
      <c r="H42" s="13">
        <v>44410</v>
      </c>
      <c r="I42" s="13">
        <v>44594</v>
      </c>
      <c r="J42" s="12">
        <v>45000</v>
      </c>
      <c r="K42" s="12">
        <v>0</v>
      </c>
      <c r="L42" s="12">
        <v>45000</v>
      </c>
      <c r="M42" s="12">
        <f t="shared" si="0"/>
        <v>1291.5</v>
      </c>
      <c r="N42" s="12">
        <v>1148.33</v>
      </c>
      <c r="O42" s="12">
        <f t="shared" si="7"/>
        <v>1368</v>
      </c>
      <c r="P42" s="12">
        <v>718</v>
      </c>
      <c r="Q42" s="12">
        <f t="shared" si="1"/>
        <v>4525.83</v>
      </c>
      <c r="R42" s="11">
        <f t="shared" si="5"/>
        <v>40474.17</v>
      </c>
    </row>
    <row r="43" spans="2:18" s="60" customFormat="1" ht="38.25" customHeight="1" x14ac:dyDescent="0.2">
      <c r="B43" s="46">
        <f t="shared" si="4"/>
        <v>26</v>
      </c>
      <c r="C43" s="14" t="s">
        <v>234</v>
      </c>
      <c r="D43" s="14" t="s">
        <v>166</v>
      </c>
      <c r="E43" s="14" t="s">
        <v>235</v>
      </c>
      <c r="F43" s="22" t="s">
        <v>121</v>
      </c>
      <c r="G43" s="22" t="s">
        <v>225</v>
      </c>
      <c r="H43" s="13">
        <v>44410</v>
      </c>
      <c r="I43" s="13">
        <v>44594</v>
      </c>
      <c r="J43" s="12">
        <v>45000</v>
      </c>
      <c r="K43" s="12">
        <v>0</v>
      </c>
      <c r="L43" s="12">
        <v>45000</v>
      </c>
      <c r="M43" s="12">
        <f t="shared" si="0"/>
        <v>1291.5</v>
      </c>
      <c r="N43" s="12">
        <v>1148.33</v>
      </c>
      <c r="O43" s="12">
        <f t="shared" si="7"/>
        <v>1368</v>
      </c>
      <c r="P43" s="12">
        <v>0</v>
      </c>
      <c r="Q43" s="12">
        <f t="shared" si="1"/>
        <v>3807.83</v>
      </c>
      <c r="R43" s="11">
        <f t="shared" si="5"/>
        <v>41192.17</v>
      </c>
    </row>
    <row r="44" spans="2:18" s="60" customFormat="1" ht="38.25" customHeight="1" x14ac:dyDescent="0.2">
      <c r="B44" s="46">
        <f t="shared" si="4"/>
        <v>27</v>
      </c>
      <c r="C44" s="14" t="s">
        <v>209</v>
      </c>
      <c r="D44" s="14" t="s">
        <v>166</v>
      </c>
      <c r="E44" s="14" t="s">
        <v>232</v>
      </c>
      <c r="F44" s="22" t="s">
        <v>121</v>
      </c>
      <c r="G44" s="22" t="s">
        <v>225</v>
      </c>
      <c r="H44" s="13">
        <v>44409</v>
      </c>
      <c r="I44" s="13">
        <v>44593</v>
      </c>
      <c r="J44" s="12">
        <v>45000</v>
      </c>
      <c r="K44" s="19">
        <v>0</v>
      </c>
      <c r="L44" s="12">
        <v>45000</v>
      </c>
      <c r="M44" s="12">
        <f t="shared" si="0"/>
        <v>1291.5</v>
      </c>
      <c r="N44" s="12">
        <v>1148.33</v>
      </c>
      <c r="O44" s="12">
        <f t="shared" si="7"/>
        <v>1368</v>
      </c>
      <c r="P44" s="12">
        <v>0</v>
      </c>
      <c r="Q44" s="12">
        <f t="shared" si="1"/>
        <v>3807.83</v>
      </c>
      <c r="R44" s="11">
        <f t="shared" si="5"/>
        <v>41192.17</v>
      </c>
    </row>
    <row r="45" spans="2:18" s="60" customFormat="1" ht="38.25" customHeight="1" x14ac:dyDescent="0.2">
      <c r="B45" s="46">
        <f t="shared" si="4"/>
        <v>28</v>
      </c>
      <c r="C45" s="14" t="s">
        <v>252</v>
      </c>
      <c r="D45" s="14" t="s">
        <v>166</v>
      </c>
      <c r="E45" s="14" t="s">
        <v>211</v>
      </c>
      <c r="F45" s="22" t="s">
        <v>121</v>
      </c>
      <c r="G45" s="22" t="s">
        <v>225</v>
      </c>
      <c r="H45" s="13">
        <v>44425</v>
      </c>
      <c r="I45" s="13">
        <v>44609</v>
      </c>
      <c r="J45" s="12">
        <v>45000</v>
      </c>
      <c r="K45" s="19">
        <v>0</v>
      </c>
      <c r="L45" s="12">
        <v>45000</v>
      </c>
      <c r="M45" s="12">
        <f t="shared" si="0"/>
        <v>1291.5</v>
      </c>
      <c r="N45" s="12">
        <v>1148.33</v>
      </c>
      <c r="O45" s="12">
        <f t="shared" si="7"/>
        <v>1368</v>
      </c>
      <c r="P45" s="12">
        <v>0</v>
      </c>
      <c r="Q45" s="12">
        <f t="shared" si="1"/>
        <v>3807.83</v>
      </c>
      <c r="R45" s="11">
        <f t="shared" si="5"/>
        <v>41192.17</v>
      </c>
    </row>
    <row r="46" spans="2:18" s="60" customFormat="1" ht="38.25" customHeight="1" x14ac:dyDescent="0.2">
      <c r="B46" s="46">
        <f t="shared" si="4"/>
        <v>29</v>
      </c>
      <c r="C46" s="14" t="s">
        <v>144</v>
      </c>
      <c r="D46" s="14" t="s">
        <v>176</v>
      </c>
      <c r="E46" s="14" t="s">
        <v>106</v>
      </c>
      <c r="F46" s="22" t="s">
        <v>121</v>
      </c>
      <c r="G46" s="22" t="s">
        <v>225</v>
      </c>
      <c r="H46" s="13">
        <v>44562</v>
      </c>
      <c r="I46" s="13">
        <v>44743</v>
      </c>
      <c r="J46" s="12">
        <v>70000</v>
      </c>
      <c r="K46" s="12">
        <v>0</v>
      </c>
      <c r="L46" s="12">
        <v>70000</v>
      </c>
      <c r="M46" s="12">
        <f t="shared" si="0"/>
        <v>2009</v>
      </c>
      <c r="N46" s="12">
        <v>5368.48</v>
      </c>
      <c r="O46" s="12">
        <f>L46*0.0304</f>
        <v>2128</v>
      </c>
      <c r="P46" s="12">
        <v>0</v>
      </c>
      <c r="Q46" s="12">
        <f t="shared" si="1"/>
        <v>9505.48</v>
      </c>
      <c r="R46" s="11">
        <f t="shared" si="5"/>
        <v>60494.520000000004</v>
      </c>
    </row>
    <row r="47" spans="2:18" s="60" customFormat="1" ht="38.25" customHeight="1" x14ac:dyDescent="0.2">
      <c r="B47" s="46">
        <f t="shared" si="4"/>
        <v>30</v>
      </c>
      <c r="C47" s="14" t="s">
        <v>221</v>
      </c>
      <c r="D47" s="14" t="s">
        <v>176</v>
      </c>
      <c r="E47" s="14" t="s">
        <v>72</v>
      </c>
      <c r="F47" s="22" t="s">
        <v>121</v>
      </c>
      <c r="G47" s="22" t="s">
        <v>225</v>
      </c>
      <c r="H47" s="13">
        <v>44409</v>
      </c>
      <c r="I47" s="13">
        <v>44593</v>
      </c>
      <c r="J47" s="12">
        <v>50000</v>
      </c>
      <c r="K47" s="12">
        <v>0</v>
      </c>
      <c r="L47" s="12">
        <v>50000</v>
      </c>
      <c r="M47" s="12">
        <f t="shared" si="0"/>
        <v>1435</v>
      </c>
      <c r="N47" s="12">
        <v>1854</v>
      </c>
      <c r="O47" s="12">
        <v>1520</v>
      </c>
      <c r="P47" s="12">
        <v>0</v>
      </c>
      <c r="Q47" s="12">
        <f t="shared" si="1"/>
        <v>4809</v>
      </c>
      <c r="R47" s="11">
        <f t="shared" si="5"/>
        <v>45191</v>
      </c>
    </row>
    <row r="48" spans="2:18" s="60" customFormat="1" ht="38.25" customHeight="1" thickBot="1" x14ac:dyDescent="0.25">
      <c r="B48" s="46">
        <f t="shared" si="4"/>
        <v>31</v>
      </c>
      <c r="C48" s="14" t="s">
        <v>258</v>
      </c>
      <c r="D48" s="14" t="s">
        <v>176</v>
      </c>
      <c r="E48" s="14" t="s">
        <v>72</v>
      </c>
      <c r="F48" s="22" t="s">
        <v>121</v>
      </c>
      <c r="G48" s="22" t="s">
        <v>225</v>
      </c>
      <c r="H48" s="13">
        <v>44417</v>
      </c>
      <c r="I48" s="13">
        <v>44601</v>
      </c>
      <c r="J48" s="12">
        <v>45000</v>
      </c>
      <c r="K48" s="12">
        <v>0</v>
      </c>
      <c r="L48" s="12">
        <v>45000</v>
      </c>
      <c r="M48" s="12">
        <f t="shared" si="0"/>
        <v>1291.5</v>
      </c>
      <c r="N48" s="12">
        <v>1148.33</v>
      </c>
      <c r="O48" s="12">
        <f>J48*0.0304</f>
        <v>1368</v>
      </c>
      <c r="P48" s="12">
        <v>0</v>
      </c>
      <c r="Q48" s="12">
        <f t="shared" si="1"/>
        <v>3807.83</v>
      </c>
      <c r="R48" s="11">
        <f t="shared" si="5"/>
        <v>41192.17</v>
      </c>
    </row>
    <row r="49" spans="2:18" s="60" customFormat="1" ht="38.25" customHeight="1" x14ac:dyDescent="0.2">
      <c r="B49" s="46">
        <f t="shared" si="4"/>
        <v>32</v>
      </c>
      <c r="C49" s="14" t="s">
        <v>125</v>
      </c>
      <c r="D49" s="14" t="s">
        <v>197</v>
      </c>
      <c r="E49" s="14" t="s">
        <v>220</v>
      </c>
      <c r="F49" s="22" t="s">
        <v>121</v>
      </c>
      <c r="G49" s="22" t="s">
        <v>225</v>
      </c>
      <c r="H49" s="29">
        <v>44562</v>
      </c>
      <c r="I49" s="29">
        <v>44743</v>
      </c>
      <c r="J49" s="12">
        <v>120000</v>
      </c>
      <c r="K49" s="12">
        <v>0</v>
      </c>
      <c r="L49" s="12">
        <v>120000</v>
      </c>
      <c r="M49" s="12">
        <f t="shared" ref="M49" si="8">J49*0.0287</f>
        <v>3444</v>
      </c>
      <c r="N49" s="12">
        <v>16809.87</v>
      </c>
      <c r="O49" s="12">
        <f>J49*0.0304</f>
        <v>3648</v>
      </c>
      <c r="P49" s="12">
        <v>100</v>
      </c>
      <c r="Q49" s="12">
        <f t="shared" ref="Q49" si="9">M49+N49+O49+P49</f>
        <v>24001.87</v>
      </c>
      <c r="R49" s="11">
        <f t="shared" ref="R49" si="10">J49-Q49</f>
        <v>95998.13</v>
      </c>
    </row>
    <row r="50" spans="2:18" s="60" customFormat="1" ht="38.25" customHeight="1" x14ac:dyDescent="0.2">
      <c r="B50" s="46">
        <f t="shared" si="4"/>
        <v>33</v>
      </c>
      <c r="C50" s="14" t="s">
        <v>124</v>
      </c>
      <c r="D50" s="14" t="s">
        <v>196</v>
      </c>
      <c r="E50" s="14" t="s">
        <v>198</v>
      </c>
      <c r="F50" s="22" t="s">
        <v>121</v>
      </c>
      <c r="G50" s="22" t="s">
        <v>225</v>
      </c>
      <c r="H50" s="13">
        <v>44409</v>
      </c>
      <c r="I50" s="13">
        <v>44593</v>
      </c>
      <c r="J50" s="12">
        <v>50000</v>
      </c>
      <c r="K50" s="12">
        <v>0</v>
      </c>
      <c r="L50" s="12">
        <v>50000</v>
      </c>
      <c r="M50" s="12">
        <f t="shared" ref="M50:M60" si="11">J50*0.0287</f>
        <v>1435</v>
      </c>
      <c r="N50" s="12">
        <v>1854</v>
      </c>
      <c r="O50" s="12">
        <f>J50*0.0304</f>
        <v>1520</v>
      </c>
      <c r="P50" s="12">
        <v>100</v>
      </c>
      <c r="Q50" s="12">
        <f t="shared" ref="Q50:Q60" si="12">M50+N50+O50+P50</f>
        <v>4909</v>
      </c>
      <c r="R50" s="11">
        <f t="shared" ref="R50:R60" si="13">J50-Q50</f>
        <v>45091</v>
      </c>
    </row>
    <row r="51" spans="2:18" s="60" customFormat="1" ht="38.25" customHeight="1" x14ac:dyDescent="0.2">
      <c r="B51" s="46">
        <f t="shared" si="4"/>
        <v>34</v>
      </c>
      <c r="C51" s="14" t="s">
        <v>145</v>
      </c>
      <c r="D51" s="14" t="s">
        <v>196</v>
      </c>
      <c r="E51" s="14" t="s">
        <v>198</v>
      </c>
      <c r="F51" s="22" t="s">
        <v>121</v>
      </c>
      <c r="G51" s="22" t="s">
        <v>226</v>
      </c>
      <c r="H51" s="13">
        <v>44409</v>
      </c>
      <c r="I51" s="13">
        <v>44593</v>
      </c>
      <c r="J51" s="12">
        <v>50000</v>
      </c>
      <c r="K51" s="12">
        <v>0</v>
      </c>
      <c r="L51" s="12">
        <v>50000</v>
      </c>
      <c r="M51" s="12">
        <f t="shared" si="11"/>
        <v>1435</v>
      </c>
      <c r="N51" s="12">
        <v>1854</v>
      </c>
      <c r="O51" s="12">
        <f t="shared" ref="O51:O56" si="14">L51*0.0304</f>
        <v>1520</v>
      </c>
      <c r="P51" s="12">
        <v>0</v>
      </c>
      <c r="Q51" s="12">
        <f t="shared" si="12"/>
        <v>4809</v>
      </c>
      <c r="R51" s="11">
        <f t="shared" si="13"/>
        <v>45191</v>
      </c>
    </row>
    <row r="52" spans="2:18" s="60" customFormat="1" ht="38.25" customHeight="1" x14ac:dyDescent="0.2">
      <c r="B52" s="46">
        <f t="shared" si="4"/>
        <v>35</v>
      </c>
      <c r="C52" s="14" t="s">
        <v>161</v>
      </c>
      <c r="D52" s="14" t="s">
        <v>196</v>
      </c>
      <c r="E52" s="14" t="s">
        <v>198</v>
      </c>
      <c r="F52" s="22" t="s">
        <v>121</v>
      </c>
      <c r="G52" s="22" t="s">
        <v>225</v>
      </c>
      <c r="H52" s="13">
        <v>44409</v>
      </c>
      <c r="I52" s="13">
        <v>44593</v>
      </c>
      <c r="J52" s="12">
        <v>50000</v>
      </c>
      <c r="K52" s="12">
        <v>0</v>
      </c>
      <c r="L52" s="12">
        <v>50000</v>
      </c>
      <c r="M52" s="12">
        <f t="shared" si="11"/>
        <v>1435</v>
      </c>
      <c r="N52" s="12">
        <v>1854</v>
      </c>
      <c r="O52" s="12">
        <f t="shared" si="14"/>
        <v>1520</v>
      </c>
      <c r="P52" s="12">
        <v>100</v>
      </c>
      <c r="Q52" s="12">
        <f t="shared" si="12"/>
        <v>4909</v>
      </c>
      <c r="R52" s="11">
        <f t="shared" si="13"/>
        <v>45091</v>
      </c>
    </row>
    <row r="53" spans="2:18" s="60" customFormat="1" ht="38.25" customHeight="1" x14ac:dyDescent="0.2">
      <c r="B53" s="46">
        <f t="shared" si="4"/>
        <v>36</v>
      </c>
      <c r="C53" s="14" t="s">
        <v>206</v>
      </c>
      <c r="D53" s="14" t="s">
        <v>196</v>
      </c>
      <c r="E53" s="14" t="s">
        <v>198</v>
      </c>
      <c r="F53" s="22" t="s">
        <v>121</v>
      </c>
      <c r="G53" s="22" t="s">
        <v>225</v>
      </c>
      <c r="H53" s="13">
        <v>44409</v>
      </c>
      <c r="I53" s="13">
        <v>44593</v>
      </c>
      <c r="J53" s="12">
        <v>50000</v>
      </c>
      <c r="K53" s="12">
        <v>0</v>
      </c>
      <c r="L53" s="12">
        <v>50000</v>
      </c>
      <c r="M53" s="12">
        <f t="shared" si="11"/>
        <v>1435</v>
      </c>
      <c r="N53" s="12">
        <v>1854</v>
      </c>
      <c r="O53" s="12">
        <f t="shared" si="14"/>
        <v>1520</v>
      </c>
      <c r="P53" s="12">
        <v>100</v>
      </c>
      <c r="Q53" s="12">
        <f t="shared" si="12"/>
        <v>4909</v>
      </c>
      <c r="R53" s="11">
        <f t="shared" si="13"/>
        <v>45091</v>
      </c>
    </row>
    <row r="54" spans="2:18" s="60" customFormat="1" ht="38.25" customHeight="1" x14ac:dyDescent="0.2">
      <c r="B54" s="46">
        <f t="shared" si="4"/>
        <v>37</v>
      </c>
      <c r="C54" s="14" t="s">
        <v>207</v>
      </c>
      <c r="D54" s="14" t="s">
        <v>196</v>
      </c>
      <c r="E54" s="14" t="s">
        <v>198</v>
      </c>
      <c r="F54" s="22" t="s">
        <v>121</v>
      </c>
      <c r="G54" s="22" t="s">
        <v>226</v>
      </c>
      <c r="H54" s="13">
        <v>44409</v>
      </c>
      <c r="I54" s="13">
        <v>44593</v>
      </c>
      <c r="J54" s="12">
        <v>50000</v>
      </c>
      <c r="K54" s="12">
        <v>0</v>
      </c>
      <c r="L54" s="12">
        <v>50000</v>
      </c>
      <c r="M54" s="12">
        <f t="shared" si="11"/>
        <v>1435</v>
      </c>
      <c r="N54" s="12">
        <v>1854</v>
      </c>
      <c r="O54" s="12">
        <f t="shared" si="14"/>
        <v>1520</v>
      </c>
      <c r="P54" s="12">
        <v>100</v>
      </c>
      <c r="Q54" s="12">
        <f t="shared" si="12"/>
        <v>4909</v>
      </c>
      <c r="R54" s="11">
        <f t="shared" si="13"/>
        <v>45091</v>
      </c>
    </row>
    <row r="55" spans="2:18" s="60" customFormat="1" ht="38.25" customHeight="1" x14ac:dyDescent="0.2">
      <c r="B55" s="46">
        <f t="shared" si="4"/>
        <v>38</v>
      </c>
      <c r="C55" s="14" t="s">
        <v>261</v>
      </c>
      <c r="D55" s="14" t="s">
        <v>196</v>
      </c>
      <c r="E55" s="14" t="s">
        <v>198</v>
      </c>
      <c r="F55" s="22" t="s">
        <v>121</v>
      </c>
      <c r="G55" s="22" t="s">
        <v>225</v>
      </c>
      <c r="H55" s="13">
        <v>44473</v>
      </c>
      <c r="I55" s="13">
        <v>44655</v>
      </c>
      <c r="J55" s="12">
        <v>50000</v>
      </c>
      <c r="K55" s="12">
        <v>0</v>
      </c>
      <c r="L55" s="12">
        <v>50000</v>
      </c>
      <c r="M55" s="12">
        <f t="shared" si="11"/>
        <v>1435</v>
      </c>
      <c r="N55" s="12">
        <v>1854</v>
      </c>
      <c r="O55" s="12">
        <f t="shared" si="14"/>
        <v>1520</v>
      </c>
      <c r="P55" s="12">
        <v>0</v>
      </c>
      <c r="Q55" s="12">
        <f t="shared" si="12"/>
        <v>4809</v>
      </c>
      <c r="R55" s="11">
        <f t="shared" si="13"/>
        <v>45191</v>
      </c>
    </row>
    <row r="56" spans="2:18" s="60" customFormat="1" ht="38.25" customHeight="1" x14ac:dyDescent="0.2">
      <c r="B56" s="46">
        <f t="shared" si="4"/>
        <v>39</v>
      </c>
      <c r="C56" s="14" t="s">
        <v>262</v>
      </c>
      <c r="D56" s="14" t="s">
        <v>196</v>
      </c>
      <c r="E56" s="14" t="s">
        <v>198</v>
      </c>
      <c r="F56" s="22" t="s">
        <v>121</v>
      </c>
      <c r="G56" s="22" t="s">
        <v>225</v>
      </c>
      <c r="H56" s="13">
        <v>44473</v>
      </c>
      <c r="I56" s="13">
        <v>44655</v>
      </c>
      <c r="J56" s="12">
        <v>50000</v>
      </c>
      <c r="K56" s="12">
        <v>0</v>
      </c>
      <c r="L56" s="12">
        <v>50000</v>
      </c>
      <c r="M56" s="12">
        <f t="shared" si="11"/>
        <v>1435</v>
      </c>
      <c r="N56" s="12">
        <v>1651.48</v>
      </c>
      <c r="O56" s="12">
        <f t="shared" si="14"/>
        <v>1520</v>
      </c>
      <c r="P56" s="12">
        <v>1350.12</v>
      </c>
      <c r="Q56" s="12">
        <f t="shared" si="12"/>
        <v>5956.5999999999995</v>
      </c>
      <c r="R56" s="11">
        <f t="shared" si="13"/>
        <v>44043.4</v>
      </c>
    </row>
    <row r="57" spans="2:18" s="60" customFormat="1" ht="38.25" customHeight="1" x14ac:dyDescent="0.2">
      <c r="B57" s="46">
        <f t="shared" si="4"/>
        <v>40</v>
      </c>
      <c r="C57" s="14" t="s">
        <v>136</v>
      </c>
      <c r="D57" s="14" t="s">
        <v>177</v>
      </c>
      <c r="E57" s="14" t="s">
        <v>137</v>
      </c>
      <c r="F57" s="22" t="s">
        <v>121</v>
      </c>
      <c r="G57" s="22" t="s">
        <v>225</v>
      </c>
      <c r="H57" s="13">
        <v>44562</v>
      </c>
      <c r="I57" s="13">
        <v>44743</v>
      </c>
      <c r="J57" s="12">
        <v>110000</v>
      </c>
      <c r="K57" s="12">
        <v>0</v>
      </c>
      <c r="L57" s="12">
        <v>110000</v>
      </c>
      <c r="M57" s="12">
        <f>J57*0.0287</f>
        <v>3157</v>
      </c>
      <c r="N57" s="12">
        <v>14457.62</v>
      </c>
      <c r="O57" s="12">
        <f>J57*0.0304</f>
        <v>3344</v>
      </c>
      <c r="P57" s="12">
        <v>5100</v>
      </c>
      <c r="Q57" s="12">
        <f>M57+N57+O57+P57</f>
        <v>26058.620000000003</v>
      </c>
      <c r="R57" s="11">
        <f>J57-Q57</f>
        <v>83941.38</v>
      </c>
    </row>
    <row r="58" spans="2:18" s="60" customFormat="1" ht="38.25" customHeight="1" x14ac:dyDescent="0.2">
      <c r="B58" s="46">
        <f t="shared" si="4"/>
        <v>41</v>
      </c>
      <c r="C58" s="14" t="s">
        <v>222</v>
      </c>
      <c r="D58" s="14" t="s">
        <v>177</v>
      </c>
      <c r="E58" s="14" t="s">
        <v>223</v>
      </c>
      <c r="F58" s="22" t="s">
        <v>121</v>
      </c>
      <c r="G58" s="22" t="s">
        <v>225</v>
      </c>
      <c r="H58" s="13">
        <v>44511</v>
      </c>
      <c r="I58" s="13">
        <v>44692</v>
      </c>
      <c r="J58" s="12">
        <v>65000</v>
      </c>
      <c r="K58" s="12">
        <v>0</v>
      </c>
      <c r="L58" s="12">
        <v>65000</v>
      </c>
      <c r="M58" s="12">
        <f>J58*0.0287</f>
        <v>1865.5</v>
      </c>
      <c r="N58" s="12">
        <v>4427.58</v>
      </c>
      <c r="O58" s="12">
        <v>1976</v>
      </c>
      <c r="P58" s="12">
        <v>100</v>
      </c>
      <c r="Q58" s="12">
        <f>M58+N58+O58+P58</f>
        <v>8369.08</v>
      </c>
      <c r="R58" s="11">
        <f>J58-Q58</f>
        <v>56630.92</v>
      </c>
    </row>
    <row r="59" spans="2:18" s="60" customFormat="1" ht="38.25" customHeight="1" x14ac:dyDescent="0.2">
      <c r="B59" s="46">
        <f t="shared" si="4"/>
        <v>42</v>
      </c>
      <c r="C59" s="14" t="s">
        <v>147</v>
      </c>
      <c r="D59" s="14" t="s">
        <v>177</v>
      </c>
      <c r="E59" s="14" t="s">
        <v>253</v>
      </c>
      <c r="F59" s="22" t="s">
        <v>121</v>
      </c>
      <c r="G59" s="22" t="s">
        <v>225</v>
      </c>
      <c r="H59" s="13">
        <v>44409</v>
      </c>
      <c r="I59" s="13">
        <v>44593</v>
      </c>
      <c r="J59" s="12">
        <v>65000</v>
      </c>
      <c r="K59" s="12">
        <v>0</v>
      </c>
      <c r="L59" s="12">
        <v>65000</v>
      </c>
      <c r="M59" s="12">
        <f t="shared" si="11"/>
        <v>1865.5</v>
      </c>
      <c r="N59" s="12">
        <v>4427.58</v>
      </c>
      <c r="O59" s="12">
        <f>L59*0.0304</f>
        <v>1976</v>
      </c>
      <c r="P59" s="12">
        <v>2100</v>
      </c>
      <c r="Q59" s="12">
        <f t="shared" si="12"/>
        <v>10369.08</v>
      </c>
      <c r="R59" s="11">
        <f t="shared" si="13"/>
        <v>54630.92</v>
      </c>
    </row>
    <row r="60" spans="2:18" s="60" customFormat="1" ht="38.25" customHeight="1" x14ac:dyDescent="0.2">
      <c r="B60" s="46">
        <f t="shared" si="4"/>
        <v>43</v>
      </c>
      <c r="C60" s="14" t="s">
        <v>146</v>
      </c>
      <c r="D60" s="14" t="s">
        <v>177</v>
      </c>
      <c r="E60" s="14" t="s">
        <v>253</v>
      </c>
      <c r="F60" s="22" t="s">
        <v>121</v>
      </c>
      <c r="G60" s="22" t="s">
        <v>225</v>
      </c>
      <c r="H60" s="13">
        <v>44409</v>
      </c>
      <c r="I60" s="13">
        <v>44593</v>
      </c>
      <c r="J60" s="12">
        <v>65000</v>
      </c>
      <c r="K60" s="12">
        <v>0</v>
      </c>
      <c r="L60" s="12">
        <v>65000</v>
      </c>
      <c r="M60" s="12">
        <f t="shared" si="11"/>
        <v>1865.5</v>
      </c>
      <c r="N60" s="12">
        <v>4427.58</v>
      </c>
      <c r="O60" s="12">
        <f t="shared" ref="O60" si="15">L60*0.0304</f>
        <v>1976</v>
      </c>
      <c r="P60" s="12">
        <v>3100</v>
      </c>
      <c r="Q60" s="12">
        <f t="shared" si="12"/>
        <v>11369.08</v>
      </c>
      <c r="R60" s="11">
        <f t="shared" si="13"/>
        <v>53630.92</v>
      </c>
    </row>
    <row r="61" spans="2:18" s="60" customFormat="1" ht="38.25" customHeight="1" x14ac:dyDescent="0.2">
      <c r="B61" s="46">
        <f t="shared" si="4"/>
        <v>44</v>
      </c>
      <c r="C61" s="14" t="s">
        <v>135</v>
      </c>
      <c r="D61" s="14" t="s">
        <v>177</v>
      </c>
      <c r="E61" s="14" t="s">
        <v>253</v>
      </c>
      <c r="F61" s="22" t="s">
        <v>121</v>
      </c>
      <c r="G61" s="22" t="s">
        <v>226</v>
      </c>
      <c r="H61" s="13">
        <v>44409</v>
      </c>
      <c r="I61" s="13">
        <v>44593</v>
      </c>
      <c r="J61" s="12">
        <v>65000</v>
      </c>
      <c r="K61" s="12">
        <v>0</v>
      </c>
      <c r="L61" s="12">
        <v>65000</v>
      </c>
      <c r="M61" s="12">
        <f t="shared" ref="M61" si="16">J61*0.0287</f>
        <v>1865.5</v>
      </c>
      <c r="N61" s="12">
        <v>4427.58</v>
      </c>
      <c r="O61" s="12">
        <f t="shared" ref="O61" si="17">J61*0.0304</f>
        <v>1976</v>
      </c>
      <c r="P61" s="12">
        <v>100</v>
      </c>
      <c r="Q61" s="12">
        <f t="shared" ref="Q61" si="18">M61+N61+O61+P61</f>
        <v>8369.08</v>
      </c>
      <c r="R61" s="11">
        <f t="shared" ref="R61" si="19">J61-Q61</f>
        <v>56630.92</v>
      </c>
    </row>
    <row r="62" spans="2:18" s="60" customFormat="1" ht="38.25" customHeight="1" x14ac:dyDescent="0.2">
      <c r="B62" s="46">
        <f t="shared" si="4"/>
        <v>45</v>
      </c>
      <c r="C62" s="14" t="s">
        <v>254</v>
      </c>
      <c r="D62" s="14" t="s">
        <v>177</v>
      </c>
      <c r="E62" s="14" t="s">
        <v>253</v>
      </c>
      <c r="F62" s="22" t="s">
        <v>121</v>
      </c>
      <c r="G62" s="22" t="s">
        <v>225</v>
      </c>
      <c r="H62" s="13">
        <v>44409</v>
      </c>
      <c r="I62" s="13">
        <v>44593</v>
      </c>
      <c r="J62" s="12">
        <v>65000</v>
      </c>
      <c r="K62" s="19">
        <v>0</v>
      </c>
      <c r="L62" s="12">
        <v>65000</v>
      </c>
      <c r="M62" s="12">
        <f>J62*0.0287</f>
        <v>1865.5</v>
      </c>
      <c r="N62" s="12">
        <v>4427.58</v>
      </c>
      <c r="O62" s="12">
        <f t="shared" ref="O62:O63" si="20">J62*0.0304</f>
        <v>1976</v>
      </c>
      <c r="P62" s="12">
        <v>100</v>
      </c>
      <c r="Q62" s="12">
        <f t="shared" ref="Q62:Q63" si="21">M62+N62+O62+P62</f>
        <v>8369.08</v>
      </c>
      <c r="R62" s="11">
        <f t="shared" ref="R62:R63" si="22">L62-Q62</f>
        <v>56630.92</v>
      </c>
    </row>
    <row r="63" spans="2:18" s="60" customFormat="1" ht="38.25" customHeight="1" x14ac:dyDescent="0.2">
      <c r="B63" s="46">
        <f>B62+1</f>
        <v>46</v>
      </c>
      <c r="C63" s="14" t="s">
        <v>255</v>
      </c>
      <c r="D63" s="14" t="s">
        <v>177</v>
      </c>
      <c r="E63" s="14" t="s">
        <v>253</v>
      </c>
      <c r="F63" s="22" t="s">
        <v>121</v>
      </c>
      <c r="G63" s="22" t="s">
        <v>226</v>
      </c>
      <c r="H63" s="13">
        <v>44425</v>
      </c>
      <c r="I63" s="13">
        <v>44609</v>
      </c>
      <c r="J63" s="12">
        <v>65000</v>
      </c>
      <c r="K63" s="19">
        <v>0</v>
      </c>
      <c r="L63" s="12">
        <v>65000</v>
      </c>
      <c r="M63" s="12">
        <f t="shared" ref="M63:M65" si="23">J63*0.0287</f>
        <v>1865.5</v>
      </c>
      <c r="N63" s="12">
        <v>4427.58</v>
      </c>
      <c r="O63" s="12">
        <f t="shared" si="20"/>
        <v>1976</v>
      </c>
      <c r="P63" s="12">
        <v>100</v>
      </c>
      <c r="Q63" s="12">
        <f t="shared" si="21"/>
        <v>8369.08</v>
      </c>
      <c r="R63" s="11">
        <f t="shared" si="22"/>
        <v>56630.92</v>
      </c>
    </row>
    <row r="64" spans="2:18" s="60" customFormat="1" ht="38.25" customHeight="1" x14ac:dyDescent="0.2">
      <c r="B64" s="46">
        <f t="shared" si="4"/>
        <v>47</v>
      </c>
      <c r="C64" s="14" t="s">
        <v>286</v>
      </c>
      <c r="D64" s="14" t="s">
        <v>176</v>
      </c>
      <c r="E64" s="14" t="s">
        <v>287</v>
      </c>
      <c r="F64" s="22" t="s">
        <v>121</v>
      </c>
      <c r="G64" s="22" t="s">
        <v>225</v>
      </c>
      <c r="H64" s="13">
        <v>44562</v>
      </c>
      <c r="I64" s="13">
        <v>44713</v>
      </c>
      <c r="J64" s="12">
        <v>45000</v>
      </c>
      <c r="K64" s="19">
        <v>0</v>
      </c>
      <c r="L64" s="12">
        <f>+J64</f>
        <v>45000</v>
      </c>
      <c r="M64" s="12">
        <f t="shared" si="23"/>
        <v>1291.5</v>
      </c>
      <c r="N64" s="12">
        <v>4428.58</v>
      </c>
      <c r="O64" s="12">
        <f t="shared" ref="O64:O65" si="24">J64*0.0304</f>
        <v>1368</v>
      </c>
      <c r="P64" s="12">
        <v>101</v>
      </c>
      <c r="Q64" s="12">
        <f t="shared" ref="Q64:Q65" si="25">M64+N64+O64+P64</f>
        <v>7189.08</v>
      </c>
      <c r="R64" s="11">
        <f t="shared" ref="R64:R65" si="26">L64-Q64</f>
        <v>37810.92</v>
      </c>
    </row>
    <row r="65" spans="2:18" s="60" customFormat="1" ht="38.25" customHeight="1" x14ac:dyDescent="0.2">
      <c r="B65" s="46">
        <f>B64+1</f>
        <v>48</v>
      </c>
      <c r="C65" s="14" t="s">
        <v>288</v>
      </c>
      <c r="D65" s="14" t="s">
        <v>176</v>
      </c>
      <c r="E65" s="14" t="s">
        <v>287</v>
      </c>
      <c r="F65" s="22" t="s">
        <v>121</v>
      </c>
      <c r="G65" s="22" t="s">
        <v>226</v>
      </c>
      <c r="H65" s="13">
        <v>44562</v>
      </c>
      <c r="I65" s="13">
        <v>44713</v>
      </c>
      <c r="J65" s="12">
        <v>45000</v>
      </c>
      <c r="K65" s="19">
        <v>0</v>
      </c>
      <c r="L65" s="12">
        <f>+J65</f>
        <v>45000</v>
      </c>
      <c r="M65" s="12">
        <f t="shared" si="23"/>
        <v>1291.5</v>
      </c>
      <c r="N65" s="12">
        <v>4429.58</v>
      </c>
      <c r="O65" s="12">
        <f t="shared" si="24"/>
        <v>1368</v>
      </c>
      <c r="P65" s="12">
        <v>102</v>
      </c>
      <c r="Q65" s="12">
        <f t="shared" si="25"/>
        <v>7191.08</v>
      </c>
      <c r="R65" s="11">
        <f t="shared" si="26"/>
        <v>37808.92</v>
      </c>
    </row>
    <row r="66" spans="2:18" ht="25.5" customHeight="1" thickBot="1" x14ac:dyDescent="0.25">
      <c r="B66" s="115" t="s">
        <v>65</v>
      </c>
      <c r="C66" s="116"/>
      <c r="D66" s="116"/>
      <c r="E66" s="116"/>
      <c r="F66" s="116"/>
      <c r="G66" s="116"/>
      <c r="H66" s="116"/>
      <c r="I66" s="116"/>
      <c r="J66" s="81">
        <f>SUM(J18:J65)</f>
        <v>3354000</v>
      </c>
      <c r="K66" s="81">
        <f>SUM(K18:K65)</f>
        <v>0</v>
      </c>
      <c r="L66" s="81">
        <f>SUM(L18:L63)</f>
        <v>3264000</v>
      </c>
      <c r="M66" s="81">
        <f>SUM(M18:M65)</f>
        <v>96259.8</v>
      </c>
      <c r="N66" s="81">
        <f>SUM(N18:N63)</f>
        <v>287470.15000000002</v>
      </c>
      <c r="O66" s="81">
        <f>SUM(O18:O63)</f>
        <v>99225.600000000006</v>
      </c>
      <c r="P66" s="81">
        <f>SUM(P18:P63)</f>
        <v>31483.199999999997</v>
      </c>
      <c r="Q66" s="81">
        <f>SUM(Q18:Q63)</f>
        <v>511855.75000000006</v>
      </c>
      <c r="R66" s="81">
        <f>SUM(R18:R63)</f>
        <v>2752144.2499999986</v>
      </c>
    </row>
    <row r="70" spans="2:18" ht="14.25" x14ac:dyDescent="0.2">
      <c r="D70" s="73" t="s">
        <v>276</v>
      </c>
      <c r="E70" s="72"/>
      <c r="F70" s="73"/>
      <c r="G70" s="72"/>
      <c r="H70" s="72"/>
      <c r="I70" s="110" t="s">
        <v>278</v>
      </c>
      <c r="J70" s="110"/>
      <c r="K70" s="72"/>
      <c r="L70" s="72"/>
      <c r="M70" s="72"/>
      <c r="N70" s="72"/>
      <c r="O70" s="110" t="s">
        <v>278</v>
      </c>
      <c r="P70" s="110"/>
      <c r="Q70" s="72"/>
    </row>
    <row r="71" spans="2:18" ht="14.25" x14ac:dyDescent="0.2">
      <c r="D71" s="72"/>
      <c r="E71" s="72"/>
      <c r="F71" s="73"/>
      <c r="G71" s="72"/>
      <c r="H71" s="72"/>
      <c r="I71" s="72"/>
      <c r="J71" s="74"/>
      <c r="K71" s="72"/>
      <c r="L71" s="72"/>
      <c r="M71" s="72"/>
      <c r="N71" s="72"/>
      <c r="O71" s="72"/>
      <c r="P71" s="72"/>
      <c r="Q71" s="72"/>
    </row>
    <row r="72" spans="2:18" ht="14.25" x14ac:dyDescent="0.2">
      <c r="D72" s="72"/>
      <c r="E72" s="72"/>
      <c r="F72" s="73"/>
      <c r="G72" s="72"/>
      <c r="H72" s="72"/>
      <c r="I72" s="72"/>
      <c r="J72" s="74"/>
      <c r="K72" s="72"/>
      <c r="L72" s="72"/>
      <c r="M72" s="72"/>
      <c r="N72" s="72"/>
      <c r="O72" s="72"/>
      <c r="P72" s="72"/>
      <c r="Q72" s="72"/>
    </row>
    <row r="73" spans="2:18" ht="14.25" x14ac:dyDescent="0.2">
      <c r="D73" s="77"/>
      <c r="E73" s="72"/>
      <c r="F73" s="73"/>
      <c r="G73" s="72"/>
      <c r="H73" s="72"/>
      <c r="I73" s="75"/>
      <c r="J73" s="76"/>
      <c r="K73" s="72"/>
      <c r="L73" s="72"/>
      <c r="M73" s="72"/>
      <c r="N73" s="72"/>
      <c r="O73" s="77"/>
      <c r="P73" s="77"/>
      <c r="Q73" s="72"/>
    </row>
    <row r="74" spans="2:18" ht="14.25" x14ac:dyDescent="0.2">
      <c r="D74" s="73" t="s">
        <v>277</v>
      </c>
      <c r="E74" s="72"/>
      <c r="F74" s="73"/>
      <c r="G74" s="72"/>
      <c r="H74" s="72"/>
      <c r="I74" s="114" t="s">
        <v>280</v>
      </c>
      <c r="J74" s="114"/>
      <c r="K74" s="72"/>
      <c r="L74" s="72"/>
      <c r="M74" s="72"/>
      <c r="N74" s="72"/>
      <c r="O74" s="110" t="s">
        <v>279</v>
      </c>
      <c r="P74" s="110"/>
      <c r="Q74" s="72"/>
    </row>
    <row r="75" spans="2:18" ht="14.25" x14ac:dyDescent="0.2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</row>
    <row r="76" spans="2:18" ht="14.25" x14ac:dyDescent="0.2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</row>
  </sheetData>
  <autoFilter ref="B17:R66" xr:uid="{28748672-D14E-4DC7-BA43-8E5E1CA509EB}"/>
  <mergeCells count="9">
    <mergeCell ref="B9:R9"/>
    <mergeCell ref="B13:R13"/>
    <mergeCell ref="I70:J70"/>
    <mergeCell ref="O70:P70"/>
    <mergeCell ref="I74:J74"/>
    <mergeCell ref="O74:P74"/>
    <mergeCell ref="B66:I66"/>
    <mergeCell ref="B11:R11"/>
    <mergeCell ref="B10:R10"/>
  </mergeCells>
  <pageMargins left="0.23622047244094491" right="0.23622047244094491" top="0.74803149606299213" bottom="0.74803149606299213" header="0.31496062992125984" footer="0.31496062992125984"/>
  <pageSetup paperSize="5" scale="6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FCB0-50DE-485A-95F9-6547B5798091}">
  <sheetPr>
    <pageSetUpPr fitToPage="1"/>
  </sheetPr>
  <dimension ref="A12:R30"/>
  <sheetViews>
    <sheetView topLeftCell="A4" zoomScale="70" zoomScaleNormal="70" zoomScaleSheetLayoutView="96" workbookViewId="0">
      <selection activeCell="A4" sqref="A1:XFD1048576"/>
    </sheetView>
  </sheetViews>
  <sheetFormatPr baseColWidth="10" defaultRowHeight="12.75" x14ac:dyDescent="0.2"/>
  <cols>
    <col min="1" max="1" width="2.140625" style="82" customWidth="1"/>
    <col min="2" max="2" width="6.5703125" style="82" customWidth="1"/>
    <col min="3" max="3" width="21.5703125" style="82" customWidth="1"/>
    <col min="4" max="4" width="22.7109375" style="82" customWidth="1"/>
    <col min="5" max="5" width="23.7109375" style="82" customWidth="1"/>
    <col min="6" max="6" width="19.7109375" style="82" bestFit="1" customWidth="1"/>
    <col min="7" max="7" width="15.28515625" style="82" bestFit="1" customWidth="1"/>
    <col min="8" max="8" width="12.28515625" style="82" customWidth="1"/>
    <col min="9" max="9" width="12.42578125" style="82" customWidth="1"/>
    <col min="10" max="10" width="19" style="82" customWidth="1"/>
    <col min="11" max="11" width="11.42578125" style="82"/>
    <col min="12" max="12" width="19.140625" style="82" customWidth="1"/>
    <col min="13" max="14" width="12.140625" style="82" customWidth="1"/>
    <col min="15" max="15" width="14" style="82" bestFit="1" customWidth="1"/>
    <col min="16" max="16" width="13.85546875" style="82" customWidth="1"/>
    <col min="17" max="17" width="15.5703125" style="82" customWidth="1"/>
    <col min="18" max="18" width="16.7109375" style="82" customWidth="1"/>
    <col min="19" max="16384" width="11.42578125" style="82"/>
  </cols>
  <sheetData>
    <row r="12" spans="1:18" x14ac:dyDescent="0.2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</row>
    <row r="13" spans="1:18" ht="15.75" x14ac:dyDescent="0.25">
      <c r="B13" s="120" t="s">
        <v>56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</row>
    <row r="14" spans="1:18" ht="15" x14ac:dyDescent="0.25">
      <c r="B14" s="121" t="s">
        <v>283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8" ht="9" customHeight="1" x14ac:dyDescent="0.2">
      <c r="B15" s="83"/>
      <c r="C15" s="84"/>
      <c r="D15" s="84"/>
      <c r="E15" s="84"/>
      <c r="F15" s="84"/>
      <c r="G15" s="84"/>
      <c r="H15" s="84"/>
      <c r="I15" s="84"/>
      <c r="J15" s="84"/>
      <c r="L15" s="84"/>
      <c r="N15" s="84"/>
      <c r="O15" s="84"/>
    </row>
    <row r="16" spans="1:18" x14ac:dyDescent="0.2">
      <c r="A16" s="85"/>
      <c r="B16" s="122" t="s">
        <v>274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</row>
    <row r="17" spans="1:18" x14ac:dyDescent="0.2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x14ac:dyDescent="0.2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ht="10.5" customHeight="1" thickBot="1" x14ac:dyDescent="0.25"/>
    <row r="20" spans="1:18" ht="27.75" customHeight="1" x14ac:dyDescent="0.25">
      <c r="B20" s="87" t="s">
        <v>50</v>
      </c>
      <c r="C20" s="88" t="s">
        <v>44</v>
      </c>
      <c r="D20" s="88" t="s">
        <v>168</v>
      </c>
      <c r="E20" s="88" t="s">
        <v>45</v>
      </c>
      <c r="F20" s="88" t="s">
        <v>46</v>
      </c>
      <c r="G20" s="89" t="s">
        <v>224</v>
      </c>
      <c r="H20" s="88" t="s">
        <v>80</v>
      </c>
      <c r="I20" s="88" t="s">
        <v>81</v>
      </c>
      <c r="J20" s="90" t="s">
        <v>79</v>
      </c>
      <c r="K20" s="90" t="s">
        <v>0</v>
      </c>
      <c r="L20" s="90" t="s">
        <v>1</v>
      </c>
      <c r="M20" s="90" t="s">
        <v>2</v>
      </c>
      <c r="N20" s="90" t="s">
        <v>3</v>
      </c>
      <c r="O20" s="90" t="s">
        <v>4</v>
      </c>
      <c r="P20" s="90" t="s">
        <v>5</v>
      </c>
      <c r="Q20" s="90" t="s">
        <v>6</v>
      </c>
      <c r="R20" s="91" t="s">
        <v>64</v>
      </c>
    </row>
    <row r="21" spans="1:18" s="92" customFormat="1" ht="38.25" customHeight="1" thickBot="1" x14ac:dyDescent="0.25">
      <c r="B21" s="93">
        <v>1</v>
      </c>
      <c r="C21" s="94" t="s">
        <v>130</v>
      </c>
      <c r="D21" s="94" t="s">
        <v>180</v>
      </c>
      <c r="E21" s="94" t="s">
        <v>163</v>
      </c>
      <c r="F21" s="95" t="s">
        <v>121</v>
      </c>
      <c r="G21" s="95" t="s">
        <v>225</v>
      </c>
      <c r="H21" s="96">
        <v>44256</v>
      </c>
      <c r="I21" s="96">
        <v>44561</v>
      </c>
      <c r="J21" s="97">
        <v>150000</v>
      </c>
      <c r="K21" s="97">
        <v>0</v>
      </c>
      <c r="L21" s="97">
        <v>150000</v>
      </c>
      <c r="M21" s="97">
        <f t="shared" ref="M21" si="0">J21*0.0287</f>
        <v>4305</v>
      </c>
      <c r="N21" s="97">
        <v>23866.62</v>
      </c>
      <c r="O21" s="97">
        <v>4560</v>
      </c>
      <c r="P21" s="98">
        <v>1516</v>
      </c>
      <c r="Q21" s="97">
        <f t="shared" ref="Q21" si="1">M21+N21+O21+P21</f>
        <v>34247.619999999995</v>
      </c>
      <c r="R21" s="99">
        <f t="shared" ref="R21" si="2">J21-Q21</f>
        <v>115752.38</v>
      </c>
    </row>
    <row r="22" spans="1:18" ht="25.5" customHeight="1" thickBot="1" x14ac:dyDescent="0.25">
      <c r="B22" s="123" t="s">
        <v>65</v>
      </c>
      <c r="C22" s="124"/>
      <c r="D22" s="124"/>
      <c r="E22" s="124"/>
      <c r="F22" s="124"/>
      <c r="G22" s="124"/>
      <c r="H22" s="124"/>
      <c r="I22" s="124"/>
      <c r="J22" s="100">
        <f t="shared" ref="J22:R22" si="3">SUM(J21:J21)</f>
        <v>150000</v>
      </c>
      <c r="K22" s="100">
        <f t="shared" si="3"/>
        <v>0</v>
      </c>
      <c r="L22" s="100">
        <f t="shared" si="3"/>
        <v>150000</v>
      </c>
      <c r="M22" s="100">
        <f t="shared" si="3"/>
        <v>4305</v>
      </c>
      <c r="N22" s="100">
        <f t="shared" si="3"/>
        <v>23866.62</v>
      </c>
      <c r="O22" s="100">
        <f t="shared" si="3"/>
        <v>4560</v>
      </c>
      <c r="P22" s="100">
        <f t="shared" si="3"/>
        <v>1516</v>
      </c>
      <c r="Q22" s="100">
        <f t="shared" si="3"/>
        <v>34247.619999999995</v>
      </c>
      <c r="R22" s="100">
        <f t="shared" si="3"/>
        <v>115752.38</v>
      </c>
    </row>
    <row r="26" spans="1:18" ht="14.25" x14ac:dyDescent="0.2">
      <c r="D26" s="101" t="s">
        <v>276</v>
      </c>
      <c r="E26" s="102"/>
      <c r="F26" s="101"/>
      <c r="G26" s="102"/>
      <c r="H26" s="102"/>
      <c r="I26" s="117" t="s">
        <v>278</v>
      </c>
      <c r="J26" s="117"/>
      <c r="K26" s="102"/>
      <c r="L26" s="102"/>
      <c r="M26" s="102"/>
      <c r="N26" s="102"/>
      <c r="O26" s="117" t="s">
        <v>278</v>
      </c>
      <c r="P26" s="117"/>
    </row>
    <row r="27" spans="1:18" ht="14.25" x14ac:dyDescent="0.2">
      <c r="D27" s="102"/>
      <c r="E27" s="102"/>
      <c r="F27" s="101"/>
      <c r="G27" s="102"/>
      <c r="H27" s="102"/>
      <c r="I27" s="102"/>
      <c r="J27" s="103"/>
      <c r="K27" s="102"/>
      <c r="L27" s="102"/>
      <c r="M27" s="102"/>
      <c r="N27" s="102"/>
      <c r="O27" s="102"/>
      <c r="P27" s="102"/>
    </row>
    <row r="28" spans="1:18" ht="14.25" x14ac:dyDescent="0.2">
      <c r="D28" s="102"/>
      <c r="E28" s="102"/>
      <c r="F28" s="101"/>
      <c r="G28" s="102"/>
      <c r="H28" s="102"/>
      <c r="I28" s="102"/>
      <c r="J28" s="103"/>
      <c r="K28" s="102"/>
      <c r="L28" s="102"/>
      <c r="M28" s="102"/>
      <c r="N28" s="102"/>
      <c r="O28" s="102"/>
      <c r="P28" s="102"/>
    </row>
    <row r="29" spans="1:18" ht="14.25" x14ac:dyDescent="0.2">
      <c r="D29" s="104"/>
      <c r="E29" s="102"/>
      <c r="F29" s="101"/>
      <c r="G29" s="102"/>
      <c r="H29" s="102"/>
      <c r="I29" s="105"/>
      <c r="J29" s="106"/>
      <c r="K29" s="102"/>
      <c r="L29" s="102"/>
      <c r="M29" s="102"/>
      <c r="N29" s="102"/>
      <c r="O29" s="104"/>
      <c r="P29" s="104"/>
    </row>
    <row r="30" spans="1:18" ht="14.25" x14ac:dyDescent="0.2">
      <c r="D30" s="101" t="s">
        <v>277</v>
      </c>
      <c r="E30" s="102"/>
      <c r="F30" s="101"/>
      <c r="G30" s="102"/>
      <c r="H30" s="102"/>
      <c r="I30" s="118" t="s">
        <v>280</v>
      </c>
      <c r="J30" s="118"/>
      <c r="K30" s="102"/>
      <c r="L30" s="102"/>
      <c r="M30" s="102"/>
      <c r="N30" s="102"/>
      <c r="O30" s="117" t="s">
        <v>279</v>
      </c>
      <c r="P30" s="117"/>
    </row>
  </sheetData>
  <autoFilter ref="B20:R22" xr:uid="{28748672-D14E-4DC7-BA43-8E5E1CA509EB}"/>
  <mergeCells count="9">
    <mergeCell ref="I26:J26"/>
    <mergeCell ref="O26:P26"/>
    <mergeCell ref="I30:J30"/>
    <mergeCell ref="O30:P30"/>
    <mergeCell ref="B12:R12"/>
    <mergeCell ref="B13:R13"/>
    <mergeCell ref="B14:R14"/>
    <mergeCell ref="B16:R16"/>
    <mergeCell ref="B22:I22"/>
  </mergeCells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2946-4183-4326-BBA3-7089DEEC85F3}">
  <dimension ref="A1"/>
  <sheetViews>
    <sheetView workbookViewId="0">
      <selection activeCell="F3" sqref="F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dimension ref="A7:P36"/>
  <sheetViews>
    <sheetView view="pageBreakPreview" zoomScale="60" zoomScaleNormal="70" workbookViewId="0">
      <selection activeCell="C25" sqref="C25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1" style="3" bestFit="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5" customWidth="1"/>
    <col min="16" max="16" width="14.85546875" customWidth="1"/>
  </cols>
  <sheetData>
    <row r="7" spans="1:16" x14ac:dyDescent="0.2">
      <c r="B7" s="15"/>
      <c r="F7" s="3"/>
    </row>
    <row r="8" spans="1:16" x14ac:dyDescent="0.2">
      <c r="B8" s="15"/>
      <c r="F8" s="3"/>
    </row>
    <row r="9" spans="1:16" x14ac:dyDescent="0.2">
      <c r="B9" s="15"/>
      <c r="F9" s="3"/>
    </row>
    <row r="10" spans="1:16" x14ac:dyDescent="0.2">
      <c r="G10"/>
    </row>
    <row r="11" spans="1:16" ht="15.75" x14ac:dyDescent="0.25">
      <c r="B11" s="108" t="s">
        <v>56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</row>
    <row r="12" spans="1:16" ht="15" x14ac:dyDescent="0.25">
      <c r="B12" s="107" t="s">
        <v>285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</row>
    <row r="13" spans="1:16" x14ac:dyDescent="0.2">
      <c r="B13" s="15"/>
      <c r="C13" s="1"/>
      <c r="D13" s="1"/>
      <c r="F13" s="4"/>
      <c r="G13" s="4"/>
      <c r="H13" s="1"/>
      <c r="I13" s="1"/>
      <c r="J13" s="1"/>
      <c r="L13" s="1"/>
      <c r="N13" s="1"/>
      <c r="O13" s="1"/>
    </row>
    <row r="14" spans="1:16" x14ac:dyDescent="0.2">
      <c r="A14" s="8"/>
      <c r="B14" s="112" t="s">
        <v>275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</row>
    <row r="15" spans="1:16" ht="13.5" thickBot="1" x14ac:dyDescent="0.25">
      <c r="B15" s="15"/>
      <c r="C15" s="1"/>
      <c r="D15" s="1"/>
      <c r="F15" s="4"/>
      <c r="G15" s="4"/>
      <c r="H15" s="1"/>
      <c r="I15" s="1"/>
      <c r="J15" s="1"/>
      <c r="L15" s="1"/>
      <c r="N15" s="1"/>
      <c r="O15" s="1"/>
    </row>
    <row r="16" spans="1:16" ht="26.25" x14ac:dyDescent="0.25">
      <c r="A16" s="9"/>
      <c r="B16" s="65" t="s">
        <v>50</v>
      </c>
      <c r="C16" s="66" t="s">
        <v>44</v>
      </c>
      <c r="D16" s="66" t="s">
        <v>168</v>
      </c>
      <c r="E16" s="66" t="s">
        <v>45</v>
      </c>
      <c r="F16" s="66" t="s">
        <v>46</v>
      </c>
      <c r="G16" s="25" t="s">
        <v>224</v>
      </c>
      <c r="H16" s="67" t="s">
        <v>142</v>
      </c>
      <c r="I16" s="67" t="s">
        <v>0</v>
      </c>
      <c r="J16" s="67" t="s">
        <v>1</v>
      </c>
      <c r="K16" s="67" t="s">
        <v>2</v>
      </c>
      <c r="L16" s="67" t="s">
        <v>3</v>
      </c>
      <c r="M16" s="67" t="s">
        <v>4</v>
      </c>
      <c r="N16" s="67" t="s">
        <v>5</v>
      </c>
      <c r="O16" s="67" t="s">
        <v>6</v>
      </c>
      <c r="P16" s="68" t="s">
        <v>141</v>
      </c>
    </row>
    <row r="17" spans="1:16" ht="36" x14ac:dyDescent="0.2">
      <c r="A17" s="60"/>
      <c r="B17" s="69">
        <v>1</v>
      </c>
      <c r="C17" s="14" t="s">
        <v>111</v>
      </c>
      <c r="D17" s="14" t="s">
        <v>176</v>
      </c>
      <c r="E17" s="14" t="s">
        <v>190</v>
      </c>
      <c r="F17" s="14" t="s">
        <v>48</v>
      </c>
      <c r="G17" s="22" t="s">
        <v>225</v>
      </c>
      <c r="H17" s="12">
        <v>105000</v>
      </c>
      <c r="I17" s="19">
        <v>0</v>
      </c>
      <c r="J17" s="12">
        <v>105000</v>
      </c>
      <c r="K17" s="12">
        <v>3013.5</v>
      </c>
      <c r="L17" s="12">
        <v>22448.27</v>
      </c>
      <c r="M17" s="12">
        <v>3192</v>
      </c>
      <c r="N17" s="12">
        <v>0</v>
      </c>
      <c r="O17" s="12">
        <f>K17+L17+M17+N17</f>
        <v>28653.77</v>
      </c>
      <c r="P17" s="11">
        <f>J17-O17</f>
        <v>76346.23</v>
      </c>
    </row>
    <row r="18" spans="1:16" ht="36" x14ac:dyDescent="0.2">
      <c r="A18" s="70"/>
      <c r="B18" s="69">
        <v>2</v>
      </c>
      <c r="C18" s="14" t="s">
        <v>152</v>
      </c>
      <c r="D18" s="14" t="s">
        <v>176</v>
      </c>
      <c r="E18" s="14" t="s">
        <v>191</v>
      </c>
      <c r="F18" s="14" t="s">
        <v>48</v>
      </c>
      <c r="G18" s="22" t="s">
        <v>225</v>
      </c>
      <c r="H18" s="12">
        <v>50000</v>
      </c>
      <c r="I18" s="12">
        <v>0</v>
      </c>
      <c r="J18" s="12">
        <v>50000</v>
      </c>
      <c r="K18" s="12">
        <v>1435</v>
      </c>
      <c r="L18" s="12">
        <v>10116.36</v>
      </c>
      <c r="M18" s="12">
        <v>1520</v>
      </c>
      <c r="N18" s="12">
        <v>0</v>
      </c>
      <c r="O18" s="12">
        <f>K18+L18+M18+N18</f>
        <v>13071.36</v>
      </c>
      <c r="P18" s="11">
        <f>J18-O18</f>
        <v>36928.639999999999</v>
      </c>
    </row>
    <row r="19" spans="1:16" ht="36" x14ac:dyDescent="0.2">
      <c r="A19" s="70"/>
      <c r="B19" s="69">
        <v>3</v>
      </c>
      <c r="C19" s="14" t="s">
        <v>140</v>
      </c>
      <c r="D19" s="14" t="s">
        <v>176</v>
      </c>
      <c r="E19" s="14" t="s">
        <v>108</v>
      </c>
      <c r="F19" s="14" t="s">
        <v>49</v>
      </c>
      <c r="G19" s="22" t="s">
        <v>225</v>
      </c>
      <c r="H19" s="12">
        <v>10000</v>
      </c>
      <c r="I19" s="12">
        <v>0</v>
      </c>
      <c r="J19" s="12">
        <v>10000</v>
      </c>
      <c r="K19" s="12">
        <v>287</v>
      </c>
      <c r="L19" s="12">
        <v>1148.33</v>
      </c>
      <c r="M19" s="12">
        <v>304</v>
      </c>
      <c r="N19" s="12">
        <v>0</v>
      </c>
      <c r="O19" s="12">
        <f>K19+L19+M19+N19</f>
        <v>1739.33</v>
      </c>
      <c r="P19" s="11">
        <f>J19-O19</f>
        <v>8260.67</v>
      </c>
    </row>
    <row r="20" spans="1:16" ht="24" x14ac:dyDescent="0.2">
      <c r="A20" s="60"/>
      <c r="B20" s="69">
        <v>4</v>
      </c>
      <c r="C20" s="14" t="s">
        <v>12</v>
      </c>
      <c r="D20" s="14" t="s">
        <v>167</v>
      </c>
      <c r="E20" s="14" t="s">
        <v>241</v>
      </c>
      <c r="F20" s="14" t="s">
        <v>48</v>
      </c>
      <c r="G20" s="22" t="s">
        <v>225</v>
      </c>
      <c r="H20" s="12">
        <v>30000</v>
      </c>
      <c r="I20" s="19">
        <v>0</v>
      </c>
      <c r="J20" s="12">
        <v>30000</v>
      </c>
      <c r="K20" s="12">
        <v>861</v>
      </c>
      <c r="L20" s="12">
        <v>7056.75</v>
      </c>
      <c r="M20" s="12">
        <v>912</v>
      </c>
      <c r="N20" s="12">
        <v>0</v>
      </c>
      <c r="O20" s="12">
        <f t="shared" ref="O20:O26" si="0">K20+L20+M20+N20</f>
        <v>8829.75</v>
      </c>
      <c r="P20" s="11">
        <f>J20-O20</f>
        <v>21170.25</v>
      </c>
    </row>
    <row r="21" spans="1:16" ht="24" x14ac:dyDescent="0.2">
      <c r="A21" s="60"/>
      <c r="B21" s="69">
        <v>5</v>
      </c>
      <c r="C21" s="14" t="s">
        <v>87</v>
      </c>
      <c r="D21" s="14" t="s">
        <v>166</v>
      </c>
      <c r="E21" s="14" t="s">
        <v>257</v>
      </c>
      <c r="F21" s="14" t="s">
        <v>49</v>
      </c>
      <c r="G21" s="22" t="s">
        <v>225</v>
      </c>
      <c r="H21" s="12">
        <v>10000</v>
      </c>
      <c r="I21" s="19">
        <v>0</v>
      </c>
      <c r="J21" s="12">
        <v>10000</v>
      </c>
      <c r="K21" s="12">
        <v>287</v>
      </c>
      <c r="L21" s="19">
        <v>1148.33</v>
      </c>
      <c r="M21" s="12">
        <v>304</v>
      </c>
      <c r="N21" s="19">
        <v>0</v>
      </c>
      <c r="O21" s="12">
        <f t="shared" si="0"/>
        <v>1739.33</v>
      </c>
      <c r="P21" s="11">
        <f t="shared" ref="P21:P26" si="1">J21-O21</f>
        <v>8260.67</v>
      </c>
    </row>
    <row r="22" spans="1:16" ht="24" x14ac:dyDescent="0.2">
      <c r="A22" s="60"/>
      <c r="B22" s="69">
        <f t="shared" ref="B22:B23" si="2">B21+1</f>
        <v>6</v>
      </c>
      <c r="C22" s="14" t="s">
        <v>9</v>
      </c>
      <c r="D22" s="14" t="s">
        <v>180</v>
      </c>
      <c r="E22" s="14" t="s">
        <v>8</v>
      </c>
      <c r="F22" s="14" t="s">
        <v>48</v>
      </c>
      <c r="G22" s="22" t="s">
        <v>225</v>
      </c>
      <c r="H22" s="12">
        <v>5000</v>
      </c>
      <c r="I22" s="19">
        <v>0</v>
      </c>
      <c r="J22" s="12">
        <v>5000</v>
      </c>
      <c r="K22" s="12">
        <v>143.5</v>
      </c>
      <c r="L22" s="12">
        <v>705.67</v>
      </c>
      <c r="M22" s="12">
        <v>152</v>
      </c>
      <c r="N22" s="12">
        <v>0</v>
      </c>
      <c r="O22" s="12">
        <f t="shared" si="0"/>
        <v>1001.17</v>
      </c>
      <c r="P22" s="11">
        <f t="shared" si="1"/>
        <v>3998.83</v>
      </c>
    </row>
    <row r="23" spans="1:16" ht="24" x14ac:dyDescent="0.2">
      <c r="A23" s="60"/>
      <c r="B23" s="69">
        <f t="shared" si="2"/>
        <v>7</v>
      </c>
      <c r="C23" s="14" t="s">
        <v>54</v>
      </c>
      <c r="D23" s="14" t="s">
        <v>180</v>
      </c>
      <c r="E23" s="14" t="s">
        <v>8</v>
      </c>
      <c r="F23" s="14" t="s">
        <v>49</v>
      </c>
      <c r="G23" s="22" t="s">
        <v>225</v>
      </c>
      <c r="H23" s="12">
        <v>5000</v>
      </c>
      <c r="I23" s="19">
        <v>0</v>
      </c>
      <c r="J23" s="12">
        <v>5000</v>
      </c>
      <c r="K23" s="12">
        <v>143.5</v>
      </c>
      <c r="L23" s="12">
        <v>705.67</v>
      </c>
      <c r="M23" s="12">
        <v>152</v>
      </c>
      <c r="N23" s="12">
        <v>0</v>
      </c>
      <c r="O23" s="12">
        <f t="shared" si="0"/>
        <v>1001.17</v>
      </c>
      <c r="P23" s="11">
        <f t="shared" si="1"/>
        <v>3998.83</v>
      </c>
    </row>
    <row r="24" spans="1:16" ht="24" x14ac:dyDescent="0.2">
      <c r="A24" s="60"/>
      <c r="B24" s="69">
        <v>8</v>
      </c>
      <c r="C24" s="14" t="s">
        <v>120</v>
      </c>
      <c r="D24" s="14" t="s">
        <v>180</v>
      </c>
      <c r="E24" s="14" t="s">
        <v>102</v>
      </c>
      <c r="F24" s="14" t="s">
        <v>49</v>
      </c>
      <c r="G24" s="22" t="s">
        <v>226</v>
      </c>
      <c r="H24" s="12">
        <v>10000</v>
      </c>
      <c r="I24" s="19">
        <v>0</v>
      </c>
      <c r="J24" s="12">
        <v>10000</v>
      </c>
      <c r="K24" s="12">
        <v>287</v>
      </c>
      <c r="L24" s="12">
        <v>1148.33</v>
      </c>
      <c r="M24" s="12">
        <v>304</v>
      </c>
      <c r="N24" s="12">
        <v>0</v>
      </c>
      <c r="O24" s="12">
        <f t="shared" si="0"/>
        <v>1739.33</v>
      </c>
      <c r="P24" s="11">
        <f t="shared" si="1"/>
        <v>8260.67</v>
      </c>
    </row>
    <row r="25" spans="1:16" ht="24" x14ac:dyDescent="0.2">
      <c r="A25" s="60"/>
      <c r="B25" s="69">
        <v>9</v>
      </c>
      <c r="C25" s="14" t="s">
        <v>38</v>
      </c>
      <c r="D25" s="14" t="s">
        <v>177</v>
      </c>
      <c r="E25" s="14" t="s">
        <v>259</v>
      </c>
      <c r="F25" s="14" t="s">
        <v>49</v>
      </c>
      <c r="G25" s="22" t="s">
        <v>225</v>
      </c>
      <c r="H25" s="12">
        <v>40000</v>
      </c>
      <c r="I25" s="19">
        <v>0</v>
      </c>
      <c r="J25" s="12">
        <v>40000</v>
      </c>
      <c r="K25" s="12">
        <v>1148</v>
      </c>
      <c r="L25" s="12">
        <v>9409</v>
      </c>
      <c r="M25" s="12">
        <v>1216</v>
      </c>
      <c r="N25" s="12">
        <v>0</v>
      </c>
      <c r="O25" s="12">
        <f t="shared" si="0"/>
        <v>11773</v>
      </c>
      <c r="P25" s="11">
        <f t="shared" si="1"/>
        <v>28227</v>
      </c>
    </row>
    <row r="26" spans="1:16" ht="24" x14ac:dyDescent="0.2">
      <c r="A26" s="60"/>
      <c r="B26" s="69">
        <v>10</v>
      </c>
      <c r="C26" s="14" t="s">
        <v>192</v>
      </c>
      <c r="D26" s="14" t="s">
        <v>177</v>
      </c>
      <c r="E26" s="14" t="s">
        <v>253</v>
      </c>
      <c r="F26" s="14" t="s">
        <v>49</v>
      </c>
      <c r="G26" s="22" t="s">
        <v>225</v>
      </c>
      <c r="H26" s="12">
        <v>15000</v>
      </c>
      <c r="I26" s="19">
        <v>0</v>
      </c>
      <c r="J26" s="12">
        <v>15000</v>
      </c>
      <c r="K26" s="12">
        <v>430.5</v>
      </c>
      <c r="L26" s="12">
        <v>1854</v>
      </c>
      <c r="M26" s="12">
        <v>456</v>
      </c>
      <c r="N26" s="12">
        <v>0</v>
      </c>
      <c r="O26" s="12">
        <f t="shared" si="0"/>
        <v>2740.5</v>
      </c>
      <c r="P26" s="11">
        <f t="shared" si="1"/>
        <v>12259.5</v>
      </c>
    </row>
    <row r="27" spans="1:16" ht="13.5" thickBot="1" x14ac:dyDescent="0.25">
      <c r="B27" s="71"/>
      <c r="C27" s="113" t="s">
        <v>65</v>
      </c>
      <c r="D27" s="113"/>
      <c r="E27" s="113"/>
      <c r="F27" s="113"/>
      <c r="G27" s="41"/>
      <c r="H27" s="18">
        <f t="shared" ref="H27:P27" si="3">SUM(H17:H26)</f>
        <v>280000</v>
      </c>
      <c r="I27" s="18">
        <f t="shared" si="3"/>
        <v>0</v>
      </c>
      <c r="J27" s="18">
        <f t="shared" si="3"/>
        <v>280000</v>
      </c>
      <c r="K27" s="18">
        <f t="shared" si="3"/>
        <v>8036</v>
      </c>
      <c r="L27" s="18">
        <f t="shared" si="3"/>
        <v>55740.71</v>
      </c>
      <c r="M27" s="18">
        <f t="shared" si="3"/>
        <v>8512</v>
      </c>
      <c r="N27" s="18">
        <f t="shared" si="3"/>
        <v>0</v>
      </c>
      <c r="O27" s="18">
        <f t="shared" si="3"/>
        <v>72288.710000000006</v>
      </c>
      <c r="P27" s="18">
        <f t="shared" si="3"/>
        <v>207711.28999999998</v>
      </c>
    </row>
    <row r="31" spans="1:16" ht="14.25" x14ac:dyDescent="0.2">
      <c r="D31" s="73" t="s">
        <v>276</v>
      </c>
      <c r="E31" s="72"/>
      <c r="F31" s="73"/>
      <c r="G31" s="110" t="s">
        <v>278</v>
      </c>
      <c r="H31" s="110"/>
      <c r="K31" s="72"/>
      <c r="L31" s="72"/>
      <c r="M31" s="72"/>
      <c r="N31" s="72"/>
      <c r="O31" s="110" t="s">
        <v>278</v>
      </c>
      <c r="P31" s="110"/>
    </row>
    <row r="32" spans="1:16" ht="14.25" x14ac:dyDescent="0.2">
      <c r="D32" s="72"/>
      <c r="E32" s="72"/>
      <c r="F32" s="73"/>
      <c r="G32" s="72"/>
      <c r="H32" s="74"/>
      <c r="K32" s="72"/>
      <c r="L32" s="72"/>
      <c r="M32" s="72"/>
      <c r="N32" s="72"/>
      <c r="O32" s="72"/>
      <c r="P32" s="72"/>
    </row>
    <row r="33" spans="4:16" ht="14.25" x14ac:dyDescent="0.2">
      <c r="D33" s="72"/>
      <c r="E33" s="72"/>
      <c r="F33" s="73"/>
      <c r="G33" s="72"/>
      <c r="H33" s="74"/>
      <c r="K33" s="72"/>
      <c r="L33" s="72"/>
      <c r="M33" s="72"/>
      <c r="N33" s="72"/>
      <c r="O33" s="72"/>
      <c r="P33" s="72"/>
    </row>
    <row r="34" spans="4:16" ht="14.25" x14ac:dyDescent="0.2">
      <c r="D34" s="77"/>
      <c r="E34" s="72"/>
      <c r="F34" s="73"/>
      <c r="G34" s="75"/>
      <c r="H34" s="76"/>
      <c r="K34" s="72"/>
      <c r="L34" s="72"/>
      <c r="M34" s="72"/>
      <c r="N34" s="72"/>
      <c r="O34" s="77"/>
      <c r="P34" s="77"/>
    </row>
    <row r="35" spans="4:16" ht="14.25" x14ac:dyDescent="0.2">
      <c r="D35" s="73" t="s">
        <v>277</v>
      </c>
      <c r="E35" s="72"/>
      <c r="F35" s="73"/>
      <c r="G35" s="114" t="s">
        <v>280</v>
      </c>
      <c r="H35" s="114"/>
      <c r="K35" s="72"/>
      <c r="L35" s="72"/>
      <c r="M35" s="72"/>
      <c r="N35" s="72"/>
      <c r="O35" s="110" t="s">
        <v>279</v>
      </c>
      <c r="P35" s="110"/>
    </row>
    <row r="36" spans="4:16" x14ac:dyDescent="0.2">
      <c r="G36"/>
    </row>
  </sheetData>
  <mergeCells count="8">
    <mergeCell ref="G35:H35"/>
    <mergeCell ref="O35:P35"/>
    <mergeCell ref="B11:P11"/>
    <mergeCell ref="B12:P12"/>
    <mergeCell ref="B14:P14"/>
    <mergeCell ref="C27:F27"/>
    <mergeCell ref="G31:H31"/>
    <mergeCell ref="O31:P31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828E-6AA2-4A77-BE63-989BD18D21C0}">
  <dimension ref="A1"/>
  <sheetViews>
    <sheetView workbookViewId="0">
      <selection activeCell="F27" sqref="F27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Nomina Fijos</vt:lpstr>
      <vt:lpstr>Nomina Personal Vigilancia</vt:lpstr>
      <vt:lpstr>Temporal Cargos de Carrera</vt:lpstr>
      <vt:lpstr>Tramite de Pension</vt:lpstr>
      <vt:lpstr>Hoja1</vt:lpstr>
      <vt:lpstr>Interinato</vt:lpstr>
      <vt:lpstr>FIRMAS ANTIGUAS</vt:lpstr>
      <vt:lpstr>'Nomina Fijos'!Área_de_impresión</vt:lpstr>
      <vt:lpstr>'Tramite de Pension'!Área_de_impresión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Angela Comas</cp:lastModifiedBy>
  <cp:lastPrinted>2022-03-11T18:45:53Z</cp:lastPrinted>
  <dcterms:created xsi:type="dcterms:W3CDTF">2017-10-11T04:49:31Z</dcterms:created>
  <dcterms:modified xsi:type="dcterms:W3CDTF">2024-07-30T15:05:39Z</dcterms:modified>
</cp:coreProperties>
</file>