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trlProps/ctrlProp466.xml" ContentType="application/vnd.ms-excel.controlproperties+xml"/>
  <Override PartName="/xl/ctrlProps/ctrlProp467.xml" ContentType="application/vnd.ms-excel.controlproperties+xml"/>
  <Override PartName="/xl/ctrlProps/ctrlProp468.xml" ContentType="application/vnd.ms-excel.controlproperties+xml"/>
  <Override PartName="/xl/ctrlProps/ctrlProp469.xml" ContentType="application/vnd.ms-excel.controlproperties+xml"/>
  <Override PartName="/xl/ctrlProps/ctrlProp470.xml" ContentType="application/vnd.ms-excel.controlproperties+xml"/>
  <Override PartName="/xl/ctrlProps/ctrlProp471.xml" ContentType="application/vnd.ms-excel.controlproperties+xml"/>
  <Override PartName="/xl/ctrlProps/ctrlProp472.xml" ContentType="application/vnd.ms-excel.controlproperties+xml"/>
  <Override PartName="/xl/ctrlProps/ctrlProp473.xml" ContentType="application/vnd.ms-excel.controlproperties+xml"/>
  <Override PartName="/xl/ctrlProps/ctrlProp474.xml" ContentType="application/vnd.ms-excel.controlproperties+xml"/>
  <Override PartName="/xl/ctrlProps/ctrlProp475.xml" ContentType="application/vnd.ms-excel.controlproperties+xml"/>
  <Override PartName="/xl/ctrlProps/ctrlProp476.xml" ContentType="application/vnd.ms-excel.controlproperties+xml"/>
  <Override PartName="/xl/ctrlProps/ctrlProp477.xml" ContentType="application/vnd.ms-excel.controlproperties+xml"/>
  <Override PartName="/xl/ctrlProps/ctrlProp478.xml" ContentType="application/vnd.ms-excel.controlproperties+xml"/>
  <Override PartName="/xl/ctrlProps/ctrlProp479.xml" ContentType="application/vnd.ms-excel.controlproperties+xml"/>
  <Override PartName="/xl/ctrlProps/ctrlProp480.xml" ContentType="application/vnd.ms-excel.controlproperties+xml"/>
  <Override PartName="/xl/ctrlProps/ctrlProp481.xml" ContentType="application/vnd.ms-excel.controlproperties+xml"/>
  <Override PartName="/xl/ctrlProps/ctrlProp482.xml" ContentType="application/vnd.ms-excel.controlproperties+xml"/>
  <Override PartName="/xl/ctrlProps/ctrlProp483.xml" ContentType="application/vnd.ms-excel.controlproperties+xml"/>
  <Override PartName="/xl/ctrlProps/ctrlProp484.xml" ContentType="application/vnd.ms-excel.controlproperties+xml"/>
  <Override PartName="/xl/ctrlProps/ctrlProp485.xml" ContentType="application/vnd.ms-excel.controlproperties+xml"/>
  <Override PartName="/xl/ctrlProps/ctrlProp486.xml" ContentType="application/vnd.ms-excel.controlproperties+xml"/>
  <Override PartName="/xl/ctrlProps/ctrlProp487.xml" ContentType="application/vnd.ms-excel.controlproperties+xml"/>
  <Override PartName="/xl/ctrlProps/ctrlProp488.xml" ContentType="application/vnd.ms-excel.controlproperties+xml"/>
  <Override PartName="/xl/ctrlProps/ctrlProp489.xml" ContentType="application/vnd.ms-excel.controlproperties+xml"/>
  <Override PartName="/xl/ctrlProps/ctrlProp490.xml" ContentType="application/vnd.ms-excel.controlproperties+xml"/>
  <Override PartName="/xl/ctrlProps/ctrlProp491.xml" ContentType="application/vnd.ms-excel.controlproperties+xml"/>
  <Override PartName="/xl/ctrlProps/ctrlProp492.xml" ContentType="application/vnd.ms-excel.controlproperties+xml"/>
  <Override PartName="/xl/ctrlProps/ctrlProp493.xml" ContentType="application/vnd.ms-excel.controlproperties+xml"/>
  <Override PartName="/xl/ctrlProps/ctrlProp494.xml" ContentType="application/vnd.ms-excel.controlproperties+xml"/>
  <Override PartName="/xl/ctrlProps/ctrlProp495.xml" ContentType="application/vnd.ms-excel.controlproperties+xml"/>
  <Override PartName="/xl/ctrlProps/ctrlProp496.xml" ContentType="application/vnd.ms-excel.controlproperties+xml"/>
  <Override PartName="/xl/ctrlProps/ctrlProp497.xml" ContentType="application/vnd.ms-excel.controlproperties+xml"/>
  <Override PartName="/xl/ctrlProps/ctrlProp498.xml" ContentType="application/vnd.ms-excel.controlproperties+xml"/>
  <Override PartName="/xl/ctrlProps/ctrlProp499.xml" ContentType="application/vnd.ms-excel.controlproperties+xml"/>
  <Override PartName="/xl/ctrlProps/ctrlProp500.xml" ContentType="application/vnd.ms-excel.controlproperties+xml"/>
  <Override PartName="/xl/ctrlProps/ctrlProp501.xml" ContentType="application/vnd.ms-excel.controlproperties+xml"/>
  <Override PartName="/xl/ctrlProps/ctrlProp502.xml" ContentType="application/vnd.ms-excel.controlproperties+xml"/>
  <Override PartName="/xl/ctrlProps/ctrlProp503.xml" ContentType="application/vnd.ms-excel.controlproperties+xml"/>
  <Override PartName="/xl/ctrlProps/ctrlProp504.xml" ContentType="application/vnd.ms-excel.controlproperties+xml"/>
  <Override PartName="/xl/ctrlProps/ctrlProp505.xml" ContentType="application/vnd.ms-excel.controlproperties+xml"/>
  <Override PartName="/xl/ctrlProps/ctrlProp506.xml" ContentType="application/vnd.ms-excel.controlproperties+xml"/>
  <Override PartName="/xl/ctrlProps/ctrlProp507.xml" ContentType="application/vnd.ms-excel.controlproperties+xml"/>
  <Override PartName="/xl/ctrlProps/ctrlProp508.xml" ContentType="application/vnd.ms-excel.controlproperties+xml"/>
  <Override PartName="/xl/ctrlProps/ctrlProp509.xml" ContentType="application/vnd.ms-excel.controlproperties+xml"/>
  <Override PartName="/xl/ctrlProps/ctrlProp510.xml" ContentType="application/vnd.ms-excel.controlproperties+xml"/>
  <Override PartName="/xl/ctrlProps/ctrlProp511.xml" ContentType="application/vnd.ms-excel.controlproperties+xml"/>
  <Override PartName="/xl/ctrlProps/ctrlProp512.xml" ContentType="application/vnd.ms-excel.controlproperties+xml"/>
  <Override PartName="/xl/ctrlProps/ctrlProp513.xml" ContentType="application/vnd.ms-excel.controlproperties+xml"/>
  <Override PartName="/xl/ctrlProps/ctrlProp514.xml" ContentType="application/vnd.ms-excel.controlproperties+xml"/>
  <Override PartName="/xl/ctrlProps/ctrlProp515.xml" ContentType="application/vnd.ms-excel.controlproperties+xml"/>
  <Override PartName="/xl/ctrlProps/ctrlProp516.xml" ContentType="application/vnd.ms-excel.controlproperties+xml"/>
  <Override PartName="/xl/ctrlProps/ctrlProp517.xml" ContentType="application/vnd.ms-excel.controlproperties+xml"/>
  <Override PartName="/xl/ctrlProps/ctrlProp518.xml" ContentType="application/vnd.ms-excel.controlproperties+xml"/>
  <Override PartName="/xl/ctrlProps/ctrlProp519.xml" ContentType="application/vnd.ms-excel.controlproperties+xml"/>
  <Override PartName="/xl/ctrlProps/ctrlProp520.xml" ContentType="application/vnd.ms-excel.controlproperties+xml"/>
  <Override PartName="/xl/ctrlProps/ctrlProp521.xml" ContentType="application/vnd.ms-excel.controlproperties+xml"/>
  <Override PartName="/xl/ctrlProps/ctrlProp522.xml" ContentType="application/vnd.ms-excel.controlproperties+xml"/>
  <Override PartName="/xl/ctrlProps/ctrlProp523.xml" ContentType="application/vnd.ms-excel.controlproperties+xml"/>
  <Override PartName="/xl/ctrlProps/ctrlProp524.xml" ContentType="application/vnd.ms-excel.controlproperties+xml"/>
  <Override PartName="/xl/ctrlProps/ctrlProp525.xml" ContentType="application/vnd.ms-excel.controlproperties+xml"/>
  <Override PartName="/xl/ctrlProps/ctrlProp526.xml" ContentType="application/vnd.ms-excel.controlproperties+xml"/>
  <Override PartName="/xl/ctrlProps/ctrlProp527.xml" ContentType="application/vnd.ms-excel.controlproperties+xml"/>
  <Override PartName="/xl/ctrlProps/ctrlProp528.xml" ContentType="application/vnd.ms-excel.controlproperties+xml"/>
  <Override PartName="/xl/ctrlProps/ctrlProp529.xml" ContentType="application/vnd.ms-excel.controlproperties+xml"/>
  <Override PartName="/xl/ctrlProps/ctrlProp530.xml" ContentType="application/vnd.ms-excel.controlproperties+xml"/>
  <Override PartName="/xl/ctrlProps/ctrlProp531.xml" ContentType="application/vnd.ms-excel.controlproperties+xml"/>
  <Override PartName="/xl/ctrlProps/ctrlProp532.xml" ContentType="application/vnd.ms-excel.controlproperties+xml"/>
  <Override PartName="/xl/ctrlProps/ctrlProp533.xml" ContentType="application/vnd.ms-excel.controlproperties+xml"/>
  <Override PartName="/xl/ctrlProps/ctrlProp534.xml" ContentType="application/vnd.ms-excel.controlproperties+xml"/>
  <Override PartName="/xl/ctrlProps/ctrlProp535.xml" ContentType="application/vnd.ms-excel.controlproperties+xml"/>
  <Override PartName="/xl/ctrlProps/ctrlProp536.xml" ContentType="application/vnd.ms-excel.controlproperties+xml"/>
  <Override PartName="/xl/ctrlProps/ctrlProp537.xml" ContentType="application/vnd.ms-excel.controlproperties+xml"/>
  <Override PartName="/xl/ctrlProps/ctrlProp538.xml" ContentType="application/vnd.ms-excel.controlproperties+xml"/>
  <Override PartName="/xl/ctrlProps/ctrlProp539.xml" ContentType="application/vnd.ms-excel.controlproperties+xml"/>
  <Override PartName="/xl/ctrlProps/ctrlProp540.xml" ContentType="application/vnd.ms-excel.controlproperties+xml"/>
  <Override PartName="/xl/ctrlProps/ctrlProp541.xml" ContentType="application/vnd.ms-excel.controlproperties+xml"/>
  <Override PartName="/xl/ctrlProps/ctrlProp542.xml" ContentType="application/vnd.ms-excel.controlproperties+xml"/>
  <Override PartName="/xl/ctrlProps/ctrlProp543.xml" ContentType="application/vnd.ms-excel.controlproperties+xml"/>
  <Override PartName="/xl/ctrlProps/ctrlProp544.xml" ContentType="application/vnd.ms-excel.controlproperties+xml"/>
  <Override PartName="/xl/ctrlProps/ctrlProp545.xml" ContentType="application/vnd.ms-excel.controlproperties+xml"/>
  <Override PartName="/xl/ctrlProps/ctrlProp546.xml" ContentType="application/vnd.ms-excel.controlproperties+xml"/>
  <Override PartName="/xl/ctrlProps/ctrlProp547.xml" ContentType="application/vnd.ms-excel.controlproperties+xml"/>
  <Override PartName="/xl/ctrlProps/ctrlProp548.xml" ContentType="application/vnd.ms-excel.controlproperties+xml"/>
  <Override PartName="/xl/ctrlProps/ctrlProp549.xml" ContentType="application/vnd.ms-excel.controlproperties+xml"/>
  <Override PartName="/xl/ctrlProps/ctrlProp550.xml" ContentType="application/vnd.ms-excel.controlproperties+xml"/>
  <Override PartName="/xl/ctrlProps/ctrlProp551.xml" ContentType="application/vnd.ms-excel.controlproperties+xml"/>
  <Override PartName="/xl/ctrlProps/ctrlProp552.xml" ContentType="application/vnd.ms-excel.controlproperties+xml"/>
  <Override PartName="/xl/ctrlProps/ctrlProp553.xml" ContentType="application/vnd.ms-excel.controlproperties+xml"/>
  <Override PartName="/xl/ctrlProps/ctrlProp554.xml" ContentType="application/vnd.ms-excel.controlproperties+xml"/>
  <Override PartName="/xl/ctrlProps/ctrlProp555.xml" ContentType="application/vnd.ms-excel.controlproperties+xml"/>
  <Override PartName="/xl/ctrlProps/ctrlProp556.xml" ContentType="application/vnd.ms-excel.controlproperties+xml"/>
  <Override PartName="/xl/ctrlProps/ctrlProp557.xml" ContentType="application/vnd.ms-excel.controlproperties+xml"/>
  <Override PartName="/xl/ctrlProps/ctrlProp558.xml" ContentType="application/vnd.ms-excel.controlproperties+xml"/>
  <Override PartName="/xl/ctrlProps/ctrlProp559.xml" ContentType="application/vnd.ms-excel.controlproperties+xml"/>
  <Override PartName="/xl/ctrlProps/ctrlProp560.xml" ContentType="application/vnd.ms-excel.controlproperties+xml"/>
  <Override PartName="/xl/ctrlProps/ctrlProp561.xml" ContentType="application/vnd.ms-excel.controlproperties+xml"/>
  <Override PartName="/xl/ctrlProps/ctrlProp562.xml" ContentType="application/vnd.ms-excel.controlproperties+xml"/>
  <Override PartName="/xl/ctrlProps/ctrlProp563.xml" ContentType="application/vnd.ms-excel.controlproperties+xml"/>
  <Override PartName="/xl/ctrlProps/ctrlProp564.xml" ContentType="application/vnd.ms-excel.controlproperties+xml"/>
  <Override PartName="/xl/ctrlProps/ctrlProp565.xml" ContentType="application/vnd.ms-excel.controlproperties+xml"/>
  <Override PartName="/xl/ctrlProps/ctrlProp566.xml" ContentType="application/vnd.ms-excel.controlproperties+xml"/>
  <Override PartName="/xl/ctrlProps/ctrlProp567.xml" ContentType="application/vnd.ms-excel.controlproperties+xml"/>
  <Override PartName="/xl/ctrlProps/ctrlProp568.xml" ContentType="application/vnd.ms-excel.controlproperties+xml"/>
  <Override PartName="/xl/ctrlProps/ctrlProp569.xml" ContentType="application/vnd.ms-excel.controlproperties+xml"/>
  <Override PartName="/xl/ctrlProps/ctrlProp570.xml" ContentType="application/vnd.ms-excel.controlproperties+xml"/>
  <Override PartName="/xl/ctrlProps/ctrlProp571.xml" ContentType="application/vnd.ms-excel.controlproperties+xml"/>
  <Override PartName="/xl/ctrlProps/ctrlProp572.xml" ContentType="application/vnd.ms-excel.controlproperties+xml"/>
  <Override PartName="/xl/ctrlProps/ctrlProp573.xml" ContentType="application/vnd.ms-excel.controlproperties+xml"/>
  <Override PartName="/xl/ctrlProps/ctrlProp574.xml" ContentType="application/vnd.ms-excel.controlproperties+xml"/>
  <Override PartName="/xl/ctrlProps/ctrlProp575.xml" ContentType="application/vnd.ms-excel.controlproperties+xml"/>
  <Override PartName="/xl/ctrlProps/ctrlProp576.xml" ContentType="application/vnd.ms-excel.controlproperties+xml"/>
  <Override PartName="/xl/ctrlProps/ctrlProp577.xml" ContentType="application/vnd.ms-excel.controlproperties+xml"/>
  <Override PartName="/xl/ctrlProps/ctrlProp578.xml" ContentType="application/vnd.ms-excel.controlproperties+xml"/>
  <Override PartName="/xl/ctrlProps/ctrlProp579.xml" ContentType="application/vnd.ms-excel.controlproperties+xml"/>
  <Override PartName="/xl/ctrlProps/ctrlProp580.xml" ContentType="application/vnd.ms-excel.controlproperties+xml"/>
  <Override PartName="/xl/ctrlProps/ctrlProp581.xml" ContentType="application/vnd.ms-excel.controlproperties+xml"/>
  <Override PartName="/xl/ctrlProps/ctrlProp582.xml" ContentType="application/vnd.ms-excel.controlproperties+xml"/>
  <Override PartName="/xl/ctrlProps/ctrlProp583.xml" ContentType="application/vnd.ms-excel.controlproperties+xml"/>
  <Override PartName="/xl/ctrlProps/ctrlProp584.xml" ContentType="application/vnd.ms-excel.controlproperties+xml"/>
  <Override PartName="/xl/ctrlProps/ctrlProp585.xml" ContentType="application/vnd.ms-excel.controlproperties+xml"/>
  <Override PartName="/xl/ctrlProps/ctrlProp586.xml" ContentType="application/vnd.ms-excel.controlproperties+xml"/>
  <Override PartName="/xl/ctrlProps/ctrlProp587.xml" ContentType="application/vnd.ms-excel.controlproperties+xml"/>
  <Override PartName="/xl/ctrlProps/ctrlProp588.xml" ContentType="application/vnd.ms-excel.controlproperties+xml"/>
  <Override PartName="/xl/ctrlProps/ctrlProp589.xml" ContentType="application/vnd.ms-excel.controlproperties+xml"/>
  <Override PartName="/xl/ctrlProps/ctrlProp590.xml" ContentType="application/vnd.ms-excel.controlproperties+xml"/>
  <Override PartName="/xl/ctrlProps/ctrlProp591.xml" ContentType="application/vnd.ms-excel.controlproperties+xml"/>
  <Override PartName="/xl/ctrlProps/ctrlProp592.xml" ContentType="application/vnd.ms-excel.controlproperties+xml"/>
  <Override PartName="/xl/ctrlProps/ctrlProp593.xml" ContentType="application/vnd.ms-excel.controlproperties+xml"/>
  <Override PartName="/xl/ctrlProps/ctrlProp594.xml" ContentType="application/vnd.ms-excel.controlproperties+xml"/>
  <Override PartName="/xl/ctrlProps/ctrlProp595.xml" ContentType="application/vnd.ms-excel.controlproperties+xml"/>
  <Override PartName="/xl/ctrlProps/ctrlProp596.xml" ContentType="application/vnd.ms-excel.controlproperties+xml"/>
  <Override PartName="/xl/ctrlProps/ctrlProp597.xml" ContentType="application/vnd.ms-excel.controlproperties+xml"/>
  <Override PartName="/xl/ctrlProps/ctrlProp598.xml" ContentType="application/vnd.ms-excel.controlproperties+xml"/>
  <Override PartName="/xl/ctrlProps/ctrlProp599.xml" ContentType="application/vnd.ms-excel.controlproperties+xml"/>
  <Override PartName="/xl/ctrlProps/ctrlProp600.xml" ContentType="application/vnd.ms-excel.controlproperties+xml"/>
  <Override PartName="/xl/ctrlProps/ctrlProp601.xml" ContentType="application/vnd.ms-excel.controlpropertie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tables/table48.xml" ContentType="application/vnd.openxmlformats-officedocument.spreadsheetml.table+xml"/>
  <Override PartName="/xl/tables/table49.xml" ContentType="application/vnd.openxmlformats-officedocument.spreadsheetml.table+xml"/>
  <Override PartName="/xl/tables/table50.xml" ContentType="application/vnd.openxmlformats-officedocument.spreadsheetml.table+xml"/>
  <Override PartName="/xl/tables/table51.xml" ContentType="application/vnd.openxmlformats-officedocument.spreadsheetml.table+xml"/>
  <Override PartName="/xl/tables/table52.xml" ContentType="application/vnd.openxmlformats-officedocument.spreadsheetml.table+xml"/>
  <Override PartName="/xl/tables/table53.xml" ContentType="application/vnd.openxmlformats-officedocument.spreadsheetml.table+xml"/>
  <Override PartName="/xl/tables/table54.xml" ContentType="application/vnd.openxmlformats-officedocument.spreadsheetml.table+xml"/>
  <Override PartName="/xl/tables/table55.xml" ContentType="application/vnd.openxmlformats-officedocument.spreadsheetml.table+xml"/>
  <Override PartName="/xl/tables/table56.xml" ContentType="application/vnd.openxmlformats-officedocument.spreadsheetml.table+xml"/>
  <Override PartName="/xl/tables/table57.xml" ContentType="application/vnd.openxmlformats-officedocument.spreadsheetml.table+xml"/>
  <Override PartName="/xl/tables/table58.xml" ContentType="application/vnd.openxmlformats-officedocument.spreadsheetml.table+xml"/>
  <Override PartName="/xl/tables/table59.xml" ContentType="application/vnd.openxmlformats-officedocument.spreadsheetml.table+xml"/>
  <Override PartName="/xl/tables/table60.xml" ContentType="application/vnd.openxmlformats-officedocument.spreadsheetml.table+xml"/>
  <Override PartName="/xl/tables/table61.xml" ContentType="application/vnd.openxmlformats-officedocument.spreadsheetml.table+xml"/>
  <Override PartName="/xl/tables/table62.xml" ContentType="application/vnd.openxmlformats-officedocument.spreadsheetml.table+xml"/>
  <Override PartName="/xl/tables/table63.xml" ContentType="application/vnd.openxmlformats-officedocument.spreadsheetml.table+xml"/>
  <Override PartName="/xl/tables/table64.xml" ContentType="application/vnd.openxmlformats-officedocument.spreadsheetml.table+xml"/>
  <Override PartName="/xl/tables/table65.xml" ContentType="application/vnd.openxmlformats-officedocument.spreadsheetml.table+xml"/>
  <Override PartName="/xl/tables/table66.xml" ContentType="application/vnd.openxmlformats-officedocument.spreadsheetml.table+xml"/>
  <Override PartName="/xl/tables/table67.xml" ContentType="application/vnd.openxmlformats-officedocument.spreadsheetml.table+xml"/>
  <Override PartName="/xl/tables/table68.xml" ContentType="application/vnd.openxmlformats-officedocument.spreadsheetml.table+xml"/>
  <Override PartName="/xl/tables/table69.xml" ContentType="application/vnd.openxmlformats-officedocument.spreadsheetml.table+xml"/>
  <Override PartName="/xl/tables/table70.xml" ContentType="application/vnd.openxmlformats-officedocument.spreadsheetml.table+xml"/>
  <Override PartName="/xl/tables/table71.xml" ContentType="application/vnd.openxmlformats-officedocument.spreadsheetml.table+xml"/>
  <Override PartName="/xl/tables/table72.xml" ContentType="application/vnd.openxmlformats-officedocument.spreadsheetml.table+xml"/>
  <Override PartName="/xl/tables/table73.xml" ContentType="application/vnd.openxmlformats-officedocument.spreadsheetml.table+xml"/>
  <Override PartName="/xl/tables/table74.xml" ContentType="application/vnd.openxmlformats-officedocument.spreadsheetml.table+xml"/>
  <Override PartName="/xl/tables/table75.xml" ContentType="application/vnd.openxmlformats-officedocument.spreadsheetml.table+xml"/>
  <Override PartName="/xl/tables/table76.xml" ContentType="application/vnd.openxmlformats-officedocument.spreadsheetml.table+xml"/>
  <Override PartName="/xl/tables/table77.xml" ContentType="application/vnd.openxmlformats-officedocument.spreadsheetml.table+xml"/>
  <Override PartName="/xl/tables/table78.xml" ContentType="application/vnd.openxmlformats-officedocument.spreadsheetml.table+xml"/>
  <Override PartName="/xl/tables/table79.xml" ContentType="application/vnd.openxmlformats-officedocument.spreadsheetml.table+xml"/>
  <Override PartName="/xl/tables/table80.xml" ContentType="application/vnd.openxmlformats-officedocument.spreadsheetml.table+xml"/>
  <Override PartName="/xl/tables/table81.xml" ContentType="application/vnd.openxmlformats-officedocument.spreadsheetml.table+xml"/>
  <Override PartName="/xl/tables/table82.xml" ContentType="application/vnd.openxmlformats-officedocument.spreadsheetml.table+xml"/>
  <Override PartName="/xl/tables/table83.xml" ContentType="application/vnd.openxmlformats-officedocument.spreadsheetml.table+xml"/>
  <Override PartName="/xl/tables/table84.xml" ContentType="application/vnd.openxmlformats-officedocument.spreadsheetml.table+xml"/>
  <Override PartName="/xl/tables/table85.xml" ContentType="application/vnd.openxmlformats-officedocument.spreadsheetml.table+xml"/>
  <Override PartName="/xl/tables/table86.xml" ContentType="application/vnd.openxmlformats-officedocument.spreadsheetml.table+xml"/>
  <Override PartName="/xl/tables/table87.xml" ContentType="application/vnd.openxmlformats-officedocument.spreadsheetml.table+xml"/>
  <Override PartName="/xl/tables/table88.xml" ContentType="application/vnd.openxmlformats-officedocument.spreadsheetml.table+xml"/>
  <Override PartName="/xl/tables/table89.xml" ContentType="application/vnd.openxmlformats-officedocument.spreadsheetml.table+xml"/>
  <Override PartName="/xl/tables/table90.xml" ContentType="application/vnd.openxmlformats-officedocument.spreadsheetml.table+xml"/>
  <Override PartName="/xl/tables/table91.xml" ContentType="application/vnd.openxmlformats-officedocument.spreadsheetml.table+xml"/>
  <Override PartName="/xl/tables/table92.xml" ContentType="application/vnd.openxmlformats-officedocument.spreadsheetml.table+xml"/>
  <Override PartName="/xl/tables/table93.xml" ContentType="application/vnd.openxmlformats-officedocument.spreadsheetml.table+xml"/>
  <Override PartName="/xl/tables/table94.xml" ContentType="application/vnd.openxmlformats-officedocument.spreadsheetml.table+xml"/>
  <Override PartName="/xl/tables/table95.xml" ContentType="application/vnd.openxmlformats-officedocument.spreadsheetml.table+xml"/>
  <Override PartName="/xl/tables/table96.xml" ContentType="application/vnd.openxmlformats-officedocument.spreadsheetml.table+xml"/>
  <Override PartName="/xl/tables/table97.xml" ContentType="application/vnd.openxmlformats-officedocument.spreadsheetml.table+xml"/>
  <Override PartName="/xl/tables/table98.xml" ContentType="application/vnd.openxmlformats-officedocument.spreadsheetml.table+xml"/>
  <Override PartName="/xl/tables/table99.xml" ContentType="application/vnd.openxmlformats-officedocument.spreadsheetml.table+xml"/>
  <Override PartName="/xl/tables/table100.xml" ContentType="application/vnd.openxmlformats-officedocument.spreadsheetml.table+xml"/>
  <Override PartName="/xl/tables/table101.xml" ContentType="application/vnd.openxmlformats-officedocument.spreadsheetml.table+xml"/>
  <Override PartName="/xl/tables/table102.xml" ContentType="application/vnd.openxmlformats-officedocument.spreadsheetml.table+xml"/>
  <Override PartName="/xl/tables/table103.xml" ContentType="application/vnd.openxmlformats-officedocument.spreadsheetml.table+xml"/>
  <Override PartName="/xl/tables/table104.xml" ContentType="application/vnd.openxmlformats-officedocument.spreadsheetml.table+xml"/>
  <Override PartName="/xl/tables/table105.xml" ContentType="application/vnd.openxmlformats-officedocument.spreadsheetml.table+xml"/>
  <Override PartName="/xl/tables/table106.xml" ContentType="application/vnd.openxmlformats-officedocument.spreadsheetml.table+xml"/>
  <Override PartName="/xl/tables/table107.xml" ContentType="application/vnd.openxmlformats-officedocument.spreadsheetml.table+xml"/>
  <Override PartName="/xl/tables/table108.xml" ContentType="application/vnd.openxmlformats-officedocument.spreadsheetml.table+xml"/>
  <Override PartName="/xl/tables/table109.xml" ContentType="application/vnd.openxmlformats-officedocument.spreadsheetml.table+xml"/>
  <Override PartName="/xl/tables/table110.xml" ContentType="application/vnd.openxmlformats-officedocument.spreadsheetml.table+xml"/>
  <Override PartName="/xl/tables/table111.xml" ContentType="application/vnd.openxmlformats-officedocument.spreadsheetml.table+xml"/>
  <Override PartName="/xl/tables/table112.xml" ContentType="application/vnd.openxmlformats-officedocument.spreadsheetml.table+xml"/>
  <Override PartName="/xl/tables/table113.xml" ContentType="application/vnd.openxmlformats-officedocument.spreadsheetml.table+xml"/>
  <Override PartName="/xl/tables/table114.xml" ContentType="application/vnd.openxmlformats-officedocument.spreadsheetml.table+xml"/>
  <Override PartName="/xl/tables/table115.xml" ContentType="application/vnd.openxmlformats-officedocument.spreadsheetml.table+xml"/>
  <Override PartName="/xl/tables/table116.xml" ContentType="application/vnd.openxmlformats-officedocument.spreadsheetml.table+xml"/>
  <Override PartName="/xl/tables/table117.xml" ContentType="application/vnd.openxmlformats-officedocument.spreadsheetml.table+xml"/>
  <Override PartName="/xl/tables/table118.xml" ContentType="application/vnd.openxmlformats-officedocument.spreadsheetml.table+xml"/>
  <Override PartName="/xl/tables/table119.xml" ContentType="application/vnd.openxmlformats-officedocument.spreadsheetml.table+xml"/>
  <Override PartName="/xl/tables/table120.xml" ContentType="application/vnd.openxmlformats-officedocument.spreadsheetml.table+xml"/>
  <Override PartName="/xl/tables/table121.xml" ContentType="application/vnd.openxmlformats-officedocument.spreadsheetml.table+xml"/>
  <Override PartName="/xl/tables/table122.xml" ContentType="application/vnd.openxmlformats-officedocument.spreadsheetml.table+xml"/>
  <Override PartName="/xl/tables/table123.xml" ContentType="application/vnd.openxmlformats-officedocument.spreadsheetml.table+xml"/>
  <Override PartName="/xl/tables/table124.xml" ContentType="application/vnd.openxmlformats-officedocument.spreadsheetml.table+xml"/>
  <Override PartName="/xl/tables/table125.xml" ContentType="application/vnd.openxmlformats-officedocument.spreadsheetml.table+xml"/>
  <Override PartName="/xl/tables/table126.xml" ContentType="application/vnd.openxmlformats-officedocument.spreadsheetml.table+xml"/>
  <Override PartName="/xl/tables/table127.xml" ContentType="application/vnd.openxmlformats-officedocument.spreadsheetml.table+xml"/>
  <Override PartName="/xl/tables/table128.xml" ContentType="application/vnd.openxmlformats-officedocument.spreadsheetml.table+xml"/>
  <Override PartName="/xl/tables/table129.xml" ContentType="application/vnd.openxmlformats-officedocument.spreadsheetml.table+xml"/>
  <Override PartName="/xl/tables/table130.xml" ContentType="application/vnd.openxmlformats-officedocument.spreadsheetml.table+xml"/>
  <Override PartName="/xl/tables/table131.xml" ContentType="application/vnd.openxmlformats-officedocument.spreadsheetml.table+xml"/>
  <Override PartName="/xl/tables/table132.xml" ContentType="application/vnd.openxmlformats-officedocument.spreadsheetml.table+xml"/>
  <Override PartName="/xl/tables/table133.xml" ContentType="application/vnd.openxmlformats-officedocument.spreadsheetml.table+xml"/>
  <Override PartName="/xl/tables/table134.xml" ContentType="application/vnd.openxmlformats-officedocument.spreadsheetml.table+xml"/>
  <Override PartName="/xl/tables/table135.xml" ContentType="application/vnd.openxmlformats-officedocument.spreadsheetml.table+xml"/>
  <Override PartName="/xl/tables/table136.xml" ContentType="application/vnd.openxmlformats-officedocument.spreadsheetml.table+xml"/>
  <Override PartName="/xl/tables/table137.xml" ContentType="application/vnd.openxmlformats-officedocument.spreadsheetml.table+xml"/>
  <Override PartName="/xl/comments1.xml" ContentType="application/vnd.openxmlformats-officedocument.spreadsheetml.comments+xml"/>
  <Override PartName="/xl/drawings/drawing3.xml" ContentType="application/vnd.openxmlformats-officedocument.drawing+xml"/>
  <Override PartName="/xl/ctrlProps/ctrlProp602.xml" ContentType="application/vnd.ms-excel.controlproperties+xml"/>
  <Override PartName="/xl/ctrlProps/ctrlProp603.xml" ContentType="application/vnd.ms-excel.controlproperties+xml"/>
  <Override PartName="/xl/ctrlProps/ctrlProp604.xml" ContentType="application/vnd.ms-excel.controlproperties+xml"/>
  <Override PartName="/xl/ctrlProps/ctrlProp605.xml" ContentType="application/vnd.ms-excel.controlproperties+xml"/>
  <Override PartName="/xl/tables/table138.xml" ContentType="application/vnd.openxmlformats-officedocument.spreadsheetml.table+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codeName="ThisWorkbook"/>
  <mc:AlternateContent xmlns:mc="http://schemas.openxmlformats.org/markup-compatibility/2006">
    <mc:Choice Requires="x15">
      <x15ac:absPath xmlns:x15ac="http://schemas.microsoft.com/office/spreadsheetml/2010/11/ac" url="https://digeigob-my.sharepoint.com/personal/angela_comas_digeig_gob_do/Documents/Escritorio/Insumos Página Web/2023/Enero/"/>
    </mc:Choice>
  </mc:AlternateContent>
  <xr:revisionPtr revIDLastSave="0" documentId="8_{12E6DE71-0BE3-4E79-AEC2-D955CB592D41}" xr6:coauthVersionLast="47" xr6:coauthVersionMax="47" xr10:uidLastSave="{00000000-0000-0000-0000-000000000000}"/>
  <workbookProtection workbookPassword="A90E" lockStructure="1"/>
  <bookViews>
    <workbookView xWindow="-120" yWindow="-120" windowWidth="29040" windowHeight="15840" tabRatio="606" activeTab="1" xr2:uid="{00000000-000D-0000-FFFF-FFFF00000000}"/>
  </bookViews>
  <sheets>
    <sheet name="RESUMEN" sheetId="1" r:id="rId1"/>
    <sheet name="PACC" sheetId="2" r:id="rId2"/>
    <sheet name="Informacion " sheetId="3" state="hidden" r:id="rId3"/>
    <sheet name="UNSPSC" sheetId="4" r:id="rId4"/>
    <sheet name="ProcedureTemplate" sheetId="5" state="hidden" r:id="rId5"/>
  </sheets>
  <definedNames>
    <definedName name="_xlnm.Print_Area" localSheetId="1">PACC!$A$1:$J$1750</definedName>
    <definedName name="Bienes">'Informacion '!$S$3</definedName>
    <definedName name="Concesiones">'Informacion '!$S$8</definedName>
    <definedName name="ConsultoriaServicios">'Informacion '!$S$6</definedName>
    <definedName name="DistritoList">'Informacion '!$J$3:$J$387</definedName>
    <definedName name="MIPYMEList">'Informacion '!$N$3:$N$5</definedName>
    <definedName name="MIPYMEMujer">'Informacion '!$N$4</definedName>
    <definedName name="MIPYMENo">'Informacion '!$N$5</definedName>
    <definedName name="MIPYMEOculto">PACC!$I:$I</definedName>
    <definedName name="MIPYMESí">'Informacion '!$N$3</definedName>
    <definedName name="ModCM">'Informacion '!$L$4</definedName>
    <definedName name="ModCP">'Informacion '!$L$3</definedName>
    <definedName name="ModCU">'Informacion '!$L$5</definedName>
    <definedName name="ModE1508">'Informacion '!$L$12</definedName>
    <definedName name="ModE40">'Informacion '!$L$11</definedName>
    <definedName name="ModEBienes">'Informacion '!$L$6</definedName>
    <definedName name="ModEConstruccion">'Informacion '!$L$7</definedName>
    <definedName name="ModEObras">'Informacion '!$L$9</definedName>
    <definedName name="ModEProveedor">'Informacion '!$L$10</definedName>
    <definedName name="ModEPublicidad">'Informacion '!$L$8</definedName>
    <definedName name="ModLI">'Informacion '!$L$14</definedName>
    <definedName name="ModLP">'Informacion '!$L$13</definedName>
    <definedName name="ModLR">'Informacion '!$L$15</definedName>
    <definedName name="ModSI">'Informacion '!$L$17</definedName>
    <definedName name="ModSO">'Informacion '!$L$16</definedName>
    <definedName name="MunicipioColumn">'Informacion '!$I$3:$I$387</definedName>
    <definedName name="MunicipioList">'Informacion '!$F$3:$F$157</definedName>
    <definedName name="MunicipioStart">'Informacion '!$I$3</definedName>
    <definedName name="ObjetoContratacion">PACC!$C:$C</definedName>
    <definedName name="ObjetoContratacionList">'Informacion '!$S$3:$S$7</definedName>
    <definedName name="ObjetoContratacionOculto">PACC!$H:$H</definedName>
    <definedName name="Obras">'Informacion '!$S$7</definedName>
    <definedName name="ProcedimientoOculto">PACC!$J:$J</definedName>
    <definedName name="ProcedureTemplateRange">ProcedureTemplate!$A$1:$J$10</definedName>
    <definedName name="ProvinciaColumn">'Informacion '!$E$3:$E$157</definedName>
    <definedName name="ProvinciaList">'Informacion '!$C$3:$C$34</definedName>
    <definedName name="ProvinciaStart">'Informacion '!$E$3</definedName>
    <definedName name="RegionColumn">'Informacion '!$B$3:$B$34</definedName>
    <definedName name="RegionList">'Informacion '!$A$3:$A$12</definedName>
    <definedName name="RegionStart">'Informacion '!$B$3</definedName>
    <definedName name="Servicios">'Informacion '!$S$4</definedName>
    <definedName name="ServiciosConsultoria">'Informacion '!$S$5</definedName>
    <definedName name="TiposProcedimientoList">'Informacion '!$L$3:$L$17</definedName>
    <definedName name="TotalEstArea">PACC!$K:$M</definedName>
    <definedName name="TotalEstColumnName">PACC!$E:$E</definedName>
    <definedName name="TotalEstColumnValue">PACC!$F:$F</definedName>
    <definedName name="TotalEstLabel">'Informacion '!$U$3</definedName>
    <definedName name="UnidadesList">'Informacion '!$Q$3:$Q$43</definedName>
    <definedName name="UNSPSCCode">UNSPSC!$A$1:$A$18298</definedName>
    <definedName name="UNSPSCDes">UNSPSC!$B$1:$B$18298</definedName>
  </definedNames>
  <calcPr calcId="191029"/>
  <webPublishing codePag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J1709" i="2" l="1"/>
  <c r="I1709" i="2"/>
  <c r="H1709" i="2"/>
  <c r="C1705" i="2"/>
  <c r="C1703" i="2"/>
  <c r="J1698" i="2"/>
  <c r="I1698" i="2"/>
  <c r="H1698" i="2"/>
  <c r="C1694" i="2"/>
  <c r="C1692" i="2"/>
  <c r="J1687" i="2"/>
  <c r="I1687" i="2"/>
  <c r="H1687" i="2"/>
  <c r="C1683" i="2"/>
  <c r="C1681" i="2"/>
  <c r="J1676" i="2"/>
  <c r="I1676" i="2"/>
  <c r="H1676" i="2"/>
  <c r="C1672" i="2"/>
  <c r="C1670" i="2"/>
  <c r="J1665" i="2"/>
  <c r="I1665" i="2"/>
  <c r="H1665" i="2"/>
  <c r="C1661" i="2"/>
  <c r="C1659" i="2"/>
  <c r="J1654" i="2"/>
  <c r="I1654" i="2"/>
  <c r="H1654" i="2"/>
  <c r="C1650" i="2"/>
  <c r="C1648" i="2"/>
  <c r="J1643" i="2"/>
  <c r="I1643" i="2"/>
  <c r="H1643" i="2"/>
  <c r="C1639" i="2"/>
  <c r="C1637" i="2"/>
  <c r="J1632" i="2"/>
  <c r="I1632" i="2"/>
  <c r="H1632" i="2"/>
  <c r="C1628" i="2"/>
  <c r="C1626" i="2"/>
  <c r="B705" i="2"/>
  <c r="B1686" i="2"/>
  <c r="B693" i="2"/>
  <c r="F1675" i="2"/>
  <c r="F681" i="2"/>
  <c r="F1631" i="2"/>
  <c r="B681" i="2"/>
  <c r="B1631" i="2"/>
  <c r="B717" i="2"/>
  <c r="B1664" i="2"/>
  <c r="B1708" i="2"/>
  <c r="B1697" i="2"/>
  <c r="F1708" i="2"/>
  <c r="F1653" i="2"/>
  <c r="F717" i="2"/>
  <c r="F705" i="2"/>
  <c r="F1664" i="2"/>
  <c r="B1653" i="2"/>
  <c r="F1642" i="2"/>
  <c r="F1697" i="2"/>
  <c r="B1675" i="2"/>
  <c r="F693" i="2"/>
  <c r="B1642" i="2"/>
  <c r="F1686" i="2"/>
  <c r="F1709" i="2" l="1"/>
  <c r="F1698" i="2"/>
  <c r="F1687" i="2"/>
  <c r="F1676" i="2"/>
  <c r="F1665" i="2"/>
  <c r="F1654" i="2"/>
  <c r="F1643" i="2"/>
  <c r="F1632" i="2"/>
  <c r="J1621" i="2"/>
  <c r="I1621" i="2"/>
  <c r="H1621" i="2"/>
  <c r="C1617" i="2"/>
  <c r="C1615" i="2"/>
  <c r="J1610" i="2"/>
  <c r="I1610" i="2"/>
  <c r="H1610" i="2"/>
  <c r="C1605" i="2"/>
  <c r="C1603" i="2"/>
  <c r="J1598" i="2"/>
  <c r="I1598" i="2"/>
  <c r="H1598" i="2"/>
  <c r="C1593" i="2"/>
  <c r="C1591" i="2"/>
  <c r="J1586" i="2"/>
  <c r="I1586" i="2"/>
  <c r="H1586" i="2"/>
  <c r="C1581" i="2"/>
  <c r="C1579" i="2"/>
  <c r="J1574" i="2"/>
  <c r="I1574" i="2"/>
  <c r="H1574" i="2"/>
  <c r="C1569" i="2"/>
  <c r="C1567" i="2"/>
  <c r="J1562" i="2"/>
  <c r="I1562" i="2"/>
  <c r="H1562" i="2"/>
  <c r="C1557" i="2"/>
  <c r="C1555" i="2"/>
  <c r="J1550" i="2"/>
  <c r="I1550" i="2"/>
  <c r="H1550" i="2"/>
  <c r="C1545" i="2"/>
  <c r="C1543" i="2"/>
  <c r="J1538" i="2"/>
  <c r="I1538" i="2"/>
  <c r="H1538" i="2"/>
  <c r="C1533" i="2"/>
  <c r="C1531" i="2"/>
  <c r="J1526" i="2"/>
  <c r="I1526" i="2"/>
  <c r="H1526" i="2"/>
  <c r="C1520" i="2"/>
  <c r="C1518" i="2"/>
  <c r="J1513" i="2"/>
  <c r="I1513" i="2"/>
  <c r="H1513" i="2"/>
  <c r="C1509" i="2"/>
  <c r="C1507" i="2"/>
  <c r="J1502" i="2"/>
  <c r="I1502" i="2"/>
  <c r="H1502" i="2"/>
  <c r="C1481" i="2"/>
  <c r="C1479" i="2"/>
  <c r="J1474" i="2"/>
  <c r="I1474" i="2"/>
  <c r="H1474" i="2"/>
  <c r="C1456" i="2"/>
  <c r="C1454" i="2"/>
  <c r="J1449" i="2"/>
  <c r="I1449" i="2"/>
  <c r="H1449" i="2"/>
  <c r="C1432" i="2"/>
  <c r="C1430" i="2"/>
  <c r="J1425" i="2"/>
  <c r="I1425" i="2"/>
  <c r="H1425" i="2"/>
  <c r="C1417" i="2"/>
  <c r="C1415" i="2"/>
  <c r="J1410" i="2"/>
  <c r="I1410" i="2"/>
  <c r="H1410" i="2"/>
  <c r="C1404" i="2"/>
  <c r="C1402" i="2"/>
  <c r="J1397" i="2"/>
  <c r="I1397" i="2"/>
  <c r="H1397" i="2"/>
  <c r="C1393" i="2"/>
  <c r="C1391" i="2"/>
  <c r="J1386" i="2"/>
  <c r="I1386" i="2"/>
  <c r="H1386" i="2"/>
  <c r="C1382" i="2"/>
  <c r="C1380" i="2"/>
  <c r="J1375" i="2"/>
  <c r="I1375" i="2"/>
  <c r="H1375" i="2"/>
  <c r="C1371" i="2"/>
  <c r="C1369" i="2"/>
  <c r="J1364" i="2"/>
  <c r="I1364" i="2"/>
  <c r="H1364" i="2"/>
  <c r="C1360" i="2"/>
  <c r="C1358" i="2"/>
  <c r="J1353" i="2"/>
  <c r="I1353" i="2"/>
  <c r="H1353" i="2"/>
  <c r="C1339" i="2"/>
  <c r="C1337" i="2"/>
  <c r="J1332" i="2"/>
  <c r="I1332" i="2"/>
  <c r="H1332" i="2"/>
  <c r="C1325" i="2"/>
  <c r="C1323" i="2"/>
  <c r="J1318" i="2"/>
  <c r="I1318" i="2"/>
  <c r="H1318" i="2"/>
  <c r="C1313" i="2"/>
  <c r="C1311" i="2"/>
  <c r="J1306" i="2"/>
  <c r="I1306" i="2"/>
  <c r="H1306" i="2"/>
  <c r="C1302" i="2"/>
  <c r="C1300" i="2"/>
  <c r="J1295" i="2"/>
  <c r="I1295" i="2"/>
  <c r="H1295" i="2"/>
  <c r="C1291" i="2"/>
  <c r="C1289" i="2"/>
  <c r="J1284" i="2"/>
  <c r="I1284" i="2"/>
  <c r="H1284" i="2"/>
  <c r="C1275" i="2"/>
  <c r="C1273" i="2"/>
  <c r="J1268" i="2"/>
  <c r="I1268" i="2"/>
  <c r="H1268" i="2"/>
  <c r="C1259" i="2"/>
  <c r="C1257" i="2"/>
  <c r="J1252" i="2"/>
  <c r="I1252" i="2"/>
  <c r="H1252" i="2"/>
  <c r="C1248" i="2"/>
  <c r="C1246" i="2"/>
  <c r="J1241" i="2"/>
  <c r="I1241" i="2"/>
  <c r="H1241" i="2"/>
  <c r="C1237" i="2"/>
  <c r="C1235" i="2"/>
  <c r="J1230" i="2"/>
  <c r="I1230" i="2"/>
  <c r="H1230" i="2"/>
  <c r="C1226" i="2"/>
  <c r="C1224" i="2"/>
  <c r="J1219" i="2"/>
  <c r="I1219" i="2"/>
  <c r="H1219" i="2"/>
  <c r="C1215" i="2"/>
  <c r="C1213" i="2"/>
  <c r="J1208" i="2"/>
  <c r="I1208" i="2"/>
  <c r="H1208" i="2"/>
  <c r="C1204" i="2"/>
  <c r="C1202" i="2"/>
  <c r="J1197" i="2"/>
  <c r="I1197" i="2"/>
  <c r="H1197" i="2"/>
  <c r="C1193" i="2"/>
  <c r="C1191" i="2"/>
  <c r="J1186" i="2"/>
  <c r="I1186" i="2"/>
  <c r="H1186" i="2"/>
  <c r="C1182" i="2"/>
  <c r="C1180" i="2"/>
  <c r="J1175" i="2"/>
  <c r="I1175" i="2"/>
  <c r="H1175" i="2"/>
  <c r="C1171" i="2"/>
  <c r="C1169" i="2"/>
  <c r="J1164" i="2"/>
  <c r="I1164" i="2"/>
  <c r="H1164" i="2"/>
  <c r="C1158" i="2"/>
  <c r="C1156" i="2"/>
  <c r="J1151" i="2"/>
  <c r="I1151" i="2"/>
  <c r="H1151" i="2"/>
  <c r="C1145" i="2"/>
  <c r="C1143" i="2"/>
  <c r="J1138" i="2"/>
  <c r="I1138" i="2"/>
  <c r="H1138" i="2"/>
  <c r="C1131" i="2"/>
  <c r="C1129" i="2"/>
  <c r="J1124" i="2"/>
  <c r="I1124" i="2"/>
  <c r="H1124" i="2"/>
  <c r="C1115" i="2"/>
  <c r="C1113" i="2"/>
  <c r="J1108" i="2"/>
  <c r="I1108" i="2"/>
  <c r="H1108" i="2"/>
  <c r="C1104" i="2"/>
  <c r="C1102" i="2"/>
  <c r="J1097" i="2"/>
  <c r="I1097" i="2"/>
  <c r="H1097" i="2"/>
  <c r="C1093" i="2"/>
  <c r="C1091" i="2"/>
  <c r="J1086" i="2"/>
  <c r="I1086" i="2"/>
  <c r="H1086" i="2"/>
  <c r="C1082" i="2"/>
  <c r="C1080" i="2"/>
  <c r="J1075" i="2"/>
  <c r="I1075" i="2"/>
  <c r="H1075" i="2"/>
  <c r="C1071" i="2"/>
  <c r="C1069" i="2"/>
  <c r="F397" i="2"/>
  <c r="B625" i="2"/>
  <c r="F613" i="2"/>
  <c r="B397" i="2"/>
  <c r="B589" i="2"/>
  <c r="B385" i="2"/>
  <c r="B613" i="2"/>
  <c r="B409" i="2"/>
  <c r="B1424" i="2"/>
  <c r="F625" i="2"/>
  <c r="B421" i="2"/>
  <c r="F385" i="2"/>
  <c r="F1424" i="2"/>
  <c r="F421" i="2"/>
  <c r="F601" i="2"/>
  <c r="F589" i="2"/>
  <c r="B601" i="2"/>
  <c r="F409" i="2"/>
  <c r="J1064" i="2" l="1"/>
  <c r="I1064" i="2"/>
  <c r="H1064" i="2"/>
  <c r="C1060" i="2"/>
  <c r="C1058" i="2"/>
  <c r="J1053" i="2"/>
  <c r="I1053" i="2"/>
  <c r="H1053" i="2"/>
  <c r="C1049" i="2"/>
  <c r="C1047" i="2"/>
  <c r="J1042" i="2"/>
  <c r="I1042" i="2"/>
  <c r="H1042" i="2"/>
  <c r="C1038" i="2"/>
  <c r="C1036" i="2"/>
  <c r="J1031" i="2"/>
  <c r="I1031" i="2"/>
  <c r="H1031" i="2"/>
  <c r="C1027" i="2"/>
  <c r="C1025" i="2"/>
  <c r="J1020" i="2"/>
  <c r="I1020" i="2"/>
  <c r="H1020" i="2"/>
  <c r="C1016" i="2"/>
  <c r="C1014" i="2"/>
  <c r="J1009" i="2"/>
  <c r="I1009" i="2"/>
  <c r="H1009" i="2"/>
  <c r="C1005" i="2"/>
  <c r="C1003" i="2"/>
  <c r="J998" i="2"/>
  <c r="I998" i="2"/>
  <c r="H998" i="2"/>
  <c r="C994" i="2"/>
  <c r="C992" i="2"/>
  <c r="J987" i="2"/>
  <c r="I987" i="2"/>
  <c r="H987" i="2"/>
  <c r="C983" i="2"/>
  <c r="C981" i="2"/>
  <c r="B1330" i="2"/>
  <c r="B1445" i="2"/>
  <c r="B1240" i="2"/>
  <c r="B1467" i="2"/>
  <c r="F1331" i="2"/>
  <c r="B1344" i="2"/>
  <c r="F1441" i="2"/>
  <c r="F1266" i="2"/>
  <c r="B1096" i="2"/>
  <c r="B1491" i="2"/>
  <c r="F1196" i="2"/>
  <c r="B1463" i="2"/>
  <c r="F1445" i="2"/>
  <c r="B1443" i="2"/>
  <c r="B1409" i="2"/>
  <c r="B1408" i="2"/>
  <c r="B1347" i="2"/>
  <c r="B1584" i="2"/>
  <c r="B1473" i="2"/>
  <c r="F1136" i="2"/>
  <c r="F1207" i="2"/>
  <c r="F1435" i="2"/>
  <c r="F1349" i="2"/>
  <c r="B1329" i="2"/>
  <c r="F253" i="2"/>
  <c r="F1363" i="2"/>
  <c r="F1525" i="2"/>
  <c r="F1620" i="2"/>
  <c r="B1487" i="2"/>
  <c r="B1280" i="2"/>
  <c r="B1488" i="2"/>
  <c r="B1352" i="2"/>
  <c r="F1264" i="2"/>
  <c r="B1374" i="2"/>
  <c r="F1185" i="2"/>
  <c r="F1262" i="2"/>
  <c r="B1316" i="2"/>
  <c r="F1148" i="2"/>
  <c r="B1107" i="2"/>
  <c r="F1316" i="2"/>
  <c r="B1207" i="2"/>
  <c r="F1470" i="2"/>
  <c r="B1263" i="2"/>
  <c r="B1363" i="2"/>
  <c r="B1229" i="2"/>
  <c r="B1439" i="2"/>
  <c r="B1149" i="2"/>
  <c r="F1459" i="2"/>
  <c r="F229" i="2"/>
  <c r="B1441" i="2"/>
  <c r="B1120" i="2"/>
  <c r="F1609" i="2"/>
  <c r="B1283" i="2"/>
  <c r="B1030" i="2"/>
  <c r="B1498" i="2"/>
  <c r="B1560" i="2"/>
  <c r="B1459" i="2"/>
  <c r="F1536" i="2"/>
  <c r="F1342" i="2"/>
  <c r="F1463" i="2"/>
  <c r="B1436" i="2"/>
  <c r="B997" i="2"/>
  <c r="B1163" i="2"/>
  <c r="F1305" i="2"/>
  <c r="F1469" i="2"/>
  <c r="F1407" i="2"/>
  <c r="F1446" i="2"/>
  <c r="F1561" i="2"/>
  <c r="B1471" i="2"/>
  <c r="F241" i="2"/>
  <c r="B1468" i="2"/>
  <c r="B1536" i="2"/>
  <c r="F1572" i="2"/>
  <c r="F1440" i="2"/>
  <c r="B1317" i="2"/>
  <c r="F1019" i="2"/>
  <c r="F1471" i="2"/>
  <c r="B1420" i="2"/>
  <c r="F1548" i="2"/>
  <c r="B1267" i="2"/>
  <c r="B1608" i="2"/>
  <c r="F1492" i="2"/>
  <c r="B253" i="2"/>
  <c r="B986" i="2"/>
  <c r="B1262" i="2"/>
  <c r="F1491" i="2"/>
  <c r="F1085" i="2"/>
  <c r="B1525" i="2"/>
  <c r="B1501" i="2"/>
  <c r="B1620" i="2"/>
  <c r="B1490" i="2"/>
  <c r="F1294" i="2"/>
  <c r="F1448" i="2"/>
  <c r="B1348" i="2"/>
  <c r="F1512" i="2"/>
  <c r="F1499" i="2"/>
  <c r="B265" i="2"/>
  <c r="B1462" i="2"/>
  <c r="F96" i="2"/>
  <c r="F1385" i="2"/>
  <c r="F1422" i="2"/>
  <c r="B1609" i="2"/>
  <c r="F1350" i="2"/>
  <c r="F1267" i="2"/>
  <c r="F92" i="2"/>
  <c r="B1161" i="2"/>
  <c r="B1350" i="2"/>
  <c r="B1470" i="2"/>
  <c r="F1486" i="2"/>
  <c r="F1573" i="2"/>
  <c r="F1439" i="2"/>
  <c r="B1122" i="2"/>
  <c r="F1330" i="2"/>
  <c r="B1496" i="2"/>
  <c r="F1485" i="2"/>
  <c r="B1041" i="2"/>
  <c r="B1264" i="2"/>
  <c r="B1251" i="2"/>
  <c r="F1218" i="2"/>
  <c r="B1495" i="2"/>
  <c r="B1136" i="2"/>
  <c r="F1281" i="2"/>
  <c r="F1396" i="2"/>
  <c r="F1352" i="2"/>
  <c r="B1407" i="2"/>
  <c r="B1493" i="2"/>
  <c r="B1435" i="2"/>
  <c r="B1063" i="2"/>
  <c r="B241" i="2"/>
  <c r="B1279" i="2"/>
  <c r="F1122" i="2"/>
  <c r="B1461" i="2"/>
  <c r="B1137" i="2"/>
  <c r="B1135" i="2"/>
  <c r="F1443" i="2"/>
  <c r="F986" i="2"/>
  <c r="B1523" i="2"/>
  <c r="B1266" i="2"/>
  <c r="F1163" i="2"/>
  <c r="B1218" i="2"/>
  <c r="B1052" i="2"/>
  <c r="F1119" i="2"/>
  <c r="F1444" i="2"/>
  <c r="F1063" i="2"/>
  <c r="F1265" i="2"/>
  <c r="B1118" i="2"/>
  <c r="B1422" i="2"/>
  <c r="B1185" i="2"/>
  <c r="F90" i="2"/>
  <c r="F1041" i="2"/>
  <c r="F1585" i="2"/>
  <c r="B1489" i="2"/>
  <c r="B1500" i="2"/>
  <c r="B92" i="2"/>
  <c r="B1396" i="2"/>
  <c r="B1349" i="2"/>
  <c r="F1030" i="2"/>
  <c r="F1461" i="2"/>
  <c r="B1573" i="2"/>
  <c r="B1019" i="2"/>
  <c r="B1447" i="2"/>
  <c r="B1438" i="2"/>
  <c r="F265" i="2"/>
  <c r="B1486" i="2"/>
  <c r="B1596" i="2"/>
  <c r="B1466" i="2"/>
  <c r="B1448" i="2"/>
  <c r="B1440" i="2"/>
  <c r="F1118" i="2"/>
  <c r="F1263" i="2"/>
  <c r="F1149" i="2"/>
  <c r="F1560" i="2"/>
  <c r="B1597" i="2"/>
  <c r="B1437" i="2"/>
  <c r="B1328" i="2"/>
  <c r="F1472" i="2"/>
  <c r="F997" i="2"/>
  <c r="B1074" i="2"/>
  <c r="F1120" i="2"/>
  <c r="B1469" i="2"/>
  <c r="B1305" i="2"/>
  <c r="B1351" i="2"/>
  <c r="F1498" i="2"/>
  <c r="F1280" i="2"/>
  <c r="F1500" i="2"/>
  <c r="F1487" i="2"/>
  <c r="F1549" i="2"/>
  <c r="F1278" i="2"/>
  <c r="B1008" i="2"/>
  <c r="F1229" i="2"/>
  <c r="B1345" i="2"/>
  <c r="B1421" i="2"/>
  <c r="F1121" i="2"/>
  <c r="B1444" i="2"/>
  <c r="B1148" i="2"/>
  <c r="B1121" i="2"/>
  <c r="F1473" i="2"/>
  <c r="F1328" i="2"/>
  <c r="F1466" i="2"/>
  <c r="B1196" i="2"/>
  <c r="F1524" i="2"/>
  <c r="F1346" i="2"/>
  <c r="B1343" i="2"/>
  <c r="B1294" i="2"/>
  <c r="F1423" i="2"/>
  <c r="F1137" i="2"/>
  <c r="F1488" i="2"/>
  <c r="B1281" i="2"/>
  <c r="F1240" i="2"/>
  <c r="B1423" i="2"/>
  <c r="F1489" i="2"/>
  <c r="F1123" i="2"/>
  <c r="B1085" i="2"/>
  <c r="F1096" i="2"/>
  <c r="F130" i="2"/>
  <c r="F1447" i="2"/>
  <c r="F1537" i="2"/>
  <c r="F1150" i="2"/>
  <c r="F1161" i="2"/>
  <c r="F1465" i="2"/>
  <c r="B1442" i="2"/>
  <c r="F1493" i="2"/>
  <c r="F1374" i="2"/>
  <c r="F1351" i="2"/>
  <c r="B1524" i="2"/>
  <c r="B1512" i="2"/>
  <c r="B1446" i="2"/>
  <c r="B1282" i="2"/>
  <c r="F1348" i="2"/>
  <c r="B1561" i="2"/>
  <c r="F1343" i="2"/>
  <c r="F1283" i="2"/>
  <c r="F1523" i="2"/>
  <c r="B1134" i="2"/>
  <c r="B1485" i="2"/>
  <c r="F1436" i="2"/>
  <c r="B1549" i="2"/>
  <c r="F1421" i="2"/>
  <c r="F1107" i="2"/>
  <c r="F1437" i="2"/>
  <c r="F1279" i="2"/>
  <c r="F1134" i="2"/>
  <c r="B1119" i="2"/>
  <c r="F1467" i="2"/>
  <c r="B1465" i="2"/>
  <c r="F1008" i="2"/>
  <c r="F1074" i="2"/>
  <c r="B1494" i="2"/>
  <c r="B1346" i="2"/>
  <c r="F1420" i="2"/>
  <c r="B1572" i="2"/>
  <c r="B1331" i="2"/>
  <c r="F1162" i="2"/>
  <c r="B90" i="2"/>
  <c r="B229" i="2"/>
  <c r="B1342" i="2"/>
  <c r="F1251" i="2"/>
  <c r="F1462" i="2"/>
  <c r="F1497" i="2"/>
  <c r="F1494" i="2"/>
  <c r="B1278" i="2"/>
  <c r="B1123" i="2"/>
  <c r="B1484" i="2"/>
  <c r="F1135" i="2"/>
  <c r="B1492" i="2"/>
  <c r="B1537" i="2"/>
  <c r="B130" i="2"/>
  <c r="F1409" i="2"/>
  <c r="F1608" i="2"/>
  <c r="F1597" i="2"/>
  <c r="F1468" i="2"/>
  <c r="F1052" i="2"/>
  <c r="F1584" i="2"/>
  <c r="F1438" i="2"/>
  <c r="F1484" i="2"/>
  <c r="B1265" i="2"/>
  <c r="B96" i="2"/>
  <c r="B1460" i="2"/>
  <c r="B1499" i="2"/>
  <c r="B1385" i="2"/>
  <c r="B1174" i="2"/>
  <c r="F1490" i="2"/>
  <c r="F1495" i="2"/>
  <c r="F1408" i="2"/>
  <c r="B112" i="2"/>
  <c r="F1501" i="2"/>
  <c r="B1150" i="2"/>
  <c r="F1317" i="2"/>
  <c r="F1496" i="2"/>
  <c r="F1344" i="2"/>
  <c r="F1464" i="2"/>
  <c r="F1596" i="2"/>
  <c r="B1497" i="2"/>
  <c r="F1460" i="2"/>
  <c r="F1442" i="2"/>
  <c r="B1472" i="2"/>
  <c r="B1162" i="2"/>
  <c r="F1345" i="2"/>
  <c r="F112" i="2"/>
  <c r="F1174" i="2"/>
  <c r="F1329" i="2"/>
  <c r="F1282" i="2"/>
  <c r="B1464" i="2"/>
  <c r="B1585" i="2"/>
  <c r="F1347" i="2"/>
  <c r="B1548" i="2"/>
  <c r="F1108" i="2" l="1"/>
  <c r="F1318" i="2"/>
  <c r="F1397" i="2"/>
  <c r="F1474" i="2"/>
  <c r="F1425" i="2"/>
  <c r="F1538" i="2"/>
  <c r="F1621" i="2"/>
  <c r="F1075" i="2"/>
  <c r="F1268" i="2"/>
  <c r="F1364" i="2"/>
  <c r="F1526" i="2"/>
  <c r="F1574" i="2"/>
  <c r="F1502" i="2"/>
  <c r="F1252" i="2"/>
  <c r="F1086" i="2"/>
  <c r="F1208" i="2"/>
  <c r="F1284" i="2"/>
  <c r="F1375" i="2"/>
  <c r="F1449" i="2"/>
  <c r="F1562" i="2"/>
  <c r="F1598" i="2"/>
  <c r="F1410" i="2"/>
  <c r="F1097" i="2"/>
  <c r="F1295" i="2"/>
  <c r="F1353" i="2"/>
  <c r="F1386" i="2"/>
  <c r="F1550" i="2"/>
  <c r="F1586" i="2"/>
  <c r="F1138" i="2"/>
  <c r="F1186" i="2"/>
  <c r="F1230" i="2"/>
  <c r="F1164" i="2"/>
  <c r="F1332" i="2"/>
  <c r="F1124" i="2"/>
  <c r="F1175" i="2"/>
  <c r="F1219" i="2"/>
  <c r="F1610" i="2"/>
  <c r="F1513" i="2"/>
  <c r="F1151" i="2"/>
  <c r="F1197" i="2"/>
  <c r="F1241" i="2"/>
  <c r="F1306" i="2"/>
  <c r="F1064" i="2"/>
  <c r="F1053" i="2"/>
  <c r="F1042" i="2"/>
  <c r="F1031" i="2"/>
  <c r="F1020" i="2"/>
  <c r="F1009" i="2"/>
  <c r="F998" i="2"/>
  <c r="F987" i="2"/>
  <c r="J976" i="2"/>
  <c r="I976" i="2"/>
  <c r="H976" i="2"/>
  <c r="C972" i="2"/>
  <c r="C970" i="2"/>
  <c r="J965" i="2"/>
  <c r="I965" i="2"/>
  <c r="H965" i="2"/>
  <c r="C961" i="2"/>
  <c r="C959" i="2"/>
  <c r="J954" i="2"/>
  <c r="I954" i="2"/>
  <c r="H954" i="2"/>
  <c r="C948" i="2"/>
  <c r="C946" i="2"/>
  <c r="J941" i="2"/>
  <c r="I941" i="2"/>
  <c r="H941" i="2"/>
  <c r="C935" i="2"/>
  <c r="C933" i="2"/>
  <c r="J928" i="2"/>
  <c r="I928" i="2"/>
  <c r="H928" i="2"/>
  <c r="C922" i="2"/>
  <c r="C920" i="2"/>
  <c r="J915" i="2"/>
  <c r="I915" i="2"/>
  <c r="H915" i="2"/>
  <c r="C909" i="2"/>
  <c r="C907" i="2"/>
  <c r="J902" i="2"/>
  <c r="I902" i="2"/>
  <c r="H902" i="2"/>
  <c r="C898" i="2"/>
  <c r="C896" i="2"/>
  <c r="J891" i="2"/>
  <c r="I891" i="2"/>
  <c r="H891" i="2"/>
  <c r="C887" i="2"/>
  <c r="C885" i="2"/>
  <c r="J880" i="2"/>
  <c r="I880" i="2"/>
  <c r="H880" i="2"/>
  <c r="C876" i="2"/>
  <c r="C874" i="2"/>
  <c r="J869" i="2"/>
  <c r="I869" i="2"/>
  <c r="H869" i="2"/>
  <c r="C865" i="2"/>
  <c r="C863" i="2"/>
  <c r="F952" i="2"/>
  <c r="B868" i="2"/>
  <c r="F940" i="2"/>
  <c r="F964" i="2"/>
  <c r="F912" i="2"/>
  <c r="F938" i="2"/>
  <c r="B913" i="2"/>
  <c r="B890" i="2"/>
  <c r="F925" i="2"/>
  <c r="F868" i="2"/>
  <c r="F879" i="2"/>
  <c r="B926" i="2"/>
  <c r="F951" i="2"/>
  <c r="B939" i="2"/>
  <c r="F926" i="2"/>
  <c r="F975" i="2"/>
  <c r="B879" i="2"/>
  <c r="F901" i="2"/>
  <c r="B927" i="2"/>
  <c r="B975" i="2"/>
  <c r="B940" i="2"/>
  <c r="B912" i="2"/>
  <c r="B951" i="2"/>
  <c r="F927" i="2"/>
  <c r="F890" i="2"/>
  <c r="B914" i="2"/>
  <c r="F939" i="2"/>
  <c r="F914" i="2"/>
  <c r="B952" i="2"/>
  <c r="B901" i="2"/>
  <c r="F953" i="2"/>
  <c r="B953" i="2"/>
  <c r="B925" i="2"/>
  <c r="B938" i="2"/>
  <c r="B964" i="2"/>
  <c r="F913" i="2"/>
  <c r="F976" i="2" l="1"/>
  <c r="F965" i="2"/>
  <c r="F954" i="2"/>
  <c r="F941" i="2"/>
  <c r="F928" i="2"/>
  <c r="F915" i="2"/>
  <c r="F902" i="2"/>
  <c r="F891" i="2"/>
  <c r="F880" i="2"/>
  <c r="F869" i="2"/>
  <c r="J858" i="2"/>
  <c r="I858" i="2"/>
  <c r="H858" i="2"/>
  <c r="C852" i="2"/>
  <c r="C850" i="2"/>
  <c r="J845" i="2"/>
  <c r="I845" i="2"/>
  <c r="H845" i="2"/>
  <c r="C839" i="2"/>
  <c r="C837" i="2"/>
  <c r="J832" i="2"/>
  <c r="I832" i="2"/>
  <c r="H832" i="2"/>
  <c r="C826" i="2"/>
  <c r="C824" i="2"/>
  <c r="J819" i="2"/>
  <c r="I819" i="2"/>
  <c r="H819" i="2"/>
  <c r="C813" i="2"/>
  <c r="C811" i="2"/>
  <c r="J806" i="2"/>
  <c r="I806" i="2"/>
  <c r="H806" i="2"/>
  <c r="C802" i="2"/>
  <c r="C800" i="2"/>
  <c r="J795" i="2"/>
  <c r="I795" i="2"/>
  <c r="H795" i="2"/>
  <c r="C791" i="2"/>
  <c r="C789" i="2"/>
  <c r="J784" i="2"/>
  <c r="I784" i="2"/>
  <c r="H784" i="2"/>
  <c r="C780" i="2"/>
  <c r="C778" i="2"/>
  <c r="J773" i="2"/>
  <c r="I773" i="2"/>
  <c r="H773" i="2"/>
  <c r="C769" i="2"/>
  <c r="C767" i="2"/>
  <c r="J762" i="2"/>
  <c r="I762" i="2"/>
  <c r="H762" i="2"/>
  <c r="C758" i="2"/>
  <c r="C756" i="2"/>
  <c r="J751" i="2"/>
  <c r="I751" i="2"/>
  <c r="H751" i="2"/>
  <c r="C747" i="2"/>
  <c r="C745" i="2"/>
  <c r="J740" i="2"/>
  <c r="I740" i="2"/>
  <c r="H740" i="2"/>
  <c r="C736" i="2"/>
  <c r="C734" i="2"/>
  <c r="J729" i="2"/>
  <c r="I729" i="2"/>
  <c r="H729" i="2"/>
  <c r="C725" i="2"/>
  <c r="C723" i="2"/>
  <c r="J718" i="2"/>
  <c r="I718" i="2"/>
  <c r="H718" i="2"/>
  <c r="C713" i="2"/>
  <c r="C711" i="2"/>
  <c r="J706" i="2"/>
  <c r="I706" i="2"/>
  <c r="H706" i="2"/>
  <c r="C701" i="2"/>
  <c r="C699" i="2"/>
  <c r="J694" i="2"/>
  <c r="I694" i="2"/>
  <c r="H694" i="2"/>
  <c r="C689" i="2"/>
  <c r="C687" i="2"/>
  <c r="J682" i="2"/>
  <c r="I682" i="2"/>
  <c r="H682" i="2"/>
  <c r="C677" i="2"/>
  <c r="C675" i="2"/>
  <c r="J670" i="2"/>
  <c r="I670" i="2"/>
  <c r="H670" i="2"/>
  <c r="C666" i="2"/>
  <c r="C664" i="2"/>
  <c r="J659" i="2"/>
  <c r="I659" i="2"/>
  <c r="H659" i="2"/>
  <c r="C655" i="2"/>
  <c r="C653" i="2"/>
  <c r="J648" i="2"/>
  <c r="I648" i="2"/>
  <c r="H648" i="2"/>
  <c r="C644" i="2"/>
  <c r="C642" i="2"/>
  <c r="J637" i="2"/>
  <c r="I637" i="2"/>
  <c r="H637" i="2"/>
  <c r="C633" i="2"/>
  <c r="C631" i="2"/>
  <c r="J626" i="2"/>
  <c r="I626" i="2"/>
  <c r="H626" i="2"/>
  <c r="C621" i="2"/>
  <c r="C619" i="2"/>
  <c r="J614" i="2"/>
  <c r="I614" i="2"/>
  <c r="H614" i="2"/>
  <c r="C609" i="2"/>
  <c r="C607" i="2"/>
  <c r="J602" i="2"/>
  <c r="I602" i="2"/>
  <c r="H602" i="2"/>
  <c r="C597" i="2"/>
  <c r="C595" i="2"/>
  <c r="J590" i="2"/>
  <c r="I590" i="2"/>
  <c r="H590" i="2"/>
  <c r="C585" i="2"/>
  <c r="C583" i="2"/>
  <c r="B817" i="2"/>
  <c r="F658" i="2"/>
  <c r="F772" i="2"/>
  <c r="B816" i="2"/>
  <c r="F843" i="2"/>
  <c r="B704" i="2"/>
  <c r="B680" i="2"/>
  <c r="F624" i="2"/>
  <c r="F612" i="2"/>
  <c r="F783" i="2"/>
  <c r="F856" i="2"/>
  <c r="B829" i="2"/>
  <c r="F588" i="2"/>
  <c r="F669" i="2"/>
  <c r="B692" i="2"/>
  <c r="B783" i="2"/>
  <c r="B830" i="2"/>
  <c r="F844" i="2"/>
  <c r="F842" i="2"/>
  <c r="F831" i="2"/>
  <c r="B842" i="2"/>
  <c r="F761" i="2"/>
  <c r="F830" i="2"/>
  <c r="B716" i="2"/>
  <c r="B844" i="2"/>
  <c r="B612" i="2"/>
  <c r="F680" i="2"/>
  <c r="F818" i="2"/>
  <c r="F855" i="2"/>
  <c r="B728" i="2"/>
  <c r="F739" i="2"/>
  <c r="B588" i="2"/>
  <c r="B750" i="2"/>
  <c r="B624" i="2"/>
  <c r="B739" i="2"/>
  <c r="B658" i="2"/>
  <c r="B843" i="2"/>
  <c r="F704" i="2"/>
  <c r="B856" i="2"/>
  <c r="F794" i="2"/>
  <c r="F600" i="2"/>
  <c r="F716" i="2"/>
  <c r="F857" i="2"/>
  <c r="F750" i="2"/>
  <c r="B772" i="2"/>
  <c r="B855" i="2"/>
  <c r="B857" i="2"/>
  <c r="B818" i="2"/>
  <c r="B669" i="2"/>
  <c r="F829" i="2"/>
  <c r="F805" i="2"/>
  <c r="F728" i="2"/>
  <c r="B761" i="2"/>
  <c r="B636" i="2"/>
  <c r="B831" i="2"/>
  <c r="F692" i="2"/>
  <c r="F647" i="2"/>
  <c r="B805" i="2"/>
  <c r="F636" i="2"/>
  <c r="B794" i="2"/>
  <c r="B600" i="2"/>
  <c r="B647" i="2"/>
  <c r="F817" i="2"/>
  <c r="F816" i="2"/>
  <c r="F858" i="2" l="1"/>
  <c r="F845" i="2"/>
  <c r="F832" i="2"/>
  <c r="F819" i="2"/>
  <c r="F806" i="2"/>
  <c r="F795" i="2"/>
  <c r="F784" i="2"/>
  <c r="F773" i="2"/>
  <c r="F762" i="2"/>
  <c r="F751" i="2"/>
  <c r="F740" i="2"/>
  <c r="F729" i="2"/>
  <c r="F718" i="2"/>
  <c r="F706" i="2"/>
  <c r="F694" i="2"/>
  <c r="F682" i="2"/>
  <c r="F670" i="2"/>
  <c r="F659" i="2"/>
  <c r="F648" i="2"/>
  <c r="F637" i="2"/>
  <c r="F626" i="2"/>
  <c r="F614" i="2"/>
  <c r="F602" i="2"/>
  <c r="F590" i="2"/>
  <c r="J578" i="2"/>
  <c r="I578" i="2"/>
  <c r="H578" i="2"/>
  <c r="C574" i="2"/>
  <c r="C572" i="2"/>
  <c r="F577" i="2"/>
  <c r="B577" i="2"/>
  <c r="F578" i="2" l="1"/>
  <c r="J567" i="2"/>
  <c r="I567" i="2"/>
  <c r="H567" i="2"/>
  <c r="C563" i="2"/>
  <c r="C561" i="2"/>
  <c r="J556" i="2"/>
  <c r="I556" i="2"/>
  <c r="H556" i="2"/>
  <c r="C552" i="2"/>
  <c r="C550" i="2"/>
  <c r="J545" i="2"/>
  <c r="I545" i="2"/>
  <c r="H545" i="2"/>
  <c r="C540" i="2"/>
  <c r="C538" i="2"/>
  <c r="J533" i="2"/>
  <c r="I533" i="2"/>
  <c r="H533" i="2"/>
  <c r="C529" i="2"/>
  <c r="C527" i="2"/>
  <c r="J522" i="2"/>
  <c r="I522" i="2"/>
  <c r="H522" i="2"/>
  <c r="C517" i="2"/>
  <c r="C515" i="2"/>
  <c r="J510" i="2"/>
  <c r="I510" i="2"/>
  <c r="H510" i="2"/>
  <c r="C505" i="2"/>
  <c r="C503" i="2"/>
  <c r="J498" i="2"/>
  <c r="I498" i="2"/>
  <c r="H498" i="2"/>
  <c r="C493" i="2"/>
  <c r="C491" i="2"/>
  <c r="J486" i="2"/>
  <c r="I486" i="2"/>
  <c r="H486" i="2"/>
  <c r="C481" i="2"/>
  <c r="C479" i="2"/>
  <c r="J474" i="2"/>
  <c r="I474" i="2"/>
  <c r="H474" i="2"/>
  <c r="C468" i="2"/>
  <c r="C466" i="2"/>
  <c r="J461" i="2"/>
  <c r="I461" i="2"/>
  <c r="H461" i="2"/>
  <c r="C455" i="2"/>
  <c r="C453" i="2"/>
  <c r="J448" i="2"/>
  <c r="I448" i="2"/>
  <c r="H448" i="2"/>
  <c r="C442" i="2"/>
  <c r="C440" i="2"/>
  <c r="J435" i="2"/>
  <c r="I435" i="2"/>
  <c r="H435" i="2"/>
  <c r="C429" i="2"/>
  <c r="C427" i="2"/>
  <c r="J422" i="2"/>
  <c r="I422" i="2"/>
  <c r="H422" i="2"/>
  <c r="C417" i="2"/>
  <c r="C415" i="2"/>
  <c r="J410" i="2"/>
  <c r="I410" i="2"/>
  <c r="H410" i="2"/>
  <c r="C405" i="2"/>
  <c r="C403" i="2"/>
  <c r="J398" i="2"/>
  <c r="I398" i="2"/>
  <c r="H398" i="2"/>
  <c r="C393" i="2"/>
  <c r="C391" i="2"/>
  <c r="J386" i="2"/>
  <c r="I386" i="2"/>
  <c r="H386" i="2"/>
  <c r="C381" i="2"/>
  <c r="C379" i="2"/>
  <c r="J374" i="2"/>
  <c r="I374" i="2"/>
  <c r="H374" i="2"/>
  <c r="C366" i="2"/>
  <c r="C364" i="2"/>
  <c r="J359" i="2"/>
  <c r="I359" i="2"/>
  <c r="H359" i="2"/>
  <c r="C352" i="2"/>
  <c r="C350" i="2"/>
  <c r="J345" i="2"/>
  <c r="I345" i="2"/>
  <c r="H345" i="2"/>
  <c r="C336" i="2"/>
  <c r="C334" i="2"/>
  <c r="J329" i="2"/>
  <c r="I329" i="2"/>
  <c r="H329" i="2"/>
  <c r="C322" i="2"/>
  <c r="C320" i="2"/>
  <c r="F434" i="2"/>
  <c r="F314" i="2"/>
  <c r="F325" i="2"/>
  <c r="F520" i="2"/>
  <c r="B497" i="2"/>
  <c r="B355" i="2"/>
  <c r="F497" i="2"/>
  <c r="F544" i="2"/>
  <c r="B543" i="2"/>
  <c r="F355" i="2"/>
  <c r="F473" i="2"/>
  <c r="B445" i="2"/>
  <c r="B302" i="2"/>
  <c r="F445" i="2"/>
  <c r="F459" i="2"/>
  <c r="F370" i="2"/>
  <c r="F396" i="2"/>
  <c r="B328" i="2"/>
  <c r="B473" i="2"/>
  <c r="B339" i="2"/>
  <c r="B555" i="2"/>
  <c r="F532" i="2"/>
  <c r="F446" i="2"/>
  <c r="F432" i="2"/>
  <c r="B508" i="2"/>
  <c r="B314" i="2"/>
  <c r="F277" i="2"/>
  <c r="F566" i="2"/>
  <c r="B484" i="2"/>
  <c r="B408" i="2"/>
  <c r="F369" i="2"/>
  <c r="B277" i="2"/>
  <c r="F372" i="2"/>
  <c r="B396" i="2"/>
  <c r="B327" i="2"/>
  <c r="F358" i="2"/>
  <c r="B370" i="2"/>
  <c r="F328" i="2"/>
  <c r="F521" i="2"/>
  <c r="B371" i="2"/>
  <c r="B289" i="2"/>
  <c r="B344" i="2"/>
  <c r="B357" i="2"/>
  <c r="F472" i="2"/>
  <c r="B340" i="2"/>
  <c r="F371" i="2"/>
  <c r="B509" i="2"/>
  <c r="B459" i="2"/>
  <c r="B342" i="2"/>
  <c r="B384" i="2"/>
  <c r="F471" i="2"/>
  <c r="B420" i="2"/>
  <c r="B532" i="2"/>
  <c r="B458" i="2"/>
  <c r="B496" i="2"/>
  <c r="B471" i="2"/>
  <c r="B566" i="2"/>
  <c r="B521" i="2"/>
  <c r="F485" i="2"/>
  <c r="F342" i="2"/>
  <c r="F326" i="2"/>
  <c r="F290" i="2"/>
  <c r="F496" i="2"/>
  <c r="B341" i="2"/>
  <c r="B485" i="2"/>
  <c r="F433" i="2"/>
  <c r="B434" i="2"/>
  <c r="B290" i="2"/>
  <c r="F373" i="2"/>
  <c r="F543" i="2"/>
  <c r="F344" i="2"/>
  <c r="B544" i="2"/>
  <c r="F356" i="2"/>
  <c r="F484" i="2"/>
  <c r="B433" i="2"/>
  <c r="B520" i="2"/>
  <c r="F339" i="2"/>
  <c r="F302" i="2"/>
  <c r="B447" i="2"/>
  <c r="F357" i="2"/>
  <c r="F327" i="2"/>
  <c r="F460" i="2"/>
  <c r="F341" i="2"/>
  <c r="F458" i="2"/>
  <c r="B446" i="2"/>
  <c r="B325" i="2"/>
  <c r="B343" i="2"/>
  <c r="B372" i="2"/>
  <c r="F384" i="2"/>
  <c r="B356" i="2"/>
  <c r="B326" i="2"/>
  <c r="F420" i="2"/>
  <c r="B369" i="2"/>
  <c r="F340" i="2"/>
  <c r="F508" i="2"/>
  <c r="F447" i="2"/>
  <c r="B373" i="2"/>
  <c r="B358" i="2"/>
  <c r="B432" i="2"/>
  <c r="B472" i="2"/>
  <c r="F289" i="2"/>
  <c r="F343" i="2"/>
  <c r="F555" i="2"/>
  <c r="F408" i="2"/>
  <c r="F509" i="2"/>
  <c r="B460" i="2"/>
  <c r="F567" i="2" l="1"/>
  <c r="F556" i="2"/>
  <c r="F545" i="2"/>
  <c r="F533" i="2"/>
  <c r="F522" i="2"/>
  <c r="F510" i="2"/>
  <c r="F498" i="2"/>
  <c r="F486" i="2"/>
  <c r="F474" i="2"/>
  <c r="F461" i="2"/>
  <c r="F448" i="2"/>
  <c r="F435" i="2"/>
  <c r="F422" i="2"/>
  <c r="F410" i="2"/>
  <c r="F398" i="2"/>
  <c r="F386" i="2"/>
  <c r="F374" i="2"/>
  <c r="F359" i="2"/>
  <c r="F345" i="2"/>
  <c r="F329" i="2"/>
  <c r="J315" i="2" l="1"/>
  <c r="I315" i="2"/>
  <c r="H315" i="2"/>
  <c r="C310" i="2"/>
  <c r="C308" i="2"/>
  <c r="J303" i="2"/>
  <c r="I303" i="2"/>
  <c r="H303" i="2"/>
  <c r="C298" i="2"/>
  <c r="C296" i="2"/>
  <c r="J291" i="2"/>
  <c r="I291" i="2"/>
  <c r="H291" i="2"/>
  <c r="C285" i="2"/>
  <c r="C283" i="2"/>
  <c r="J278" i="2"/>
  <c r="I278" i="2"/>
  <c r="H278" i="2"/>
  <c r="C273" i="2"/>
  <c r="C271" i="2"/>
  <c r="J266" i="2"/>
  <c r="I266" i="2"/>
  <c r="H266" i="2"/>
  <c r="C261" i="2"/>
  <c r="C259" i="2"/>
  <c r="J254" i="2"/>
  <c r="I254" i="2"/>
  <c r="H254" i="2"/>
  <c r="C249" i="2"/>
  <c r="C247" i="2"/>
  <c r="J242" i="2"/>
  <c r="I242" i="2"/>
  <c r="H242" i="2"/>
  <c r="C237" i="2"/>
  <c r="C235" i="2"/>
  <c r="J230" i="2"/>
  <c r="I230" i="2"/>
  <c r="H230" i="2"/>
  <c r="C225" i="2"/>
  <c r="C223" i="2"/>
  <c r="J218" i="2"/>
  <c r="I218" i="2"/>
  <c r="H218" i="2"/>
  <c r="C214" i="2"/>
  <c r="C212" i="2"/>
  <c r="J207" i="2"/>
  <c r="I207" i="2"/>
  <c r="H207" i="2"/>
  <c r="C203" i="2"/>
  <c r="C201" i="2"/>
  <c r="B288" i="2"/>
  <c r="B240" i="2"/>
  <c r="F166" i="2"/>
  <c r="B195" i="2"/>
  <c r="F181" i="2"/>
  <c r="B167" i="2"/>
  <c r="F182" i="2"/>
  <c r="B228" i="2"/>
  <c r="F195" i="2"/>
  <c r="B180" i="2"/>
  <c r="B313" i="2"/>
  <c r="F217" i="2"/>
  <c r="B301" i="2"/>
  <c r="F228" i="2"/>
  <c r="F180" i="2"/>
  <c r="F240" i="2"/>
  <c r="B166" i="2"/>
  <c r="F288" i="2"/>
  <c r="B206" i="2"/>
  <c r="F183" i="2"/>
  <c r="B183" i="2"/>
  <c r="F206" i="2"/>
  <c r="B252" i="2"/>
  <c r="F313" i="2"/>
  <c r="F301" i="2"/>
  <c r="F167" i="2"/>
  <c r="B181" i="2"/>
  <c r="B182" i="2"/>
  <c r="F252" i="2"/>
  <c r="F179" i="2"/>
  <c r="B217" i="2"/>
  <c r="F276" i="2"/>
  <c r="B276" i="2"/>
  <c r="B264" i="2"/>
  <c r="B179" i="2"/>
  <c r="F264" i="2"/>
  <c r="F315" i="2" l="1"/>
  <c r="F303" i="2"/>
  <c r="F291" i="2"/>
  <c r="F278" i="2"/>
  <c r="F266" i="2"/>
  <c r="F254" i="2"/>
  <c r="F242" i="2"/>
  <c r="F230" i="2"/>
  <c r="F218" i="2"/>
  <c r="F207" i="2"/>
  <c r="J196" i="2" l="1"/>
  <c r="I196" i="2"/>
  <c r="H196" i="2"/>
  <c r="C191" i="2"/>
  <c r="C189" i="2"/>
  <c r="J184" i="2"/>
  <c r="I184" i="2"/>
  <c r="H184" i="2"/>
  <c r="C175" i="2"/>
  <c r="C173" i="2"/>
  <c r="J168" i="2"/>
  <c r="I168" i="2"/>
  <c r="H168" i="2"/>
  <c r="C162" i="2"/>
  <c r="C160" i="2"/>
  <c r="J155" i="2"/>
  <c r="I155" i="2"/>
  <c r="H155" i="2"/>
  <c r="C151" i="2"/>
  <c r="C149" i="2"/>
  <c r="J144" i="2"/>
  <c r="I144" i="2"/>
  <c r="H144" i="2"/>
  <c r="C138" i="2"/>
  <c r="C136" i="2"/>
  <c r="J131" i="2"/>
  <c r="I131" i="2"/>
  <c r="H131" i="2"/>
  <c r="C120" i="2"/>
  <c r="C118" i="2"/>
  <c r="J113" i="2"/>
  <c r="I113" i="2"/>
  <c r="H113" i="2"/>
  <c r="C104" i="2"/>
  <c r="C102" i="2"/>
  <c r="J97" i="2"/>
  <c r="I97" i="2"/>
  <c r="H97" i="2"/>
  <c r="C86" i="2"/>
  <c r="C84" i="2"/>
  <c r="J79" i="2"/>
  <c r="I79" i="2"/>
  <c r="H79" i="2"/>
  <c r="C75" i="2"/>
  <c r="C73" i="2"/>
  <c r="J68" i="2"/>
  <c r="I68" i="2"/>
  <c r="H68" i="2"/>
  <c r="C64" i="2"/>
  <c r="C62" i="2"/>
  <c r="J57" i="2"/>
  <c r="I57" i="2"/>
  <c r="H57" i="2"/>
  <c r="C53" i="2"/>
  <c r="C51" i="2"/>
  <c r="J46" i="2"/>
  <c r="I46" i="2"/>
  <c r="H46" i="2"/>
  <c r="C42" i="2"/>
  <c r="C40" i="2"/>
  <c r="J35" i="2"/>
  <c r="I35" i="2"/>
  <c r="H35" i="2"/>
  <c r="C31" i="2"/>
  <c r="C29" i="2"/>
  <c r="B56" i="2"/>
  <c r="B123" i="2"/>
  <c r="F128" i="2"/>
  <c r="B34" i="2"/>
  <c r="F78" i="2"/>
  <c r="B141" i="2"/>
  <c r="B154" i="2"/>
  <c r="B108" i="2"/>
  <c r="F124" i="2"/>
  <c r="B142" i="2"/>
  <c r="B111" i="2"/>
  <c r="B67" i="2"/>
  <c r="B127" i="2"/>
  <c r="F56" i="2"/>
  <c r="F143" i="2"/>
  <c r="B143" i="2"/>
  <c r="B109" i="2"/>
  <c r="B93" i="2"/>
  <c r="B45" i="2"/>
  <c r="F93" i="2"/>
  <c r="F34" i="2"/>
  <c r="B194" i="2"/>
  <c r="B95" i="2"/>
  <c r="B128" i="2"/>
  <c r="F110" i="2"/>
  <c r="B124" i="2"/>
  <c r="F194" i="2"/>
  <c r="F111" i="2"/>
  <c r="B129" i="2"/>
  <c r="F123" i="2"/>
  <c r="F126" i="2"/>
  <c r="F91" i="2"/>
  <c r="F178" i="2"/>
  <c r="F108" i="2"/>
  <c r="F89" i="2"/>
  <c r="B94" i="2"/>
  <c r="B107" i="2"/>
  <c r="B126" i="2"/>
  <c r="B178" i="2"/>
  <c r="B78" i="2"/>
  <c r="B165" i="2"/>
  <c r="F45" i="2"/>
  <c r="B91" i="2"/>
  <c r="F125" i="2"/>
  <c r="B125" i="2"/>
  <c r="B110" i="2"/>
  <c r="F95" i="2"/>
  <c r="F141" i="2"/>
  <c r="F107" i="2"/>
  <c r="B89" i="2"/>
  <c r="F129" i="2"/>
  <c r="F154" i="2"/>
  <c r="F109" i="2"/>
  <c r="F142" i="2"/>
  <c r="F67" i="2"/>
  <c r="F165" i="2"/>
  <c r="F127" i="2"/>
  <c r="F196" i="2" l="1"/>
  <c r="F184" i="2"/>
  <c r="F168" i="2"/>
  <c r="F155" i="2"/>
  <c r="F144" i="2"/>
  <c r="F131" i="2"/>
  <c r="F113" i="2"/>
  <c r="F79" i="2"/>
  <c r="F68" i="2"/>
  <c r="F57" i="2"/>
  <c r="F46" i="2"/>
  <c r="F35" i="2"/>
  <c r="F94" i="2"/>
  <c r="F97" i="2" l="1"/>
  <c r="J10" i="5"/>
  <c r="I10" i="5"/>
  <c r="H10" i="5"/>
  <c r="C6" i="5"/>
  <c r="C4" i="5"/>
  <c r="J24" i="2"/>
  <c r="C38" i="1" s="1"/>
  <c r="I24" i="2"/>
  <c r="H24" i="2"/>
  <c r="C20" i="1" s="1"/>
  <c r="C20" i="2"/>
  <c r="C18" i="2"/>
  <c r="B3" i="2"/>
  <c r="C39" i="1"/>
  <c r="C35" i="1"/>
  <c r="C33" i="1"/>
  <c r="C31" i="1"/>
  <c r="C28" i="1"/>
  <c r="C14" i="1"/>
  <c r="C13" i="1"/>
  <c r="C12" i="1"/>
  <c r="C11" i="1"/>
  <c r="C10" i="1"/>
  <c r="C9" i="1"/>
  <c r="F23" i="2"/>
  <c r="B23" i="2"/>
  <c r="F9" i="5"/>
  <c r="B9" i="5"/>
  <c r="C22" i="1" l="1"/>
  <c r="C29" i="1"/>
  <c r="C36" i="1"/>
  <c r="C27" i="1"/>
  <c r="C32" i="1"/>
  <c r="C37" i="1"/>
  <c r="C30" i="1"/>
  <c r="C34" i="1"/>
  <c r="C16" i="1"/>
  <c r="C23" i="1"/>
  <c r="C17" i="1"/>
  <c r="C19" i="1"/>
  <c r="F24" i="2"/>
  <c r="C24" i="1" s="1"/>
  <c r="F10" i="5"/>
  <c r="C18" i="1" l="1"/>
  <c r="C26" i="1"/>
  <c r="B10" i="2"/>
  <c r="C7" i="1" s="1"/>
  <c r="B9" i="2"/>
  <c r="C8"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Zuria Castellanos</author>
    <author>nextapp</author>
    <author>mcorreia</author>
  </authors>
  <commentList>
    <comment ref="E11" authorId="0" shapeId="0" xr:uid="{00000000-0006-0000-0100-000001000000}">
      <text>
        <r>
          <rPr>
            <b/>
            <sz val="9"/>
            <rFont val="Tahoma"/>
            <family val="2"/>
          </rPr>
          <t>Introduzca el año del PACC</t>
        </r>
      </text>
    </comment>
    <comment ref="E12" authorId="0" shapeId="0" xr:uid="{00000000-0006-0000-0100-000002000000}">
      <text>
        <r>
          <rPr>
            <b/>
            <sz val="9"/>
            <rFont val="Tahoma"/>
            <family val="2"/>
          </rPr>
          <t>Introduzca la fecha de aprobación, en formato dd/mm/aaaa</t>
        </r>
      </text>
    </comment>
    <comment ref="A16" authorId="1" shapeId="0" xr:uid="{00000000-0006-0000-0100-000003000000}">
      <text>
        <r>
          <rPr>
            <sz val="11"/>
            <color theme="1"/>
            <rFont val="Calibri"/>
            <family val="2"/>
            <scheme val="minor"/>
          </rPr>
          <t>Introducir un texto con el nombre o referencia de la contratación</t>
        </r>
      </text>
    </comment>
    <comment ref="B16" authorId="1" shapeId="0" xr:uid="{00000000-0006-0000-0100-000004000000}">
      <text>
        <r>
          <rPr>
            <sz val="11"/>
            <color theme="1"/>
            <rFont val="Calibri"/>
            <family val="2"/>
            <scheme val="minor"/>
          </rPr>
          <t>Introduzca un texto con la finalidad de la contratación</t>
        </r>
      </text>
    </comment>
    <comment ref="C16" authorId="1" shapeId="0" xr:uid="{00000000-0006-0000-0100-000005000000}">
      <text>
        <r>
          <rPr>
            <sz val="11"/>
            <color theme="1"/>
            <rFont val="Calibri"/>
            <family val="2"/>
            <scheme val="minor"/>
          </rPr>
          <t>Seleccionar un valor del listado</t>
        </r>
      </text>
    </comment>
    <comment ref="D16" authorId="1" shapeId="0" xr:uid="{00000000-0006-0000-0100-000006000000}">
      <text>
        <r>
          <rPr>
            <sz val="11"/>
            <color theme="1"/>
            <rFont val="Calibri"/>
            <family val="2"/>
            <scheme val="minor"/>
          </rPr>
          <t>Seleccione el tipo de procedimiento</t>
        </r>
      </text>
    </comment>
    <comment ref="E16" authorId="1" shapeId="0" xr:uid="{00000000-0006-0000-0100-000007000000}">
      <text>
        <r>
          <rPr>
            <sz val="11"/>
            <color theme="1"/>
            <rFont val="Calibri"/>
            <family val="2"/>
            <scheme val="minor"/>
          </rPr>
          <t>Seleccione un valor de la lista</t>
        </r>
      </text>
    </comment>
    <comment ref="F16" authorId="1" shapeId="0" xr:uid="{00000000-0006-0000-0100-000008000000}">
      <text>
        <r>
          <rPr>
            <sz val="11"/>
            <color theme="1"/>
            <rFont val="Calibri"/>
            <family val="2"/>
            <scheme val="minor"/>
          </rPr>
          <t>Introduzca el código SNIP</t>
        </r>
      </text>
    </comment>
    <comment ref="C17" authorId="1" shapeId="0" xr:uid="{00000000-0006-0000-0100-000009000000}">
      <text>
        <r>
          <rPr>
            <sz val="11"/>
            <color theme="1"/>
            <rFont val="Calibri"/>
            <family val="2"/>
            <scheme val="minor"/>
          </rPr>
          <t>Introduzca la fecha de inicio del proceso, en formato dd-mm-aaaa</t>
        </r>
      </text>
    </comment>
    <comment ref="F17" authorId="1" shapeId="0" xr:uid="{00000000-0006-0000-0100-00000B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 authorId="1" shapeId="0" xr:uid="{00000000-0006-0000-0100-00000C000000}">
      <text/>
    </comment>
    <comment ref="C19" authorId="1" shapeId="0" xr:uid="{00000000-0006-0000-0100-00000A000000}">
      <text>
        <r>
          <rPr>
            <sz val="11"/>
            <color theme="1"/>
            <rFont val="Calibri"/>
            <family val="2"/>
            <scheme val="minor"/>
          </rPr>
          <t>Introduzca la fecha prevista de adjudicación, en formato dd-mm-aaaa</t>
        </r>
      </text>
    </comment>
    <comment ref="F19" authorId="1" shapeId="0" xr:uid="{00000000-0006-0000-0100-00000D000000}">
      <text/>
    </comment>
    <comment ref="F20" authorId="1" shapeId="0" xr:uid="{00000000-0006-0000-0100-00000E000000}">
      <text/>
    </comment>
    <comment ref="A22" authorId="1" shapeId="0" xr:uid="{00000000-0006-0000-0100-00000F000000}">
      <text>
        <r>
          <rPr>
            <sz val="11"/>
            <color theme="1"/>
            <rFont val="Calibri"/>
            <family val="2"/>
            <scheme val="minor"/>
          </rPr>
          <t>Introduzca un codigo UNSPSC</t>
        </r>
      </text>
    </comment>
    <comment ref="B22" authorId="1" shapeId="0" xr:uid="{00000000-0006-0000-0100-000010000000}">
      <text>
        <r>
          <rPr>
            <sz val="11"/>
            <color theme="1"/>
            <rFont val="Calibri"/>
            <family val="2"/>
            <scheme val="minor"/>
          </rPr>
          <t>Descripción calculada automáticamente a partir de código del artículo</t>
        </r>
      </text>
    </comment>
    <comment ref="C22" authorId="1" shapeId="0" xr:uid="{00000000-0006-0000-0100-000011000000}">
      <text>
        <r>
          <rPr>
            <sz val="11"/>
            <color theme="1"/>
            <rFont val="Calibri"/>
            <family val="2"/>
            <scheme val="minor"/>
          </rPr>
          <t>Seleccione un valor de la lista</t>
        </r>
      </text>
    </comment>
    <comment ref="D22" authorId="1" shapeId="0" xr:uid="{00000000-0006-0000-0100-000012000000}">
      <text>
        <r>
          <rPr>
            <sz val="11"/>
            <color theme="1"/>
            <rFont val="Calibri"/>
            <family val="2"/>
            <scheme val="minor"/>
          </rPr>
          <t>Introduzca un número con dos decimales como máximo. Debe ser igual o mayor a la "Cantidad Real Consumida"</t>
        </r>
      </text>
    </comment>
    <comment ref="E22" authorId="1" shapeId="0" xr:uid="{00000000-0006-0000-0100-000013000000}">
      <text>
        <r>
          <rPr>
            <sz val="11"/>
            <color theme="1"/>
            <rFont val="Calibri"/>
            <family val="2"/>
            <scheme val="minor"/>
          </rPr>
          <t>Introduzca un número con dos decimales como máximo</t>
        </r>
      </text>
    </comment>
    <comment ref="F22" authorId="1" shapeId="0" xr:uid="{00000000-0006-0000-0100-000014000000}">
      <text>
        <r>
          <rPr>
            <sz val="11"/>
            <color theme="1"/>
            <rFont val="Calibri"/>
            <family val="2"/>
            <scheme val="minor"/>
          </rPr>
          <t>Monto calculado automáticamente por el sistema</t>
        </r>
      </text>
    </comment>
    <comment ref="A27" authorId="2" shapeId="0" xr:uid="{B31EF1C0-23B4-4B81-BD81-00E27691BA3B}">
      <text>
        <r>
          <rPr>
            <sz val="11"/>
            <color theme="1"/>
            <rFont val="Calibri"/>
            <family val="2"/>
            <scheme val="minor"/>
          </rPr>
          <t>Introducir un texto con el nombre o referencia de la contratación</t>
        </r>
      </text>
    </comment>
    <comment ref="B27" authorId="2" shapeId="0" xr:uid="{1B14C756-7030-46E8-8F56-D4BBE6D9C32F}">
      <text>
        <r>
          <rPr>
            <sz val="11"/>
            <color theme="1"/>
            <rFont val="Calibri"/>
            <family val="2"/>
            <scheme val="minor"/>
          </rPr>
          <t>Introduzca un texto con la finalidad de la contratación</t>
        </r>
      </text>
    </comment>
    <comment ref="C27" authorId="2" shapeId="0" xr:uid="{B7B4BF21-D5E6-4576-80BE-6CC510375550}">
      <text>
        <r>
          <rPr>
            <sz val="11"/>
            <color theme="1"/>
            <rFont val="Calibri"/>
            <family val="2"/>
            <scheme val="minor"/>
          </rPr>
          <t>Seleccionar un valor del listado</t>
        </r>
      </text>
    </comment>
    <comment ref="D27" authorId="2" shapeId="0" xr:uid="{8A394C89-C81E-40A5-9582-3197541EC2DC}">
      <text>
        <r>
          <rPr>
            <sz val="11"/>
            <color theme="1"/>
            <rFont val="Calibri"/>
            <family val="2"/>
            <scheme val="minor"/>
          </rPr>
          <t>Seleccione el tipo de procedimiento</t>
        </r>
      </text>
    </comment>
    <comment ref="E27" authorId="2" shapeId="0" xr:uid="{29CA0DA9-515A-4815-A711-9A49ACD3AEA3}">
      <text>
        <r>
          <rPr>
            <sz val="11"/>
            <color theme="1"/>
            <rFont val="Calibri"/>
            <family val="2"/>
            <scheme val="minor"/>
          </rPr>
          <t>Seleccione un valor de la lista</t>
        </r>
      </text>
    </comment>
    <comment ref="F27" authorId="2" shapeId="0" xr:uid="{955C7FE6-275C-4E57-8177-CAD37A09D9A4}">
      <text>
        <r>
          <rPr>
            <sz val="11"/>
            <color theme="1"/>
            <rFont val="Calibri"/>
            <family val="2"/>
            <scheme val="minor"/>
          </rPr>
          <t>Introduzca el código SNIP</t>
        </r>
      </text>
    </comment>
    <comment ref="C28" authorId="2" shapeId="0" xr:uid="{C7CAB74C-328F-488C-B484-CA28A0F7A184}">
      <text>
        <r>
          <rPr>
            <sz val="11"/>
            <color theme="1"/>
            <rFont val="Calibri"/>
            <family val="2"/>
            <scheme val="minor"/>
          </rPr>
          <t>Introduzca la fecha de inicio del proceso, en formato dd-mm-aaaa</t>
        </r>
      </text>
    </comment>
    <comment ref="F28" authorId="2" shapeId="0" xr:uid="{D81B14EC-912E-4B1D-B72C-ED712285F6FA}">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9" authorId="2" shapeId="0" xr:uid="{0ECEF664-223E-4474-8F06-9560E177BAA6}">
      <text/>
    </comment>
    <comment ref="C30" authorId="2" shapeId="0" xr:uid="{2B1E31E2-9489-4C8F-ACAB-085D7F90D9AD}">
      <text>
        <r>
          <rPr>
            <sz val="11"/>
            <color theme="1"/>
            <rFont val="Calibri"/>
            <family val="2"/>
            <scheme val="minor"/>
          </rPr>
          <t>Introduzca la fecha prevista de adjudicación, en formato dd-mm-aaaa</t>
        </r>
      </text>
    </comment>
    <comment ref="F30" authorId="2" shapeId="0" xr:uid="{4B49A4EE-2467-4605-9E79-44070DB12CD3}">
      <text/>
    </comment>
    <comment ref="F31" authorId="2" shapeId="0" xr:uid="{53E7576E-84B0-4BC6-9EE4-CDA627271807}">
      <text/>
    </comment>
    <comment ref="A33" authorId="2" shapeId="0" xr:uid="{7B2814CA-1A80-4F46-9588-C21A5D283E7D}">
      <text>
        <r>
          <rPr>
            <sz val="11"/>
            <color theme="1"/>
            <rFont val="Calibri"/>
            <family val="2"/>
            <scheme val="minor"/>
          </rPr>
          <t>Introduzca un codigo UNSPSC</t>
        </r>
      </text>
    </comment>
    <comment ref="B33" authorId="2" shapeId="0" xr:uid="{D800DEBD-D646-4C81-B752-3C7A2B40756B}">
      <text>
        <r>
          <rPr>
            <sz val="11"/>
            <color theme="1"/>
            <rFont val="Calibri"/>
            <family val="2"/>
            <scheme val="minor"/>
          </rPr>
          <t>Descripción calculada automáticamente a partir de código del artículo</t>
        </r>
      </text>
    </comment>
    <comment ref="C33" authorId="2" shapeId="0" xr:uid="{8FD42390-F1CF-4A82-934D-3044897BFEED}">
      <text>
        <r>
          <rPr>
            <sz val="11"/>
            <color theme="1"/>
            <rFont val="Calibri"/>
            <family val="2"/>
            <scheme val="minor"/>
          </rPr>
          <t>Seleccione un valor de la lista</t>
        </r>
      </text>
    </comment>
    <comment ref="D33" authorId="2" shapeId="0" xr:uid="{65EBAF40-62E1-48BA-8103-74196987CDDE}">
      <text>
        <r>
          <rPr>
            <sz val="11"/>
            <color theme="1"/>
            <rFont val="Calibri"/>
            <family val="2"/>
            <scheme val="minor"/>
          </rPr>
          <t>Introduzca un número con dos decimales como máximo. Debe ser igual o mayor a la "Cantidad Real Consumida"</t>
        </r>
      </text>
    </comment>
    <comment ref="E33" authorId="2" shapeId="0" xr:uid="{3B3AE9F9-78FE-43B6-8396-91F30C7D448C}">
      <text>
        <r>
          <rPr>
            <sz val="11"/>
            <color theme="1"/>
            <rFont val="Calibri"/>
            <family val="2"/>
            <scheme val="minor"/>
          </rPr>
          <t>Introduzca un número con dos decimales como máximo</t>
        </r>
      </text>
    </comment>
    <comment ref="F33" authorId="2" shapeId="0" xr:uid="{7CF242B6-A7F9-4178-A064-A1F648318222}">
      <text>
        <r>
          <rPr>
            <sz val="11"/>
            <color theme="1"/>
            <rFont val="Calibri"/>
            <family val="2"/>
            <scheme val="minor"/>
          </rPr>
          <t>Monto calculado automáticamente por el sistema</t>
        </r>
      </text>
    </comment>
    <comment ref="A38" authorId="2" shapeId="0" xr:uid="{0E6938F3-97E7-4A52-A246-C6C2D56D7C09}">
      <text>
        <r>
          <rPr>
            <sz val="11"/>
            <color theme="1"/>
            <rFont val="Calibri"/>
            <family val="2"/>
            <scheme val="minor"/>
          </rPr>
          <t>Introducir un texto con el nombre o referencia de la contratación</t>
        </r>
      </text>
    </comment>
    <comment ref="B38" authorId="2" shapeId="0" xr:uid="{F21FA3C4-CCB4-4DF7-9377-6353B7622CE2}">
      <text>
        <r>
          <rPr>
            <sz val="11"/>
            <color theme="1"/>
            <rFont val="Calibri"/>
            <family val="2"/>
            <scheme val="minor"/>
          </rPr>
          <t>Introduzca un texto con la finalidad de la contratación</t>
        </r>
      </text>
    </comment>
    <comment ref="C38" authorId="2" shapeId="0" xr:uid="{EB50D3C8-4921-4778-94FD-A2FB999C80AA}">
      <text>
        <r>
          <rPr>
            <sz val="11"/>
            <color theme="1"/>
            <rFont val="Calibri"/>
            <family val="2"/>
            <scheme val="minor"/>
          </rPr>
          <t>Seleccionar un valor del listado</t>
        </r>
      </text>
    </comment>
    <comment ref="D38" authorId="2" shapeId="0" xr:uid="{7AA51B2E-8A46-49BD-A97E-FB91936CFFD6}">
      <text>
        <r>
          <rPr>
            <sz val="11"/>
            <color theme="1"/>
            <rFont val="Calibri"/>
            <family val="2"/>
            <scheme val="minor"/>
          </rPr>
          <t>Seleccione el tipo de procedimiento</t>
        </r>
      </text>
    </comment>
    <comment ref="E38" authorId="2" shapeId="0" xr:uid="{F3F05F69-EAF1-4AC1-BCBF-3E69496A9BAA}">
      <text>
        <r>
          <rPr>
            <sz val="11"/>
            <color theme="1"/>
            <rFont val="Calibri"/>
            <family val="2"/>
            <scheme val="minor"/>
          </rPr>
          <t>Seleccione un valor de la lista</t>
        </r>
      </text>
    </comment>
    <comment ref="F38" authorId="2" shapeId="0" xr:uid="{491F9FB2-CE8D-4A16-94B8-9CC88F77084A}">
      <text>
        <r>
          <rPr>
            <sz val="11"/>
            <color theme="1"/>
            <rFont val="Calibri"/>
            <family val="2"/>
            <scheme val="minor"/>
          </rPr>
          <t>Introduzca el código SNIP</t>
        </r>
      </text>
    </comment>
    <comment ref="C39" authorId="2" shapeId="0" xr:uid="{CCFB8E66-EC45-434C-BEA8-78E738F0088B}">
      <text>
        <r>
          <rPr>
            <sz val="11"/>
            <color theme="1"/>
            <rFont val="Calibri"/>
            <family val="2"/>
            <scheme val="minor"/>
          </rPr>
          <t>Introduzca la fecha de inicio del proceso, en formato dd-mm-aaaa</t>
        </r>
      </text>
    </comment>
    <comment ref="F39" authorId="2" shapeId="0" xr:uid="{78D7F73F-FEA1-4DC3-9942-DDB0CFFAC818}">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0" authorId="2" shapeId="0" xr:uid="{359208F8-8AAD-4081-8CFA-5E48189187AD}">
      <text/>
    </comment>
    <comment ref="C41" authorId="2" shapeId="0" xr:uid="{4B29E2B3-49C1-425B-8481-214ED0161679}">
      <text>
        <r>
          <rPr>
            <sz val="11"/>
            <color theme="1"/>
            <rFont val="Calibri"/>
            <family val="2"/>
            <scheme val="minor"/>
          </rPr>
          <t>Introduzca la fecha prevista de adjudicación, en formato dd-mm-aaaa</t>
        </r>
      </text>
    </comment>
    <comment ref="F41" authorId="2" shapeId="0" xr:uid="{44611C48-7509-4266-A0E9-D964A9CD19BA}">
      <text/>
    </comment>
    <comment ref="F42" authorId="2" shapeId="0" xr:uid="{670F1108-52EC-4E3A-B2B4-9D5810BF6E52}">
      <text/>
    </comment>
    <comment ref="A44" authorId="2" shapeId="0" xr:uid="{9C30A027-3FED-4BD7-938B-A18A8FFF4B24}">
      <text>
        <r>
          <rPr>
            <sz val="11"/>
            <color theme="1"/>
            <rFont val="Calibri"/>
            <family val="2"/>
            <scheme val="minor"/>
          </rPr>
          <t>Introduzca un codigo UNSPSC</t>
        </r>
      </text>
    </comment>
    <comment ref="B44" authorId="2" shapeId="0" xr:uid="{FB3716F7-7992-4422-900A-FA7934750820}">
      <text>
        <r>
          <rPr>
            <sz val="11"/>
            <color theme="1"/>
            <rFont val="Calibri"/>
            <family val="2"/>
            <scheme val="minor"/>
          </rPr>
          <t>Descripción calculada automáticamente a partir de código del artículo</t>
        </r>
      </text>
    </comment>
    <comment ref="C44" authorId="2" shapeId="0" xr:uid="{7AE3F8E2-D511-4078-A9D0-D18A3C8B6668}">
      <text>
        <r>
          <rPr>
            <sz val="11"/>
            <color theme="1"/>
            <rFont val="Calibri"/>
            <family val="2"/>
            <scheme val="minor"/>
          </rPr>
          <t>Seleccione un valor de la lista</t>
        </r>
      </text>
    </comment>
    <comment ref="D44" authorId="2" shapeId="0" xr:uid="{53C2F3F8-2DAA-4CB8-B81B-2256E8EC84A1}">
      <text>
        <r>
          <rPr>
            <sz val="11"/>
            <color theme="1"/>
            <rFont val="Calibri"/>
            <family val="2"/>
            <scheme val="minor"/>
          </rPr>
          <t>Introduzca un número con dos decimales como máximo. Debe ser igual o mayor a la "Cantidad Real Consumida"</t>
        </r>
      </text>
    </comment>
    <comment ref="E44" authorId="2" shapeId="0" xr:uid="{8CE724F2-007A-4608-83AF-70A3DE30B887}">
      <text>
        <r>
          <rPr>
            <sz val="11"/>
            <color theme="1"/>
            <rFont val="Calibri"/>
            <family val="2"/>
            <scheme val="minor"/>
          </rPr>
          <t>Introduzca un número con dos decimales como máximo</t>
        </r>
      </text>
    </comment>
    <comment ref="F44" authorId="2" shapeId="0" xr:uid="{B4DF35A5-90A9-4D31-B4D6-CD6F0C97DEC6}">
      <text>
        <r>
          <rPr>
            <sz val="11"/>
            <color theme="1"/>
            <rFont val="Calibri"/>
            <family val="2"/>
            <scheme val="minor"/>
          </rPr>
          <t>Monto calculado automáticamente por el sistema</t>
        </r>
      </text>
    </comment>
    <comment ref="A49" authorId="2" shapeId="0" xr:uid="{58D27AA9-775E-4879-A823-4A9FA3FB0567}">
      <text>
        <r>
          <rPr>
            <sz val="11"/>
            <color theme="1"/>
            <rFont val="Calibri"/>
            <family val="2"/>
            <scheme val="minor"/>
          </rPr>
          <t>Introducir un texto con el nombre o referencia de la contratación</t>
        </r>
      </text>
    </comment>
    <comment ref="B49" authorId="2" shapeId="0" xr:uid="{02A762ED-2EF3-46F5-89CC-52AB22761D68}">
      <text>
        <r>
          <rPr>
            <sz val="11"/>
            <color theme="1"/>
            <rFont val="Calibri"/>
            <family val="2"/>
            <scheme val="minor"/>
          </rPr>
          <t>Introduzca un texto con la finalidad de la contratación</t>
        </r>
      </text>
    </comment>
    <comment ref="C49" authorId="2" shapeId="0" xr:uid="{02242BCA-C146-437C-8934-86C0A09811D0}">
      <text>
        <r>
          <rPr>
            <sz val="11"/>
            <color theme="1"/>
            <rFont val="Calibri"/>
            <family val="2"/>
            <scheme val="minor"/>
          </rPr>
          <t>Seleccionar un valor del listado</t>
        </r>
      </text>
    </comment>
    <comment ref="D49" authorId="2" shapeId="0" xr:uid="{84D59298-86AD-448B-9C1F-58B91169AB9C}">
      <text>
        <r>
          <rPr>
            <sz val="11"/>
            <color theme="1"/>
            <rFont val="Calibri"/>
            <family val="2"/>
            <scheme val="minor"/>
          </rPr>
          <t>Seleccione el tipo de procedimiento</t>
        </r>
      </text>
    </comment>
    <comment ref="E49" authorId="2" shapeId="0" xr:uid="{49BB4F83-6C3B-49E8-AA7D-359665BDD68D}">
      <text>
        <r>
          <rPr>
            <sz val="11"/>
            <color theme="1"/>
            <rFont val="Calibri"/>
            <family val="2"/>
            <scheme val="minor"/>
          </rPr>
          <t>Seleccione un valor de la lista</t>
        </r>
      </text>
    </comment>
    <comment ref="F49" authorId="2" shapeId="0" xr:uid="{893B210F-E45B-43F1-B03D-EE62076954C2}">
      <text>
        <r>
          <rPr>
            <sz val="11"/>
            <color theme="1"/>
            <rFont val="Calibri"/>
            <family val="2"/>
            <scheme val="minor"/>
          </rPr>
          <t>Introduzca el código SNIP</t>
        </r>
      </text>
    </comment>
    <comment ref="C50" authorId="2" shapeId="0" xr:uid="{871E4A89-5894-4C12-B30B-E338D91C52FE}">
      <text>
        <r>
          <rPr>
            <sz val="11"/>
            <color theme="1"/>
            <rFont val="Calibri"/>
            <family val="2"/>
            <scheme val="minor"/>
          </rPr>
          <t>Introduzca la fecha de inicio del proceso, en formato dd-mm-aaaa</t>
        </r>
      </text>
    </comment>
    <comment ref="F50" authorId="2" shapeId="0" xr:uid="{74AED51D-F450-4AF2-A984-3B68F24F55B4}">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1" authorId="2" shapeId="0" xr:uid="{2DAC47E4-7A27-49BE-AAF0-C1623EE0409B}">
      <text/>
    </comment>
    <comment ref="C52" authorId="2" shapeId="0" xr:uid="{185EBBCE-9073-48B0-98ED-BCF6BED5E1E1}">
      <text>
        <r>
          <rPr>
            <sz val="11"/>
            <color theme="1"/>
            <rFont val="Calibri"/>
            <family val="2"/>
            <scheme val="minor"/>
          </rPr>
          <t>Introduzca la fecha prevista de adjudicación, en formato dd-mm-aaaa</t>
        </r>
      </text>
    </comment>
    <comment ref="F52" authorId="2" shapeId="0" xr:uid="{A5C08C1F-1A1A-4AD4-8600-EADE939E5472}">
      <text/>
    </comment>
    <comment ref="F53" authorId="2" shapeId="0" xr:uid="{6E89D28A-A26C-4664-A769-471C178B6089}">
      <text/>
    </comment>
    <comment ref="A55" authorId="2" shapeId="0" xr:uid="{13268740-49E6-481C-9343-013EAA55C9F6}">
      <text>
        <r>
          <rPr>
            <sz val="11"/>
            <color theme="1"/>
            <rFont val="Calibri"/>
            <family val="2"/>
            <scheme val="minor"/>
          </rPr>
          <t>Introduzca un codigo UNSPSC</t>
        </r>
      </text>
    </comment>
    <comment ref="B55" authorId="2" shapeId="0" xr:uid="{C52EC58F-87B5-4F68-80C6-742714A02221}">
      <text>
        <r>
          <rPr>
            <sz val="11"/>
            <color theme="1"/>
            <rFont val="Calibri"/>
            <family val="2"/>
            <scheme val="minor"/>
          </rPr>
          <t>Descripción calculada automáticamente a partir de código del artículo</t>
        </r>
      </text>
    </comment>
    <comment ref="C55" authorId="2" shapeId="0" xr:uid="{DD7E6A3C-E517-4A2B-8DB7-AE7440E51B54}">
      <text>
        <r>
          <rPr>
            <sz val="11"/>
            <color theme="1"/>
            <rFont val="Calibri"/>
            <family val="2"/>
            <scheme val="minor"/>
          </rPr>
          <t>Seleccione un valor de la lista</t>
        </r>
      </text>
    </comment>
    <comment ref="D55" authorId="2" shapeId="0" xr:uid="{CEBAB539-E9F0-4FC2-9D40-2A178EAB6FE9}">
      <text>
        <r>
          <rPr>
            <sz val="11"/>
            <color theme="1"/>
            <rFont val="Calibri"/>
            <family val="2"/>
            <scheme val="minor"/>
          </rPr>
          <t>Introduzca un número con dos decimales como máximo. Debe ser igual o mayor a la "Cantidad Real Consumida"</t>
        </r>
      </text>
    </comment>
    <comment ref="E55" authorId="2" shapeId="0" xr:uid="{55DBF74A-F0AB-4A7D-ABE6-0F405E6E1475}">
      <text>
        <r>
          <rPr>
            <sz val="11"/>
            <color theme="1"/>
            <rFont val="Calibri"/>
            <family val="2"/>
            <scheme val="minor"/>
          </rPr>
          <t>Introduzca un número con dos decimales como máximo</t>
        </r>
      </text>
    </comment>
    <comment ref="F55" authorId="2" shapeId="0" xr:uid="{5869B2BB-0747-4F26-8189-95CFC9280764}">
      <text>
        <r>
          <rPr>
            <sz val="11"/>
            <color theme="1"/>
            <rFont val="Calibri"/>
            <family val="2"/>
            <scheme val="minor"/>
          </rPr>
          <t>Monto calculado automáticamente por el sistema</t>
        </r>
      </text>
    </comment>
    <comment ref="A60" authorId="2" shapeId="0" xr:uid="{CCFA3C16-66D3-431A-AE63-6E08A456CA17}">
      <text>
        <r>
          <rPr>
            <sz val="11"/>
            <color theme="1"/>
            <rFont val="Calibri"/>
            <family val="2"/>
            <scheme val="minor"/>
          </rPr>
          <t>Introducir un texto con el nombre o referencia de la contratación</t>
        </r>
      </text>
    </comment>
    <comment ref="B60" authorId="2" shapeId="0" xr:uid="{88978879-9961-4C5A-9A95-08DED5589B6C}">
      <text>
        <r>
          <rPr>
            <sz val="11"/>
            <color theme="1"/>
            <rFont val="Calibri"/>
            <family val="2"/>
            <scheme val="minor"/>
          </rPr>
          <t>Introduzca un texto con la finalidad de la contratación</t>
        </r>
      </text>
    </comment>
    <comment ref="C60" authorId="2" shapeId="0" xr:uid="{0914BA2D-B595-4EAD-88E5-BFBE6240F511}">
      <text>
        <r>
          <rPr>
            <sz val="11"/>
            <color theme="1"/>
            <rFont val="Calibri"/>
            <family val="2"/>
            <scheme val="minor"/>
          </rPr>
          <t>Seleccionar un valor del listado</t>
        </r>
      </text>
    </comment>
    <comment ref="D60" authorId="2" shapeId="0" xr:uid="{5F718E80-6990-4CD6-B0C9-12EADA0EB99C}">
      <text>
        <r>
          <rPr>
            <sz val="11"/>
            <color theme="1"/>
            <rFont val="Calibri"/>
            <family val="2"/>
            <scheme val="minor"/>
          </rPr>
          <t>Seleccione el tipo de procedimiento</t>
        </r>
      </text>
    </comment>
    <comment ref="E60" authorId="2" shapeId="0" xr:uid="{CFFFBAB9-C12A-4C96-B189-8BED2EED6A2B}">
      <text>
        <r>
          <rPr>
            <sz val="11"/>
            <color theme="1"/>
            <rFont val="Calibri"/>
            <family val="2"/>
            <scheme val="minor"/>
          </rPr>
          <t>Seleccione un valor de la lista</t>
        </r>
      </text>
    </comment>
    <comment ref="F60" authorId="2" shapeId="0" xr:uid="{4CD91981-EA9D-4F36-9FE9-C5BAA97D08CB}">
      <text>
        <r>
          <rPr>
            <sz val="11"/>
            <color theme="1"/>
            <rFont val="Calibri"/>
            <family val="2"/>
            <scheme val="minor"/>
          </rPr>
          <t>Introduzca el código SNIP</t>
        </r>
      </text>
    </comment>
    <comment ref="C61" authorId="2" shapeId="0" xr:uid="{94A59583-8F0C-4820-B358-51F91DB7588F}">
      <text>
        <r>
          <rPr>
            <sz val="11"/>
            <color theme="1"/>
            <rFont val="Calibri"/>
            <family val="2"/>
            <scheme val="minor"/>
          </rPr>
          <t>Introduzca la fecha de inicio del proceso, en formato dd-mm-aaaa</t>
        </r>
      </text>
    </comment>
    <comment ref="F61" authorId="2" shapeId="0" xr:uid="{84FBB9D6-6514-45FE-8FBB-8E43E9982D1E}">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2" authorId="2" shapeId="0" xr:uid="{0148E1CF-45F9-4BFC-B4EA-153976DAA475}">
      <text/>
    </comment>
    <comment ref="C63" authorId="2" shapeId="0" xr:uid="{ED924C8C-633D-4FE9-B814-428FEA80E203}">
      <text>
        <r>
          <rPr>
            <sz val="11"/>
            <color theme="1"/>
            <rFont val="Calibri"/>
            <family val="2"/>
            <scheme val="minor"/>
          </rPr>
          <t>Introduzca la fecha prevista de adjudicación, en formato dd-mm-aaaa</t>
        </r>
      </text>
    </comment>
    <comment ref="F63" authorId="2" shapeId="0" xr:uid="{CF57AEDB-688E-4051-BF7C-9E3A329117AF}">
      <text/>
    </comment>
    <comment ref="F64" authorId="2" shapeId="0" xr:uid="{9CE2E29A-7D54-402B-815B-E0BF1B8B451C}">
      <text/>
    </comment>
    <comment ref="A66" authorId="2" shapeId="0" xr:uid="{AE2D5124-7DF8-474F-9FBF-E8F63EF4C468}">
      <text>
        <r>
          <rPr>
            <sz val="11"/>
            <color theme="1"/>
            <rFont val="Calibri"/>
            <family val="2"/>
            <scheme val="minor"/>
          </rPr>
          <t>Introduzca un codigo UNSPSC</t>
        </r>
      </text>
    </comment>
    <comment ref="B66" authorId="2" shapeId="0" xr:uid="{CB5A75A5-0D74-492A-B4FF-78F6461A634C}">
      <text>
        <r>
          <rPr>
            <sz val="11"/>
            <color theme="1"/>
            <rFont val="Calibri"/>
            <family val="2"/>
            <scheme val="minor"/>
          </rPr>
          <t>Descripción calculada automáticamente a partir de código del artículo</t>
        </r>
      </text>
    </comment>
    <comment ref="C66" authorId="2" shapeId="0" xr:uid="{ED020BDD-4BC1-4AC7-AD8D-AB87B247162E}">
      <text>
        <r>
          <rPr>
            <sz val="11"/>
            <color theme="1"/>
            <rFont val="Calibri"/>
            <family val="2"/>
            <scheme val="minor"/>
          </rPr>
          <t>Seleccione un valor de la lista</t>
        </r>
      </text>
    </comment>
    <comment ref="D66" authorId="2" shapeId="0" xr:uid="{2E70994B-C283-4BE7-945A-AED85D3DD475}">
      <text>
        <r>
          <rPr>
            <sz val="11"/>
            <color theme="1"/>
            <rFont val="Calibri"/>
            <family val="2"/>
            <scheme val="minor"/>
          </rPr>
          <t>Introduzca un número con dos decimales como máximo. Debe ser igual o mayor a la "Cantidad Real Consumida"</t>
        </r>
      </text>
    </comment>
    <comment ref="E66" authorId="2" shapeId="0" xr:uid="{D8680C3F-7752-4F41-8333-BF95A03F8EE1}">
      <text>
        <r>
          <rPr>
            <sz val="11"/>
            <color theme="1"/>
            <rFont val="Calibri"/>
            <family val="2"/>
            <scheme val="minor"/>
          </rPr>
          <t>Introduzca un número con dos decimales como máximo</t>
        </r>
      </text>
    </comment>
    <comment ref="F66" authorId="2" shapeId="0" xr:uid="{0858B584-0254-4B66-BF5E-139F92797AC3}">
      <text>
        <r>
          <rPr>
            <sz val="11"/>
            <color theme="1"/>
            <rFont val="Calibri"/>
            <family val="2"/>
            <scheme val="minor"/>
          </rPr>
          <t>Monto calculado automáticamente por el sistema</t>
        </r>
      </text>
    </comment>
    <comment ref="A71" authorId="2" shapeId="0" xr:uid="{7229EBDD-4F1D-480E-917A-E96F415451B4}">
      <text>
        <r>
          <rPr>
            <sz val="11"/>
            <color theme="1"/>
            <rFont val="Calibri"/>
            <family val="2"/>
            <scheme val="minor"/>
          </rPr>
          <t>Introducir un texto con el nombre o referencia de la contratación</t>
        </r>
      </text>
    </comment>
    <comment ref="B71" authorId="2" shapeId="0" xr:uid="{C67BC8A6-06EE-4D57-ABB6-2B9A2BF21DA5}">
      <text>
        <r>
          <rPr>
            <sz val="11"/>
            <color theme="1"/>
            <rFont val="Calibri"/>
            <family val="2"/>
            <scheme val="minor"/>
          </rPr>
          <t>Introduzca un texto con la finalidad de la contratación</t>
        </r>
      </text>
    </comment>
    <comment ref="C71" authorId="2" shapeId="0" xr:uid="{26658C98-F14B-4F57-A12D-AAD14D71333D}">
      <text>
        <r>
          <rPr>
            <sz val="11"/>
            <color theme="1"/>
            <rFont val="Calibri"/>
            <family val="2"/>
            <scheme val="minor"/>
          </rPr>
          <t>Seleccionar un valor del listado</t>
        </r>
      </text>
    </comment>
    <comment ref="D71" authorId="2" shapeId="0" xr:uid="{5EEB4292-E28A-4F09-9E28-EFC1A3C009D0}">
      <text>
        <r>
          <rPr>
            <sz val="11"/>
            <color theme="1"/>
            <rFont val="Calibri"/>
            <family val="2"/>
            <scheme val="minor"/>
          </rPr>
          <t>Seleccione el tipo de procedimiento</t>
        </r>
      </text>
    </comment>
    <comment ref="E71" authorId="2" shapeId="0" xr:uid="{F67694DC-158A-4FAE-BE68-1669DFEEDF50}">
      <text>
        <r>
          <rPr>
            <sz val="11"/>
            <color theme="1"/>
            <rFont val="Calibri"/>
            <family val="2"/>
            <scheme val="minor"/>
          </rPr>
          <t>Seleccione un valor de la lista</t>
        </r>
      </text>
    </comment>
    <comment ref="F71" authorId="2" shapeId="0" xr:uid="{5926E187-6262-49C8-B244-EF3400D10EA5}">
      <text>
        <r>
          <rPr>
            <sz val="11"/>
            <color theme="1"/>
            <rFont val="Calibri"/>
            <family val="2"/>
            <scheme val="minor"/>
          </rPr>
          <t>Introduzca el código SNIP</t>
        </r>
      </text>
    </comment>
    <comment ref="C72" authorId="2" shapeId="0" xr:uid="{7412437D-A4F7-468D-A1A4-5234DB242D13}">
      <text>
        <r>
          <rPr>
            <sz val="11"/>
            <color theme="1"/>
            <rFont val="Calibri"/>
            <family val="2"/>
            <scheme val="minor"/>
          </rPr>
          <t>Introduzca la fecha de inicio del proceso, en formato dd-mm-aaaa</t>
        </r>
      </text>
    </comment>
    <comment ref="F72" authorId="2" shapeId="0" xr:uid="{F00D56A6-9F76-4187-BBD9-ADF343215EC5}">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3" authorId="2" shapeId="0" xr:uid="{B701686E-8564-437D-A137-61171078D2EB}">
      <text/>
    </comment>
    <comment ref="C74" authorId="2" shapeId="0" xr:uid="{8227F79D-D8B1-43B0-9C02-12C19F145D3C}">
      <text>
        <r>
          <rPr>
            <sz val="11"/>
            <color theme="1"/>
            <rFont val="Calibri"/>
            <family val="2"/>
            <scheme val="minor"/>
          </rPr>
          <t>Introduzca la fecha prevista de adjudicación, en formato dd-mm-aaaa</t>
        </r>
      </text>
    </comment>
    <comment ref="F74" authorId="2" shapeId="0" xr:uid="{84645FFA-A490-44D6-923C-DBD6AB7FB1C9}">
      <text/>
    </comment>
    <comment ref="F75" authorId="2" shapeId="0" xr:uid="{C96B6C6F-C664-468F-AE6C-87277DFE4A24}">
      <text/>
    </comment>
    <comment ref="A77" authorId="2" shapeId="0" xr:uid="{4724C6C8-560E-475F-860E-85850D8D819B}">
      <text>
        <r>
          <rPr>
            <sz val="11"/>
            <color theme="1"/>
            <rFont val="Calibri"/>
            <family val="2"/>
            <scheme val="minor"/>
          </rPr>
          <t>Introduzca un codigo UNSPSC</t>
        </r>
      </text>
    </comment>
    <comment ref="B77" authorId="2" shapeId="0" xr:uid="{105A47A3-94CC-4E68-B5C1-3934524ACBE5}">
      <text>
        <r>
          <rPr>
            <sz val="11"/>
            <color theme="1"/>
            <rFont val="Calibri"/>
            <family val="2"/>
            <scheme val="minor"/>
          </rPr>
          <t>Descripción calculada automáticamente a partir de código del artículo</t>
        </r>
      </text>
    </comment>
    <comment ref="C77" authorId="2" shapeId="0" xr:uid="{6DEDBD6C-569E-423C-9D6B-25A606895E02}">
      <text>
        <r>
          <rPr>
            <sz val="11"/>
            <color theme="1"/>
            <rFont val="Calibri"/>
            <family val="2"/>
            <scheme val="minor"/>
          </rPr>
          <t>Seleccione un valor de la lista</t>
        </r>
      </text>
    </comment>
    <comment ref="D77" authorId="2" shapeId="0" xr:uid="{832B1A8D-0EA6-43FE-8545-F207D1B775E7}">
      <text>
        <r>
          <rPr>
            <sz val="11"/>
            <color theme="1"/>
            <rFont val="Calibri"/>
            <family val="2"/>
            <scheme val="minor"/>
          </rPr>
          <t>Introduzca un número con dos decimales como máximo. Debe ser igual o mayor a la "Cantidad Real Consumida"</t>
        </r>
      </text>
    </comment>
    <comment ref="E77" authorId="2" shapeId="0" xr:uid="{4C5BC5E9-B328-4A62-8F2E-B0768E0B6DF1}">
      <text>
        <r>
          <rPr>
            <sz val="11"/>
            <color theme="1"/>
            <rFont val="Calibri"/>
            <family val="2"/>
            <scheme val="minor"/>
          </rPr>
          <t>Introduzca un número con dos decimales como máximo</t>
        </r>
      </text>
    </comment>
    <comment ref="F77" authorId="2" shapeId="0" xr:uid="{1D1C2679-3B8D-4FD1-9128-A44D3817E55C}">
      <text>
        <r>
          <rPr>
            <sz val="11"/>
            <color theme="1"/>
            <rFont val="Calibri"/>
            <family val="2"/>
            <scheme val="minor"/>
          </rPr>
          <t>Monto calculado automáticamente por el sistema</t>
        </r>
      </text>
    </comment>
    <comment ref="A82" authorId="2" shapeId="0" xr:uid="{A16ECEF1-8D0E-4DB4-9097-DFA9062993AB}">
      <text>
        <r>
          <rPr>
            <sz val="11"/>
            <color theme="1"/>
            <rFont val="Calibri"/>
            <family val="2"/>
            <scheme val="minor"/>
          </rPr>
          <t>Introducir un texto con el nombre o referencia de la contratación</t>
        </r>
      </text>
    </comment>
    <comment ref="B82" authorId="2" shapeId="0" xr:uid="{F0848F90-6B3A-4FE9-8AED-936EE1614020}">
      <text>
        <r>
          <rPr>
            <sz val="11"/>
            <color theme="1"/>
            <rFont val="Calibri"/>
            <family val="2"/>
            <scheme val="minor"/>
          </rPr>
          <t>Introduzca un texto con la finalidad de la contratación</t>
        </r>
      </text>
    </comment>
    <comment ref="C82" authorId="2" shapeId="0" xr:uid="{ADAFCE3A-A55B-4458-91D2-E2B51FECBAB4}">
      <text>
        <r>
          <rPr>
            <sz val="11"/>
            <color theme="1"/>
            <rFont val="Calibri"/>
            <family val="2"/>
            <scheme val="minor"/>
          </rPr>
          <t>Seleccionar un valor del listado</t>
        </r>
      </text>
    </comment>
    <comment ref="D82" authorId="2" shapeId="0" xr:uid="{0D176A49-0905-41D3-8911-1B7B8684D6F8}">
      <text>
        <r>
          <rPr>
            <sz val="11"/>
            <color theme="1"/>
            <rFont val="Calibri"/>
            <family val="2"/>
            <scheme val="minor"/>
          </rPr>
          <t>Seleccione el tipo de procedimiento</t>
        </r>
      </text>
    </comment>
    <comment ref="E82" authorId="2" shapeId="0" xr:uid="{E8E6925A-5403-4ACF-94C6-396A6119E203}">
      <text>
        <r>
          <rPr>
            <sz val="11"/>
            <color theme="1"/>
            <rFont val="Calibri"/>
            <family val="2"/>
            <scheme val="minor"/>
          </rPr>
          <t>Seleccione un valor de la lista</t>
        </r>
      </text>
    </comment>
    <comment ref="F82" authorId="2" shapeId="0" xr:uid="{9D7BB05D-0722-4753-ABA5-88294A55954A}">
      <text>
        <r>
          <rPr>
            <sz val="11"/>
            <color theme="1"/>
            <rFont val="Calibri"/>
            <family val="2"/>
            <scheme val="minor"/>
          </rPr>
          <t>Introduzca el código SNIP</t>
        </r>
      </text>
    </comment>
    <comment ref="C83" authorId="2" shapeId="0" xr:uid="{A227BCF0-80F2-4B84-AA48-9CC1460EE4D6}">
      <text>
        <r>
          <rPr>
            <sz val="11"/>
            <color theme="1"/>
            <rFont val="Calibri"/>
            <family val="2"/>
            <scheme val="minor"/>
          </rPr>
          <t>Introduzca la fecha de inicio del proceso, en formato dd-mm-aaaa</t>
        </r>
      </text>
    </comment>
    <comment ref="F83" authorId="2" shapeId="0" xr:uid="{BB01FC9B-6800-45D0-B154-0D44C82337B4}">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4" authorId="2" shapeId="0" xr:uid="{FC5DA4A4-A1EE-4949-8330-132633481892}">
      <text/>
    </comment>
    <comment ref="C85" authorId="2" shapeId="0" xr:uid="{F13E6494-89E8-4046-B2FA-DA6B0FED4761}">
      <text>
        <r>
          <rPr>
            <sz val="11"/>
            <color theme="1"/>
            <rFont val="Calibri"/>
            <family val="2"/>
            <scheme val="minor"/>
          </rPr>
          <t>Introduzca la fecha prevista de adjudicación, en formato dd-mm-aaaa</t>
        </r>
      </text>
    </comment>
    <comment ref="F85" authorId="2" shapeId="0" xr:uid="{191DA6C0-BDBA-489B-AAF3-1BAE6533348F}">
      <text/>
    </comment>
    <comment ref="F86" authorId="2" shapeId="0" xr:uid="{26DD4968-7C80-4D17-A120-1A16D824A0EB}">
      <text/>
    </comment>
    <comment ref="A88" authorId="2" shapeId="0" xr:uid="{006EA7FF-CF58-4763-9569-94DF3B0F23D4}">
      <text>
        <r>
          <rPr>
            <sz val="11"/>
            <color theme="1"/>
            <rFont val="Calibri"/>
            <family val="2"/>
            <scheme val="minor"/>
          </rPr>
          <t>Introduzca un codigo UNSPSC</t>
        </r>
      </text>
    </comment>
    <comment ref="B88" authorId="2" shapeId="0" xr:uid="{F2E949BB-6748-4E1C-B400-FAA4D65F93CB}">
      <text>
        <r>
          <rPr>
            <sz val="11"/>
            <color theme="1"/>
            <rFont val="Calibri"/>
            <family val="2"/>
            <scheme val="minor"/>
          </rPr>
          <t>Descripción calculada automáticamente a partir de código del artículo</t>
        </r>
      </text>
    </comment>
    <comment ref="C88" authorId="2" shapeId="0" xr:uid="{6FA1AD64-0EAE-4AFD-9606-910E0527A126}">
      <text>
        <r>
          <rPr>
            <sz val="11"/>
            <color theme="1"/>
            <rFont val="Calibri"/>
            <family val="2"/>
            <scheme val="minor"/>
          </rPr>
          <t>Seleccione un valor de la lista</t>
        </r>
      </text>
    </comment>
    <comment ref="D88" authorId="2" shapeId="0" xr:uid="{EBC23B33-0D7E-4044-B7B0-8E673589AFC8}">
      <text>
        <r>
          <rPr>
            <sz val="11"/>
            <color theme="1"/>
            <rFont val="Calibri"/>
            <family val="2"/>
            <scheme val="minor"/>
          </rPr>
          <t>Introduzca un número con dos decimales como máximo. Debe ser igual o mayor a la "Cantidad Real Consumida"</t>
        </r>
      </text>
    </comment>
    <comment ref="E88" authorId="2" shapeId="0" xr:uid="{6A4B5A76-C50E-4183-8938-9C744DA9A29C}">
      <text>
        <r>
          <rPr>
            <sz val="11"/>
            <color theme="1"/>
            <rFont val="Calibri"/>
            <family val="2"/>
            <scheme val="minor"/>
          </rPr>
          <t>Introduzca un número con dos decimales como máximo</t>
        </r>
      </text>
    </comment>
    <comment ref="F88" authorId="2" shapeId="0" xr:uid="{75B77E61-FBCA-451E-A951-BFD9C26D5B3D}">
      <text>
        <r>
          <rPr>
            <sz val="11"/>
            <color theme="1"/>
            <rFont val="Calibri"/>
            <family val="2"/>
            <scheme val="minor"/>
          </rPr>
          <t>Monto calculado automáticamente por el sistema</t>
        </r>
      </text>
    </comment>
    <comment ref="A100" authorId="2" shapeId="0" xr:uid="{0778DAFD-91A8-44C9-83DA-051FBC7FD682}">
      <text>
        <r>
          <rPr>
            <sz val="11"/>
            <color theme="1"/>
            <rFont val="Calibri"/>
            <family val="2"/>
            <scheme val="minor"/>
          </rPr>
          <t>Introducir un texto con el nombre o referencia de la contratación</t>
        </r>
      </text>
    </comment>
    <comment ref="B100" authorId="2" shapeId="0" xr:uid="{52C84C32-EE9F-4BF1-9200-ECBF5D449D4B}">
      <text>
        <r>
          <rPr>
            <sz val="11"/>
            <color theme="1"/>
            <rFont val="Calibri"/>
            <family val="2"/>
            <scheme val="minor"/>
          </rPr>
          <t>Introduzca un texto con la finalidad de la contratación</t>
        </r>
      </text>
    </comment>
    <comment ref="C100" authorId="2" shapeId="0" xr:uid="{574B4050-C7DB-4D11-A31F-ADC1671A5213}">
      <text>
        <r>
          <rPr>
            <sz val="11"/>
            <color theme="1"/>
            <rFont val="Calibri"/>
            <family val="2"/>
            <scheme val="minor"/>
          </rPr>
          <t>Seleccionar un valor del listado</t>
        </r>
      </text>
    </comment>
    <comment ref="D100" authorId="2" shapeId="0" xr:uid="{54D8508B-6EF4-45BF-84EF-E46911ECFA59}">
      <text>
        <r>
          <rPr>
            <sz val="11"/>
            <color theme="1"/>
            <rFont val="Calibri"/>
            <family val="2"/>
            <scheme val="minor"/>
          </rPr>
          <t>Seleccione el tipo de procedimiento</t>
        </r>
      </text>
    </comment>
    <comment ref="E100" authorId="2" shapeId="0" xr:uid="{BE9041FD-FD99-4D2E-969B-5C88E1EFC752}">
      <text>
        <r>
          <rPr>
            <sz val="11"/>
            <color theme="1"/>
            <rFont val="Calibri"/>
            <family val="2"/>
            <scheme val="minor"/>
          </rPr>
          <t>Seleccione un valor de la lista</t>
        </r>
      </text>
    </comment>
    <comment ref="F100" authorId="2" shapeId="0" xr:uid="{27B34AC8-E08D-4D13-A286-938460DD8481}">
      <text>
        <r>
          <rPr>
            <sz val="11"/>
            <color theme="1"/>
            <rFont val="Calibri"/>
            <family val="2"/>
            <scheme val="minor"/>
          </rPr>
          <t>Introduzca el código SNIP</t>
        </r>
      </text>
    </comment>
    <comment ref="C101" authorId="2" shapeId="0" xr:uid="{011E4D76-D26C-4CF3-9A48-172D6A0E564D}">
      <text>
        <r>
          <rPr>
            <sz val="11"/>
            <color theme="1"/>
            <rFont val="Calibri"/>
            <family val="2"/>
            <scheme val="minor"/>
          </rPr>
          <t>Introduzca la fecha de inicio del proceso, en formato dd-mm-aaaa</t>
        </r>
      </text>
    </comment>
    <comment ref="F101" authorId="2" shapeId="0" xr:uid="{71DB8ADC-7992-4184-983E-78A81D26B6E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2" authorId="2" shapeId="0" xr:uid="{DDC31B5D-0CC9-4751-BB24-F28D57F2ABC9}">
      <text/>
    </comment>
    <comment ref="C103" authorId="2" shapeId="0" xr:uid="{65ADA931-4B15-4416-A99C-0AE49A88B96E}">
      <text>
        <r>
          <rPr>
            <sz val="11"/>
            <color theme="1"/>
            <rFont val="Calibri"/>
            <family val="2"/>
            <scheme val="minor"/>
          </rPr>
          <t>Introduzca la fecha prevista de adjudicación, en formato dd-mm-aaaa</t>
        </r>
      </text>
    </comment>
    <comment ref="F103" authorId="2" shapeId="0" xr:uid="{78ED553C-98DC-49F5-B093-FABD9F73E26A}">
      <text/>
    </comment>
    <comment ref="F104" authorId="2" shapeId="0" xr:uid="{84016CE1-A2D7-419E-B524-9D295CF10372}">
      <text/>
    </comment>
    <comment ref="A106" authorId="2" shapeId="0" xr:uid="{C9FD7E0F-C65A-4FAF-920C-A5E2A087AE70}">
      <text>
        <r>
          <rPr>
            <sz val="11"/>
            <color theme="1"/>
            <rFont val="Calibri"/>
            <family val="2"/>
            <scheme val="minor"/>
          </rPr>
          <t>Introduzca un codigo UNSPSC</t>
        </r>
      </text>
    </comment>
    <comment ref="B106" authorId="2" shapeId="0" xr:uid="{6EF86D3E-E6BF-42F5-A22E-0BF43807E69F}">
      <text>
        <r>
          <rPr>
            <sz val="11"/>
            <color theme="1"/>
            <rFont val="Calibri"/>
            <family val="2"/>
            <scheme val="minor"/>
          </rPr>
          <t>Descripción calculada automáticamente a partir de código del artículo</t>
        </r>
      </text>
    </comment>
    <comment ref="C106" authorId="2" shapeId="0" xr:uid="{BACF15C9-7D4D-44B5-B014-F997E684C684}">
      <text>
        <r>
          <rPr>
            <sz val="11"/>
            <color theme="1"/>
            <rFont val="Calibri"/>
            <family val="2"/>
            <scheme val="minor"/>
          </rPr>
          <t>Seleccione un valor de la lista</t>
        </r>
      </text>
    </comment>
    <comment ref="D106" authorId="2" shapeId="0" xr:uid="{A67D5B76-5712-4999-A123-AF87F1E64C37}">
      <text>
        <r>
          <rPr>
            <sz val="11"/>
            <color theme="1"/>
            <rFont val="Calibri"/>
            <family val="2"/>
            <scheme val="minor"/>
          </rPr>
          <t>Introduzca un número con dos decimales como máximo. Debe ser igual o mayor a la "Cantidad Real Consumida"</t>
        </r>
      </text>
    </comment>
    <comment ref="E106" authorId="2" shapeId="0" xr:uid="{A33AD6E6-25E7-42C4-A183-6CB20A67CB9E}">
      <text>
        <r>
          <rPr>
            <sz val="11"/>
            <color theme="1"/>
            <rFont val="Calibri"/>
            <family val="2"/>
            <scheme val="minor"/>
          </rPr>
          <t>Introduzca un número con dos decimales como máximo</t>
        </r>
      </text>
    </comment>
    <comment ref="F106" authorId="2" shapeId="0" xr:uid="{CD406905-E819-4DE0-9899-FD50472AD036}">
      <text>
        <r>
          <rPr>
            <sz val="11"/>
            <color theme="1"/>
            <rFont val="Calibri"/>
            <family val="2"/>
            <scheme val="minor"/>
          </rPr>
          <t>Monto calculado automáticamente por el sistema</t>
        </r>
      </text>
    </comment>
    <comment ref="A116" authorId="2" shapeId="0" xr:uid="{9F03C7D9-FAAB-4379-951E-5C422A2126A1}">
      <text>
        <r>
          <rPr>
            <sz val="11"/>
            <color theme="1"/>
            <rFont val="Calibri"/>
            <family val="2"/>
            <scheme val="minor"/>
          </rPr>
          <t>Introducir un texto con el nombre o referencia de la contratación</t>
        </r>
      </text>
    </comment>
    <comment ref="B116" authorId="2" shapeId="0" xr:uid="{D13D57AF-94BC-4E9E-A45F-BA437582B981}">
      <text>
        <r>
          <rPr>
            <sz val="11"/>
            <color theme="1"/>
            <rFont val="Calibri"/>
            <family val="2"/>
            <scheme val="minor"/>
          </rPr>
          <t>Introduzca un texto con la finalidad de la contratación</t>
        </r>
      </text>
    </comment>
    <comment ref="C116" authorId="2" shapeId="0" xr:uid="{38C10DCC-99A8-4F48-9186-3D1858B9928D}">
      <text>
        <r>
          <rPr>
            <sz val="11"/>
            <color theme="1"/>
            <rFont val="Calibri"/>
            <family val="2"/>
            <scheme val="minor"/>
          </rPr>
          <t>Seleccionar un valor del listado</t>
        </r>
      </text>
    </comment>
    <comment ref="D116" authorId="2" shapeId="0" xr:uid="{88C6B303-A290-4E2F-B22A-A8F84C4D2D0E}">
      <text>
        <r>
          <rPr>
            <sz val="11"/>
            <color theme="1"/>
            <rFont val="Calibri"/>
            <family val="2"/>
            <scheme val="minor"/>
          </rPr>
          <t>Seleccione el tipo de procedimiento</t>
        </r>
      </text>
    </comment>
    <comment ref="E116" authorId="2" shapeId="0" xr:uid="{A4F5D004-E84D-48B7-AF31-A29B1705B879}">
      <text>
        <r>
          <rPr>
            <sz val="11"/>
            <color theme="1"/>
            <rFont val="Calibri"/>
            <family val="2"/>
            <scheme val="minor"/>
          </rPr>
          <t>Seleccione un valor de la lista</t>
        </r>
      </text>
    </comment>
    <comment ref="F116" authorId="2" shapeId="0" xr:uid="{74CDF2E8-1400-4067-A8E0-1334707494A7}">
      <text>
        <r>
          <rPr>
            <sz val="11"/>
            <color theme="1"/>
            <rFont val="Calibri"/>
            <family val="2"/>
            <scheme val="minor"/>
          </rPr>
          <t>Introduzca el código SNIP</t>
        </r>
      </text>
    </comment>
    <comment ref="C117" authorId="2" shapeId="0" xr:uid="{70553994-BA07-4D19-AD96-D03668B4C1BC}">
      <text>
        <r>
          <rPr>
            <sz val="11"/>
            <color theme="1"/>
            <rFont val="Calibri"/>
            <family val="2"/>
            <scheme val="minor"/>
          </rPr>
          <t>Introduzca la fecha de inicio del proceso, en formato dd-mm-aaaa</t>
        </r>
      </text>
    </comment>
    <comment ref="F117" authorId="2" shapeId="0" xr:uid="{2F78DF99-AD3F-4A94-BC31-8E035BCFDBFC}">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8" authorId="2" shapeId="0" xr:uid="{3DEC640D-859C-476E-823B-0B8B1DC07CC3}">
      <text/>
    </comment>
    <comment ref="C119" authorId="2" shapeId="0" xr:uid="{CF3FC2F3-E3A1-45C6-8316-1CFE70275A2A}">
      <text>
        <r>
          <rPr>
            <sz val="11"/>
            <color theme="1"/>
            <rFont val="Calibri"/>
            <family val="2"/>
            <scheme val="minor"/>
          </rPr>
          <t>Introduzca la fecha prevista de adjudicación, en formato dd-mm-aaaa</t>
        </r>
      </text>
    </comment>
    <comment ref="F119" authorId="2" shapeId="0" xr:uid="{4C3061DA-94C3-41F2-93E3-83508CAD48C5}">
      <text/>
    </comment>
    <comment ref="F120" authorId="2" shapeId="0" xr:uid="{2D909692-DC79-4E3B-9FA4-27DCB2236C75}">
      <text/>
    </comment>
    <comment ref="A122" authorId="2" shapeId="0" xr:uid="{2C9A99DC-475F-40CB-ABBB-592ACD7724C9}">
      <text>
        <r>
          <rPr>
            <sz val="11"/>
            <color theme="1"/>
            <rFont val="Calibri"/>
            <family val="2"/>
            <scheme val="minor"/>
          </rPr>
          <t>Introduzca un codigo UNSPSC</t>
        </r>
      </text>
    </comment>
    <comment ref="B122" authorId="2" shapeId="0" xr:uid="{C8425136-C053-4E7A-8CCE-71A906D289C4}">
      <text>
        <r>
          <rPr>
            <sz val="11"/>
            <color theme="1"/>
            <rFont val="Calibri"/>
            <family val="2"/>
            <scheme val="minor"/>
          </rPr>
          <t>Descripción calculada automáticamente a partir de código del artículo</t>
        </r>
      </text>
    </comment>
    <comment ref="C122" authorId="2" shapeId="0" xr:uid="{1A536D35-CECA-4563-B86C-367ECECA9C9A}">
      <text>
        <r>
          <rPr>
            <sz val="11"/>
            <color theme="1"/>
            <rFont val="Calibri"/>
            <family val="2"/>
            <scheme val="minor"/>
          </rPr>
          <t>Seleccione un valor de la lista</t>
        </r>
      </text>
    </comment>
    <comment ref="D122" authorId="2" shapeId="0" xr:uid="{175BFF0A-84B9-4469-A582-F1E4B32EB0DB}">
      <text>
        <r>
          <rPr>
            <sz val="11"/>
            <color theme="1"/>
            <rFont val="Calibri"/>
            <family val="2"/>
            <scheme val="minor"/>
          </rPr>
          <t>Introduzca un número con dos decimales como máximo. Debe ser igual o mayor a la "Cantidad Real Consumida"</t>
        </r>
      </text>
    </comment>
    <comment ref="E122" authorId="2" shapeId="0" xr:uid="{F8312E5A-8D01-4736-B459-6BD271317D11}">
      <text>
        <r>
          <rPr>
            <sz val="11"/>
            <color theme="1"/>
            <rFont val="Calibri"/>
            <family val="2"/>
            <scheme val="minor"/>
          </rPr>
          <t>Introduzca un número con dos decimales como máximo</t>
        </r>
      </text>
    </comment>
    <comment ref="F122" authorId="2" shapeId="0" xr:uid="{247102E5-A047-4248-A92E-265F08503EEB}">
      <text>
        <r>
          <rPr>
            <sz val="11"/>
            <color theme="1"/>
            <rFont val="Calibri"/>
            <family val="2"/>
            <scheme val="minor"/>
          </rPr>
          <t>Monto calculado automáticamente por el sistema</t>
        </r>
      </text>
    </comment>
    <comment ref="A134" authorId="2" shapeId="0" xr:uid="{688731D2-D696-4E91-8C65-8BDC555EE1DB}">
      <text>
        <r>
          <rPr>
            <sz val="11"/>
            <color theme="1"/>
            <rFont val="Calibri"/>
            <family val="2"/>
            <scheme val="minor"/>
          </rPr>
          <t>Introducir un texto con el nombre o referencia de la contratación</t>
        </r>
      </text>
    </comment>
    <comment ref="B134" authorId="2" shapeId="0" xr:uid="{1D0A1C01-69D3-4ACC-83BA-EE205D92C7FB}">
      <text>
        <r>
          <rPr>
            <sz val="11"/>
            <color theme="1"/>
            <rFont val="Calibri"/>
            <family val="2"/>
            <scheme val="minor"/>
          </rPr>
          <t>Introduzca un texto con la finalidad de la contratación</t>
        </r>
      </text>
    </comment>
    <comment ref="C134" authorId="2" shapeId="0" xr:uid="{826CFC49-3521-43A9-A919-308D6690E2C5}">
      <text>
        <r>
          <rPr>
            <sz val="11"/>
            <color theme="1"/>
            <rFont val="Calibri"/>
            <family val="2"/>
            <scheme val="minor"/>
          </rPr>
          <t>Seleccionar un valor del listado</t>
        </r>
      </text>
    </comment>
    <comment ref="D134" authorId="2" shapeId="0" xr:uid="{4D78144F-CE4C-411F-A236-82A70092B9DF}">
      <text>
        <r>
          <rPr>
            <sz val="11"/>
            <color theme="1"/>
            <rFont val="Calibri"/>
            <family val="2"/>
            <scheme val="minor"/>
          </rPr>
          <t>Seleccione el tipo de procedimiento</t>
        </r>
      </text>
    </comment>
    <comment ref="E134" authorId="2" shapeId="0" xr:uid="{55444C83-174C-48F4-B822-C634CFC728C8}">
      <text>
        <r>
          <rPr>
            <sz val="11"/>
            <color theme="1"/>
            <rFont val="Calibri"/>
            <family val="2"/>
            <scheme val="minor"/>
          </rPr>
          <t>Seleccione un valor de la lista</t>
        </r>
      </text>
    </comment>
    <comment ref="F134" authorId="2" shapeId="0" xr:uid="{9D531E10-5EA9-4DD6-8020-540938FB9628}">
      <text>
        <r>
          <rPr>
            <sz val="11"/>
            <color theme="1"/>
            <rFont val="Calibri"/>
            <family val="2"/>
            <scheme val="minor"/>
          </rPr>
          <t>Introduzca el código SNIP</t>
        </r>
      </text>
    </comment>
    <comment ref="C135" authorId="2" shapeId="0" xr:uid="{A95675FC-FD59-4BCA-855F-0C0D8E459574}">
      <text>
        <r>
          <rPr>
            <sz val="11"/>
            <color theme="1"/>
            <rFont val="Calibri"/>
            <family val="2"/>
            <scheme val="minor"/>
          </rPr>
          <t>Introduzca la fecha de inicio del proceso, en formato dd-mm-aaaa</t>
        </r>
      </text>
    </comment>
    <comment ref="F135" authorId="2" shapeId="0" xr:uid="{6B7EA3F6-48B0-497E-9EDE-BB7CFEBAB72B}">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6" authorId="2" shapeId="0" xr:uid="{A14F1548-A4AC-41B5-813A-6514995E48C2}">
      <text/>
    </comment>
    <comment ref="C137" authorId="2" shapeId="0" xr:uid="{0507CDBC-77EF-4195-BDB5-E433D80A6400}">
      <text>
        <r>
          <rPr>
            <sz val="11"/>
            <color theme="1"/>
            <rFont val="Calibri"/>
            <family val="2"/>
            <scheme val="minor"/>
          </rPr>
          <t>Introduzca la fecha prevista de adjudicación, en formato dd-mm-aaaa</t>
        </r>
      </text>
    </comment>
    <comment ref="F137" authorId="2" shapeId="0" xr:uid="{E149F9B2-EB2C-4286-8AC5-15DF3666B6D6}">
      <text/>
    </comment>
    <comment ref="F138" authorId="2" shapeId="0" xr:uid="{1CABD40A-2F28-43CF-986F-D47968D1AFD9}">
      <text/>
    </comment>
    <comment ref="A140" authorId="2" shapeId="0" xr:uid="{ED3B06AC-705F-4D1D-8D76-07F088839E35}">
      <text>
        <r>
          <rPr>
            <sz val="11"/>
            <color theme="1"/>
            <rFont val="Calibri"/>
            <family val="2"/>
            <scheme val="minor"/>
          </rPr>
          <t>Introduzca un codigo UNSPSC</t>
        </r>
      </text>
    </comment>
    <comment ref="B140" authorId="2" shapeId="0" xr:uid="{B80DFE85-E526-4268-A0DA-2AD013A84A6A}">
      <text>
        <r>
          <rPr>
            <sz val="11"/>
            <color theme="1"/>
            <rFont val="Calibri"/>
            <family val="2"/>
            <scheme val="minor"/>
          </rPr>
          <t>Descripción calculada automáticamente a partir de código del artículo</t>
        </r>
      </text>
    </comment>
    <comment ref="C140" authorId="2" shapeId="0" xr:uid="{A7B54F86-71C1-4F41-A10C-512622846493}">
      <text>
        <r>
          <rPr>
            <sz val="11"/>
            <color theme="1"/>
            <rFont val="Calibri"/>
            <family val="2"/>
            <scheme val="minor"/>
          </rPr>
          <t>Seleccione un valor de la lista</t>
        </r>
      </text>
    </comment>
    <comment ref="D140" authorId="2" shapeId="0" xr:uid="{4D63FC70-F74F-43D2-A9FD-83B62BB05141}">
      <text>
        <r>
          <rPr>
            <sz val="11"/>
            <color theme="1"/>
            <rFont val="Calibri"/>
            <family val="2"/>
            <scheme val="minor"/>
          </rPr>
          <t>Introduzca un número con dos decimales como máximo. Debe ser igual o mayor a la "Cantidad Real Consumida"</t>
        </r>
      </text>
    </comment>
    <comment ref="E140" authorId="2" shapeId="0" xr:uid="{CE680C79-61BF-473F-A2D1-859AE89F0B67}">
      <text>
        <r>
          <rPr>
            <sz val="11"/>
            <color theme="1"/>
            <rFont val="Calibri"/>
            <family val="2"/>
            <scheme val="minor"/>
          </rPr>
          <t>Introduzca un número con dos decimales como máximo</t>
        </r>
      </text>
    </comment>
    <comment ref="F140" authorId="2" shapeId="0" xr:uid="{AF3B947B-3F3D-437E-9029-A94ED2C83E3B}">
      <text>
        <r>
          <rPr>
            <sz val="11"/>
            <color theme="1"/>
            <rFont val="Calibri"/>
            <family val="2"/>
            <scheme val="minor"/>
          </rPr>
          <t>Monto calculado automáticamente por el sistema</t>
        </r>
      </text>
    </comment>
    <comment ref="A147" authorId="2" shapeId="0" xr:uid="{41696560-72E1-4D47-849F-BC77A6A36D0D}">
      <text>
        <r>
          <rPr>
            <sz val="11"/>
            <color theme="1"/>
            <rFont val="Calibri"/>
            <family val="2"/>
            <scheme val="minor"/>
          </rPr>
          <t>Introducir un texto con el nombre o referencia de la contratación</t>
        </r>
      </text>
    </comment>
    <comment ref="B147" authorId="2" shapeId="0" xr:uid="{C8BB244B-0206-4D86-991A-AD65C2BBDBDC}">
      <text>
        <r>
          <rPr>
            <sz val="11"/>
            <color theme="1"/>
            <rFont val="Calibri"/>
            <family val="2"/>
            <scheme val="minor"/>
          </rPr>
          <t>Introduzca un texto con la finalidad de la contratación</t>
        </r>
      </text>
    </comment>
    <comment ref="C147" authorId="2" shapeId="0" xr:uid="{8F92DF44-2BCD-4AC9-AB14-D2E08DCA432F}">
      <text>
        <r>
          <rPr>
            <sz val="11"/>
            <color theme="1"/>
            <rFont val="Calibri"/>
            <family val="2"/>
            <scheme val="minor"/>
          </rPr>
          <t>Seleccionar un valor del listado</t>
        </r>
      </text>
    </comment>
    <comment ref="D147" authorId="2" shapeId="0" xr:uid="{2D21832F-AADE-493D-911D-8057552BBD51}">
      <text>
        <r>
          <rPr>
            <sz val="11"/>
            <color theme="1"/>
            <rFont val="Calibri"/>
            <family val="2"/>
            <scheme val="minor"/>
          </rPr>
          <t>Seleccione el tipo de procedimiento</t>
        </r>
      </text>
    </comment>
    <comment ref="E147" authorId="2" shapeId="0" xr:uid="{791409FA-77D5-41FD-8083-24D32DFADD6F}">
      <text>
        <r>
          <rPr>
            <sz val="11"/>
            <color theme="1"/>
            <rFont val="Calibri"/>
            <family val="2"/>
            <scheme val="minor"/>
          </rPr>
          <t>Seleccione un valor de la lista</t>
        </r>
      </text>
    </comment>
    <comment ref="F147" authorId="2" shapeId="0" xr:uid="{5A2D8085-83A6-4D6F-8652-5DBD15A65BDC}">
      <text>
        <r>
          <rPr>
            <sz val="11"/>
            <color theme="1"/>
            <rFont val="Calibri"/>
            <family val="2"/>
            <scheme val="minor"/>
          </rPr>
          <t>Introduzca el código SNIP</t>
        </r>
      </text>
    </comment>
    <comment ref="C148" authorId="2" shapeId="0" xr:uid="{0B28C255-265B-4280-A012-76AE0ADB59DD}">
      <text>
        <r>
          <rPr>
            <sz val="11"/>
            <color theme="1"/>
            <rFont val="Calibri"/>
            <family val="2"/>
            <scheme val="minor"/>
          </rPr>
          <t>Introduzca la fecha de inicio del proceso, en formato dd-mm-aaaa</t>
        </r>
      </text>
    </comment>
    <comment ref="F148" authorId="2" shapeId="0" xr:uid="{F414867C-CAB5-44BC-A46C-F4DF15AB70C7}">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9" authorId="2" shapeId="0" xr:uid="{837A39AC-20D9-4C32-9FFF-F6A01EB5268C}">
      <text/>
    </comment>
    <comment ref="C150" authorId="2" shapeId="0" xr:uid="{C1AF88D1-FD7F-4B1E-9857-5D1A18C6FCE0}">
      <text>
        <r>
          <rPr>
            <sz val="11"/>
            <color theme="1"/>
            <rFont val="Calibri"/>
            <family val="2"/>
            <scheme val="minor"/>
          </rPr>
          <t>Introduzca la fecha prevista de adjudicación, en formato dd-mm-aaaa</t>
        </r>
      </text>
    </comment>
    <comment ref="F150" authorId="2" shapeId="0" xr:uid="{6BA16DAC-DAAF-4006-A50A-2A380C2C52E1}">
      <text/>
    </comment>
    <comment ref="F151" authorId="2" shapeId="0" xr:uid="{36926AB3-FCE9-46EB-8C10-55AA16948D2A}">
      <text/>
    </comment>
    <comment ref="A153" authorId="2" shapeId="0" xr:uid="{A726AF15-9026-4976-9BB5-E0AB2B13C4E5}">
      <text>
        <r>
          <rPr>
            <sz val="11"/>
            <color theme="1"/>
            <rFont val="Calibri"/>
            <family val="2"/>
            <scheme val="minor"/>
          </rPr>
          <t>Introduzca un codigo UNSPSC</t>
        </r>
      </text>
    </comment>
    <comment ref="B153" authorId="2" shapeId="0" xr:uid="{0561268D-AE2C-4F21-80AC-420255705BE7}">
      <text>
        <r>
          <rPr>
            <sz val="11"/>
            <color theme="1"/>
            <rFont val="Calibri"/>
            <family val="2"/>
            <scheme val="minor"/>
          </rPr>
          <t>Descripción calculada automáticamente a partir de código del artículo</t>
        </r>
      </text>
    </comment>
    <comment ref="C153" authorId="2" shapeId="0" xr:uid="{8D504561-9802-4020-933D-AAA98CCD3E05}">
      <text>
        <r>
          <rPr>
            <sz val="11"/>
            <color theme="1"/>
            <rFont val="Calibri"/>
            <family val="2"/>
            <scheme val="minor"/>
          </rPr>
          <t>Seleccione un valor de la lista</t>
        </r>
      </text>
    </comment>
    <comment ref="D153" authorId="2" shapeId="0" xr:uid="{3A780D74-D559-4C7F-8DE1-6EE8179642AF}">
      <text>
        <r>
          <rPr>
            <sz val="11"/>
            <color theme="1"/>
            <rFont val="Calibri"/>
            <family val="2"/>
            <scheme val="minor"/>
          </rPr>
          <t>Introduzca un número con dos decimales como máximo. Debe ser igual o mayor a la "Cantidad Real Consumida"</t>
        </r>
      </text>
    </comment>
    <comment ref="E153" authorId="2" shapeId="0" xr:uid="{2088CCBA-F30B-4BDA-A3A1-0F0692CB0D6B}">
      <text>
        <r>
          <rPr>
            <sz val="11"/>
            <color theme="1"/>
            <rFont val="Calibri"/>
            <family val="2"/>
            <scheme val="minor"/>
          </rPr>
          <t>Introduzca un número con dos decimales como máximo</t>
        </r>
      </text>
    </comment>
    <comment ref="F153" authorId="2" shapeId="0" xr:uid="{F796EA13-782E-4DDF-AA0C-CAE3E1F4B3C5}">
      <text>
        <r>
          <rPr>
            <sz val="11"/>
            <color theme="1"/>
            <rFont val="Calibri"/>
            <family val="2"/>
            <scheme val="minor"/>
          </rPr>
          <t>Monto calculado automáticamente por el sistema</t>
        </r>
      </text>
    </comment>
    <comment ref="A158" authorId="2" shapeId="0" xr:uid="{5DB93D61-3DB5-42DA-BED7-48843350DD57}">
      <text>
        <r>
          <rPr>
            <sz val="11"/>
            <color theme="1"/>
            <rFont val="Calibri"/>
            <family val="2"/>
            <scheme val="minor"/>
          </rPr>
          <t>Introducir un texto con el nombre o referencia de la contratación</t>
        </r>
      </text>
    </comment>
    <comment ref="B158" authorId="2" shapeId="0" xr:uid="{8E60B4C3-4B5A-4952-B924-49C390ABE1E7}">
      <text>
        <r>
          <rPr>
            <sz val="11"/>
            <color theme="1"/>
            <rFont val="Calibri"/>
            <family val="2"/>
            <scheme val="minor"/>
          </rPr>
          <t>Introducir un texto con el nombre o referencia de la contratación</t>
        </r>
      </text>
    </comment>
    <comment ref="C158" authorId="2" shapeId="0" xr:uid="{C8F0AF45-7C71-4246-AA7A-6F09C5627C66}">
      <text>
        <r>
          <rPr>
            <sz val="11"/>
            <color theme="1"/>
            <rFont val="Calibri"/>
            <family val="2"/>
            <scheme val="minor"/>
          </rPr>
          <t>Seleccionar un valor del listado</t>
        </r>
      </text>
    </comment>
    <comment ref="D158" authorId="2" shapeId="0" xr:uid="{5E018554-4473-4C04-96B0-70B7FD0ECE69}">
      <text>
        <r>
          <rPr>
            <sz val="11"/>
            <color theme="1"/>
            <rFont val="Calibri"/>
            <family val="2"/>
            <scheme val="minor"/>
          </rPr>
          <t>Seleccione el tipo de procedimiento</t>
        </r>
      </text>
    </comment>
    <comment ref="E158" authorId="2" shapeId="0" xr:uid="{840B8094-A9F9-45CD-87A4-5A09F210C013}">
      <text>
        <r>
          <rPr>
            <sz val="11"/>
            <color theme="1"/>
            <rFont val="Calibri"/>
            <family val="2"/>
            <scheme val="minor"/>
          </rPr>
          <t>Seleccione un valor de la lista</t>
        </r>
      </text>
    </comment>
    <comment ref="F158" authorId="2" shapeId="0" xr:uid="{8C0B8771-CE16-46E9-A691-9F5935E878CC}">
      <text>
        <r>
          <rPr>
            <sz val="11"/>
            <color theme="1"/>
            <rFont val="Calibri"/>
            <family val="2"/>
            <scheme val="minor"/>
          </rPr>
          <t>Introduzca el código SNIP</t>
        </r>
      </text>
    </comment>
    <comment ref="C159" authorId="2" shapeId="0" xr:uid="{1FA70A9D-151E-42C6-97B2-B15DD78A6824}">
      <text>
        <r>
          <rPr>
            <sz val="11"/>
            <color theme="1"/>
            <rFont val="Calibri"/>
            <family val="2"/>
            <scheme val="minor"/>
          </rPr>
          <t>Introduzca la fecha de inicio del proceso, en formato dd-mm-aaaa</t>
        </r>
      </text>
    </comment>
    <comment ref="F159" authorId="2" shapeId="0" xr:uid="{CB2A5FF6-C354-4CBC-8CA3-EF04B206FB39}">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60" authorId="2" shapeId="0" xr:uid="{4100BF62-52AD-4F92-BEE9-A3AEFB17004E}">
      <text/>
    </comment>
    <comment ref="C161" authorId="2" shapeId="0" xr:uid="{FDCF8955-2F43-4DBA-9090-482CBBBFE2ED}">
      <text>
        <r>
          <rPr>
            <sz val="11"/>
            <color theme="1"/>
            <rFont val="Calibri"/>
            <family val="2"/>
            <scheme val="minor"/>
          </rPr>
          <t>Introduzca la fecha prevista de adjudicación, en formato dd-mm-aaaa</t>
        </r>
      </text>
    </comment>
    <comment ref="F161" authorId="2" shapeId="0" xr:uid="{72333D17-E9AD-4859-92C7-BDD0B0A31742}">
      <text/>
    </comment>
    <comment ref="F162" authorId="2" shapeId="0" xr:uid="{CC938494-96D3-4540-8C84-0E7C490FB555}">
      <text/>
    </comment>
    <comment ref="A164" authorId="2" shapeId="0" xr:uid="{8EFA34DC-80B6-49D2-80AF-A100C900D28C}">
      <text>
        <r>
          <rPr>
            <sz val="11"/>
            <color theme="1"/>
            <rFont val="Calibri"/>
            <family val="2"/>
            <scheme val="minor"/>
          </rPr>
          <t>Introduzca un codigo UNSPSC</t>
        </r>
      </text>
    </comment>
    <comment ref="B164" authorId="2" shapeId="0" xr:uid="{5264AA66-A146-4542-BC76-BEC3A6DBA8D0}">
      <text>
        <r>
          <rPr>
            <sz val="11"/>
            <color theme="1"/>
            <rFont val="Calibri"/>
            <family val="2"/>
            <scheme val="minor"/>
          </rPr>
          <t>Descripción calculada automáticamente a partir de código del artículo</t>
        </r>
      </text>
    </comment>
    <comment ref="C164" authorId="2" shapeId="0" xr:uid="{F5828067-82B8-42B8-A512-3399567DF0A6}">
      <text>
        <r>
          <rPr>
            <sz val="11"/>
            <color theme="1"/>
            <rFont val="Calibri"/>
            <family val="2"/>
            <scheme val="minor"/>
          </rPr>
          <t>Seleccione un valor de la lista</t>
        </r>
      </text>
    </comment>
    <comment ref="D164" authorId="2" shapeId="0" xr:uid="{84174C79-FE3D-4B86-9DE5-E3BD77636751}">
      <text>
        <r>
          <rPr>
            <sz val="11"/>
            <color theme="1"/>
            <rFont val="Calibri"/>
            <family val="2"/>
            <scheme val="minor"/>
          </rPr>
          <t>Introduzca un número con dos decimales como máximo. Debe ser igual o mayor a la "Cantidad Real Consumida"</t>
        </r>
      </text>
    </comment>
    <comment ref="E164" authorId="2" shapeId="0" xr:uid="{7A820CAA-614C-4AF5-9292-9F6AF56326EE}">
      <text>
        <r>
          <rPr>
            <sz val="11"/>
            <color theme="1"/>
            <rFont val="Calibri"/>
            <family val="2"/>
            <scheme val="minor"/>
          </rPr>
          <t>Introduzca un número con dos decimales como máximo</t>
        </r>
      </text>
    </comment>
    <comment ref="F164" authorId="2" shapeId="0" xr:uid="{AC18B9AB-23A1-4A9F-9B11-BA8BE1655F41}">
      <text>
        <r>
          <rPr>
            <sz val="11"/>
            <color theme="1"/>
            <rFont val="Calibri"/>
            <family val="2"/>
            <scheme val="minor"/>
          </rPr>
          <t>Monto calculado automáticamente por el sistema</t>
        </r>
      </text>
    </comment>
    <comment ref="A171" authorId="2" shapeId="0" xr:uid="{6C0A118A-5BF3-4ED3-922D-14FE2781DB90}">
      <text>
        <r>
          <rPr>
            <sz val="11"/>
            <color theme="1"/>
            <rFont val="Calibri"/>
            <family val="2"/>
            <scheme val="minor"/>
          </rPr>
          <t>Introducir un texto con el nombre o referencia de la contratación</t>
        </r>
      </text>
    </comment>
    <comment ref="B171" authorId="2" shapeId="0" xr:uid="{4981F665-9A5D-4378-85F0-EA2F178D3B87}">
      <text>
        <r>
          <rPr>
            <sz val="11"/>
            <color theme="1"/>
            <rFont val="Calibri"/>
            <family val="2"/>
            <scheme val="minor"/>
          </rPr>
          <t>Introducir un texto con el nombre o referencia de la contratación</t>
        </r>
      </text>
    </comment>
    <comment ref="C171" authorId="2" shapeId="0" xr:uid="{546F3264-6638-4CCB-B5A0-DFC0D6659CAC}">
      <text>
        <r>
          <rPr>
            <sz val="11"/>
            <color theme="1"/>
            <rFont val="Calibri"/>
            <family val="2"/>
            <scheme val="minor"/>
          </rPr>
          <t>Seleccionar un valor del listado</t>
        </r>
      </text>
    </comment>
    <comment ref="D171" authorId="2" shapeId="0" xr:uid="{D3DD9333-90C7-4FA8-B899-1AF82122A51A}">
      <text>
        <r>
          <rPr>
            <sz val="11"/>
            <color theme="1"/>
            <rFont val="Calibri"/>
            <family val="2"/>
            <scheme val="minor"/>
          </rPr>
          <t>Seleccione el tipo de procedimiento</t>
        </r>
      </text>
    </comment>
    <comment ref="E171" authorId="2" shapeId="0" xr:uid="{77E14F04-ED69-47DD-8B6A-7D3703FB595B}">
      <text>
        <r>
          <rPr>
            <sz val="11"/>
            <color theme="1"/>
            <rFont val="Calibri"/>
            <family val="2"/>
            <scheme val="minor"/>
          </rPr>
          <t>Seleccione un valor de la lista</t>
        </r>
      </text>
    </comment>
    <comment ref="F171" authorId="2" shapeId="0" xr:uid="{1BE02FEC-1E8B-440F-BF6A-4DAB4716A9E0}">
      <text>
        <r>
          <rPr>
            <sz val="11"/>
            <color theme="1"/>
            <rFont val="Calibri"/>
            <family val="2"/>
            <scheme val="minor"/>
          </rPr>
          <t>Introduzca el código SNIP</t>
        </r>
      </text>
    </comment>
    <comment ref="C172" authorId="2" shapeId="0" xr:uid="{E3DC0BF7-7A95-436E-A5FF-EB604564C8C9}">
      <text>
        <r>
          <rPr>
            <sz val="11"/>
            <color theme="1"/>
            <rFont val="Calibri"/>
            <family val="2"/>
            <scheme val="minor"/>
          </rPr>
          <t>Introduzca la fecha de inicio del proceso, en formato dd-mm-aaaa</t>
        </r>
      </text>
    </comment>
    <comment ref="F172" authorId="2" shapeId="0" xr:uid="{03EE6697-A4A8-4872-87A9-97F5248A01DD}">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73" authorId="2" shapeId="0" xr:uid="{E6CD9FEC-6E2F-4552-A22E-67F4AA0A0151}">
      <text/>
    </comment>
    <comment ref="C174" authorId="2" shapeId="0" xr:uid="{65767C0F-8C32-4802-83B6-BE7C9D4B83FC}">
      <text>
        <r>
          <rPr>
            <sz val="11"/>
            <color theme="1"/>
            <rFont val="Calibri"/>
            <family val="2"/>
            <scheme val="minor"/>
          </rPr>
          <t>Introduzca la fecha prevista de adjudicación, en formato dd-mm-aaaa</t>
        </r>
      </text>
    </comment>
    <comment ref="F174" authorId="2" shapeId="0" xr:uid="{C6BA142E-F65A-466E-9085-0A7F80EFDC88}">
      <text/>
    </comment>
    <comment ref="F175" authorId="2" shapeId="0" xr:uid="{BAC332D3-5572-4736-9FD4-CB5DC49B9A5B}">
      <text/>
    </comment>
    <comment ref="A177" authorId="2" shapeId="0" xr:uid="{96392503-7C6F-43C2-990A-85CF1212C18D}">
      <text>
        <r>
          <rPr>
            <sz val="11"/>
            <color theme="1"/>
            <rFont val="Calibri"/>
            <family val="2"/>
            <scheme val="minor"/>
          </rPr>
          <t>Introduzca un codigo UNSPSC</t>
        </r>
      </text>
    </comment>
    <comment ref="B177" authorId="2" shapeId="0" xr:uid="{F1FB100D-85C0-41BB-B14B-9B2D7CD57DA7}">
      <text>
        <r>
          <rPr>
            <sz val="11"/>
            <color theme="1"/>
            <rFont val="Calibri"/>
            <family val="2"/>
            <scheme val="minor"/>
          </rPr>
          <t>Descripción calculada automáticamente a partir de código del artículo</t>
        </r>
      </text>
    </comment>
    <comment ref="C177" authorId="2" shapeId="0" xr:uid="{F66B83D1-01D3-4906-ABF7-BDF4D19F2A78}">
      <text>
        <r>
          <rPr>
            <sz val="11"/>
            <color theme="1"/>
            <rFont val="Calibri"/>
            <family val="2"/>
            <scheme val="minor"/>
          </rPr>
          <t>Seleccione un valor de la lista</t>
        </r>
      </text>
    </comment>
    <comment ref="D177" authorId="2" shapeId="0" xr:uid="{6004EED6-417B-40B3-9097-2B31337BCD92}">
      <text>
        <r>
          <rPr>
            <sz val="11"/>
            <color theme="1"/>
            <rFont val="Calibri"/>
            <family val="2"/>
            <scheme val="minor"/>
          </rPr>
          <t>Introduzca un número con dos decimales como máximo. Debe ser igual o mayor a la "Cantidad Real Consumida"</t>
        </r>
      </text>
    </comment>
    <comment ref="E177" authorId="2" shapeId="0" xr:uid="{7015FADF-284F-48DA-B506-4AB6E4426A46}">
      <text>
        <r>
          <rPr>
            <sz val="11"/>
            <color theme="1"/>
            <rFont val="Calibri"/>
            <family val="2"/>
            <scheme val="minor"/>
          </rPr>
          <t>Introduzca un número con dos decimales como máximo</t>
        </r>
      </text>
    </comment>
    <comment ref="F177" authorId="2" shapeId="0" xr:uid="{1976CACA-D732-47A2-BF7D-E6A139269FFC}">
      <text>
        <r>
          <rPr>
            <sz val="11"/>
            <color theme="1"/>
            <rFont val="Calibri"/>
            <family val="2"/>
            <scheme val="minor"/>
          </rPr>
          <t>Monto calculado automáticamente por el sistema</t>
        </r>
      </text>
    </comment>
    <comment ref="A187" authorId="2" shapeId="0" xr:uid="{F123978B-7C0C-44BB-B717-8415700BB143}">
      <text>
        <r>
          <rPr>
            <sz val="11"/>
            <color theme="1"/>
            <rFont val="Calibri"/>
            <family val="2"/>
            <scheme val="minor"/>
          </rPr>
          <t>Introducir un texto con el nombre o referencia de la contratación</t>
        </r>
      </text>
    </comment>
    <comment ref="B187" authorId="2" shapeId="0" xr:uid="{4513DE45-FEAD-42F6-A8B6-304DFD04F2B1}">
      <text>
        <r>
          <rPr>
            <sz val="11"/>
            <color theme="1"/>
            <rFont val="Calibri"/>
            <family val="2"/>
            <scheme val="minor"/>
          </rPr>
          <t>Introducir un texto con el nombre o referencia de la contratación</t>
        </r>
      </text>
    </comment>
    <comment ref="C187" authorId="2" shapeId="0" xr:uid="{5D04EEC6-3721-4362-8FF7-4EC34E07E832}">
      <text>
        <r>
          <rPr>
            <sz val="11"/>
            <color theme="1"/>
            <rFont val="Calibri"/>
            <family val="2"/>
            <scheme val="minor"/>
          </rPr>
          <t>Seleccionar un valor del listado</t>
        </r>
      </text>
    </comment>
    <comment ref="D187" authorId="2" shapeId="0" xr:uid="{D3786C9D-681B-4956-9BC3-0A813CF764EF}">
      <text>
        <r>
          <rPr>
            <sz val="11"/>
            <color theme="1"/>
            <rFont val="Calibri"/>
            <family val="2"/>
            <scheme val="minor"/>
          </rPr>
          <t>Seleccione el tipo de procedimiento</t>
        </r>
      </text>
    </comment>
    <comment ref="E187" authorId="2" shapeId="0" xr:uid="{E9D13D85-9E26-4164-B0F3-225831DAD987}">
      <text>
        <r>
          <rPr>
            <sz val="11"/>
            <color theme="1"/>
            <rFont val="Calibri"/>
            <family val="2"/>
            <scheme val="minor"/>
          </rPr>
          <t>Seleccione un valor de la lista</t>
        </r>
      </text>
    </comment>
    <comment ref="F187" authorId="2" shapeId="0" xr:uid="{07BC7179-A85E-4C76-95DF-AED811F4625E}">
      <text>
        <r>
          <rPr>
            <sz val="11"/>
            <color theme="1"/>
            <rFont val="Calibri"/>
            <family val="2"/>
            <scheme val="minor"/>
          </rPr>
          <t>Introduzca el código SNIP</t>
        </r>
      </text>
    </comment>
    <comment ref="C188" authorId="2" shapeId="0" xr:uid="{32AB3A27-5E9E-45D4-8012-94CA209A3DA0}">
      <text>
        <r>
          <rPr>
            <sz val="11"/>
            <color theme="1"/>
            <rFont val="Calibri"/>
            <family val="2"/>
            <scheme val="minor"/>
          </rPr>
          <t>Introduzca la fecha de inicio del proceso, en formato dd-mm-aaaa</t>
        </r>
      </text>
    </comment>
    <comment ref="F188" authorId="2" shapeId="0" xr:uid="{881B531A-BEB1-4D87-8673-C66A040CB8F8}">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9" authorId="2" shapeId="0" xr:uid="{C80B82EB-D471-4466-8295-FE3C126804A0}">
      <text/>
    </comment>
    <comment ref="C190" authorId="2" shapeId="0" xr:uid="{CDF02019-6D8A-4DE6-B2B8-2ADBC69389BE}">
      <text>
        <r>
          <rPr>
            <sz val="11"/>
            <color theme="1"/>
            <rFont val="Calibri"/>
            <family val="2"/>
            <scheme val="minor"/>
          </rPr>
          <t>Introduzca la fecha prevista de adjudicación, en formato dd-mm-aaaa</t>
        </r>
      </text>
    </comment>
    <comment ref="F190" authorId="2" shapeId="0" xr:uid="{AA15FF1A-514F-4779-9385-A977C94D6219}">
      <text/>
    </comment>
    <comment ref="F191" authorId="2" shapeId="0" xr:uid="{F21A335B-0867-4E7D-8051-DFDDEC8025FE}">
      <text/>
    </comment>
    <comment ref="A193" authorId="2" shapeId="0" xr:uid="{FAA2CBBA-65EA-40C7-8716-F0E41BEBEC56}">
      <text>
        <r>
          <rPr>
            <sz val="11"/>
            <color theme="1"/>
            <rFont val="Calibri"/>
            <family val="2"/>
            <scheme val="minor"/>
          </rPr>
          <t>Introduzca un codigo UNSPSC</t>
        </r>
      </text>
    </comment>
    <comment ref="B193" authorId="2" shapeId="0" xr:uid="{12D1D693-0BFF-454B-9D91-392FEF9A7DFA}">
      <text>
        <r>
          <rPr>
            <sz val="11"/>
            <color theme="1"/>
            <rFont val="Calibri"/>
            <family val="2"/>
            <scheme val="minor"/>
          </rPr>
          <t>Descripción calculada automáticamente a partir de código del artículo</t>
        </r>
      </text>
    </comment>
    <comment ref="C193" authorId="2" shapeId="0" xr:uid="{350BAAD3-56F5-4344-9AB8-611468DE48E4}">
      <text>
        <r>
          <rPr>
            <sz val="11"/>
            <color theme="1"/>
            <rFont val="Calibri"/>
            <family val="2"/>
            <scheme val="minor"/>
          </rPr>
          <t>Seleccione un valor de la lista</t>
        </r>
      </text>
    </comment>
    <comment ref="D193" authorId="2" shapeId="0" xr:uid="{3A83ACE0-9FFD-4721-8ADE-2303A2DFB18B}">
      <text>
        <r>
          <rPr>
            <sz val="11"/>
            <color theme="1"/>
            <rFont val="Calibri"/>
            <family val="2"/>
            <scheme val="minor"/>
          </rPr>
          <t>Introduzca un número con dos decimales como máximo. Debe ser igual o mayor a la "Cantidad Real Consumida"</t>
        </r>
      </text>
    </comment>
    <comment ref="E193" authorId="2" shapeId="0" xr:uid="{11E2D516-B1BC-4A31-A077-E9E502890BEA}">
      <text>
        <r>
          <rPr>
            <sz val="11"/>
            <color theme="1"/>
            <rFont val="Calibri"/>
            <family val="2"/>
            <scheme val="minor"/>
          </rPr>
          <t>Introduzca un número con dos decimales como máximo</t>
        </r>
      </text>
    </comment>
    <comment ref="F193" authorId="2" shapeId="0" xr:uid="{C4CEA334-1FA8-4F46-BACA-2EEAE82394A5}">
      <text>
        <r>
          <rPr>
            <sz val="11"/>
            <color theme="1"/>
            <rFont val="Calibri"/>
            <family val="2"/>
            <scheme val="minor"/>
          </rPr>
          <t>Monto calculado automáticamente por el sistema</t>
        </r>
      </text>
    </comment>
    <comment ref="A199" authorId="2" shapeId="0" xr:uid="{5D4F6C07-8099-49E3-9381-5D6C38DFE190}">
      <text>
        <r>
          <rPr>
            <sz val="11"/>
            <color theme="1"/>
            <rFont val="Calibri"/>
            <family val="2"/>
            <scheme val="minor"/>
          </rPr>
          <t>Introducir un texto con el nombre o referencia de la contratación</t>
        </r>
      </text>
    </comment>
    <comment ref="B199" authorId="2" shapeId="0" xr:uid="{B9BE1464-3676-4269-91B0-9E87332EE53C}">
      <text>
        <r>
          <rPr>
            <sz val="11"/>
            <color theme="1"/>
            <rFont val="Calibri"/>
            <family val="2"/>
            <scheme val="minor"/>
          </rPr>
          <t>Introduzca un texto con la finalidad de la contratación</t>
        </r>
      </text>
    </comment>
    <comment ref="C199" authorId="2" shapeId="0" xr:uid="{BBEA9E05-B69A-4814-A114-2874E48ADC92}">
      <text>
        <r>
          <rPr>
            <sz val="11"/>
            <color theme="1"/>
            <rFont val="Calibri"/>
            <family val="2"/>
            <scheme val="minor"/>
          </rPr>
          <t>Seleccionar un valor del listado</t>
        </r>
      </text>
    </comment>
    <comment ref="D199" authorId="2" shapeId="0" xr:uid="{D813722A-0838-4061-8217-C554368E9CDE}">
      <text>
        <r>
          <rPr>
            <sz val="11"/>
            <color theme="1"/>
            <rFont val="Calibri"/>
            <family val="2"/>
            <scheme val="minor"/>
          </rPr>
          <t>Seleccione el tipo de procedimiento</t>
        </r>
      </text>
    </comment>
    <comment ref="E199" authorId="2" shapeId="0" xr:uid="{5E807866-BA34-4690-BBCE-5FB22F433473}">
      <text>
        <r>
          <rPr>
            <sz val="11"/>
            <color theme="1"/>
            <rFont val="Calibri"/>
            <family val="2"/>
            <scheme val="minor"/>
          </rPr>
          <t>Seleccione un valor de la lista</t>
        </r>
      </text>
    </comment>
    <comment ref="F199" authorId="2" shapeId="0" xr:uid="{2C11DC4D-A900-46B4-9AAE-ECCDCC747DDB}">
      <text>
        <r>
          <rPr>
            <sz val="11"/>
            <color theme="1"/>
            <rFont val="Calibri"/>
            <family val="2"/>
            <scheme val="minor"/>
          </rPr>
          <t>Introduzca el código SNIP</t>
        </r>
      </text>
    </comment>
    <comment ref="C200" authorId="2" shapeId="0" xr:uid="{7D850448-3CE4-4ACE-9274-2FD44B65EAF7}">
      <text>
        <r>
          <rPr>
            <sz val="11"/>
            <color theme="1"/>
            <rFont val="Calibri"/>
            <family val="2"/>
            <scheme val="minor"/>
          </rPr>
          <t>Introduzca la fecha de inicio del proceso, en formato dd-mm-aaaa</t>
        </r>
      </text>
    </comment>
    <comment ref="F200" authorId="2" shapeId="0" xr:uid="{02A8B71F-8D0A-4441-9B2E-D8001A17596B}">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01" authorId="2" shapeId="0" xr:uid="{6C71BEC4-470B-48EE-B225-AC8B0BC1C6BC}">
      <text/>
    </comment>
    <comment ref="C202" authorId="2" shapeId="0" xr:uid="{7A1B4913-C82E-413F-BC01-1AAC40DEFF04}">
      <text>
        <r>
          <rPr>
            <sz val="11"/>
            <color theme="1"/>
            <rFont val="Calibri"/>
            <family val="2"/>
            <scheme val="minor"/>
          </rPr>
          <t>Introduzca la fecha prevista de adjudicación, en formato dd-mm-aaaa</t>
        </r>
      </text>
    </comment>
    <comment ref="F202" authorId="2" shapeId="0" xr:uid="{FABAF0C2-2765-449E-889F-60BB2BDA0DF8}">
      <text/>
    </comment>
    <comment ref="F203" authorId="2" shapeId="0" xr:uid="{2FB0BE48-EDB0-433F-BA92-55FE824A845B}">
      <text/>
    </comment>
    <comment ref="A205" authorId="2" shapeId="0" xr:uid="{B78A4920-7D05-4465-B034-AE606F19F3DD}">
      <text>
        <r>
          <rPr>
            <sz val="11"/>
            <color theme="1"/>
            <rFont val="Calibri"/>
            <family val="2"/>
            <scheme val="minor"/>
          </rPr>
          <t>Introduzca un codigo UNSPSC</t>
        </r>
      </text>
    </comment>
    <comment ref="B205" authorId="2" shapeId="0" xr:uid="{0233B1D2-500A-4B9D-9AD3-37E4C546A25C}">
      <text>
        <r>
          <rPr>
            <sz val="11"/>
            <color theme="1"/>
            <rFont val="Calibri"/>
            <family val="2"/>
            <scheme val="minor"/>
          </rPr>
          <t>Descripción calculada automáticamente a partir de código del artículo</t>
        </r>
      </text>
    </comment>
    <comment ref="C205" authorId="2" shapeId="0" xr:uid="{7378B77F-A1AF-457C-B241-47B0006420F0}">
      <text>
        <r>
          <rPr>
            <sz val="11"/>
            <color theme="1"/>
            <rFont val="Calibri"/>
            <family val="2"/>
            <scheme val="minor"/>
          </rPr>
          <t>Seleccione un valor de la lista</t>
        </r>
      </text>
    </comment>
    <comment ref="D205" authorId="2" shapeId="0" xr:uid="{5AFE962A-8C11-4732-BBC1-F2290C7D59FE}">
      <text>
        <r>
          <rPr>
            <sz val="11"/>
            <color theme="1"/>
            <rFont val="Calibri"/>
            <family val="2"/>
            <scheme val="minor"/>
          </rPr>
          <t>Introduzca un número con dos decimales como máximo. Debe ser igual o mayor a la "Cantidad Real Consumida"</t>
        </r>
      </text>
    </comment>
    <comment ref="E205" authorId="2" shapeId="0" xr:uid="{CBF56FFA-CA5A-4C34-B015-2E322AF55577}">
      <text>
        <r>
          <rPr>
            <sz val="11"/>
            <color theme="1"/>
            <rFont val="Calibri"/>
            <family val="2"/>
            <scheme val="minor"/>
          </rPr>
          <t>Introduzca un número con dos decimales como máximo</t>
        </r>
      </text>
    </comment>
    <comment ref="F205" authorId="2" shapeId="0" xr:uid="{5921B3E5-5CDC-44A3-B968-B50E77F59243}">
      <text>
        <r>
          <rPr>
            <sz val="11"/>
            <color theme="1"/>
            <rFont val="Calibri"/>
            <family val="2"/>
            <scheme val="minor"/>
          </rPr>
          <t>Monto calculado automáticamente por el sistema</t>
        </r>
      </text>
    </comment>
    <comment ref="A210" authorId="2" shapeId="0" xr:uid="{2AB098F8-48FD-48C5-A5F3-58BE98D8732B}">
      <text>
        <r>
          <rPr>
            <sz val="11"/>
            <color theme="1"/>
            <rFont val="Calibri"/>
            <family val="2"/>
            <scheme val="minor"/>
          </rPr>
          <t>Introducir un texto con el nombre o referencia de la contratación</t>
        </r>
      </text>
    </comment>
    <comment ref="B210" authorId="2" shapeId="0" xr:uid="{51BC1720-4EE8-4594-ADC7-89D364156795}">
      <text>
        <r>
          <rPr>
            <sz val="11"/>
            <color theme="1"/>
            <rFont val="Calibri"/>
            <family val="2"/>
            <scheme val="minor"/>
          </rPr>
          <t>Introduzca un texto con la finalidad de la contratación</t>
        </r>
      </text>
    </comment>
    <comment ref="C210" authorId="2" shapeId="0" xr:uid="{5F91A0B1-80C1-40CD-8F72-8A5E49454331}">
      <text>
        <r>
          <rPr>
            <sz val="11"/>
            <color theme="1"/>
            <rFont val="Calibri"/>
            <family val="2"/>
            <scheme val="minor"/>
          </rPr>
          <t>Seleccionar un valor del listado</t>
        </r>
      </text>
    </comment>
    <comment ref="D210" authorId="2" shapeId="0" xr:uid="{5ABB2983-2489-410C-A757-9D7BE5D2D8D9}">
      <text>
        <r>
          <rPr>
            <sz val="11"/>
            <color theme="1"/>
            <rFont val="Calibri"/>
            <family val="2"/>
            <scheme val="minor"/>
          </rPr>
          <t>Seleccione el tipo de procedimiento</t>
        </r>
      </text>
    </comment>
    <comment ref="E210" authorId="2" shapeId="0" xr:uid="{D9C72635-12C3-4F0F-92E7-2CDC9093F67B}">
      <text>
        <r>
          <rPr>
            <sz val="11"/>
            <color theme="1"/>
            <rFont val="Calibri"/>
            <family val="2"/>
            <scheme val="minor"/>
          </rPr>
          <t>Seleccione un valor de la lista</t>
        </r>
      </text>
    </comment>
    <comment ref="F210" authorId="2" shapeId="0" xr:uid="{A71E1A3C-B1DE-43C1-8202-406B60DBEF9C}">
      <text>
        <r>
          <rPr>
            <sz val="11"/>
            <color theme="1"/>
            <rFont val="Calibri"/>
            <family val="2"/>
            <scheme val="minor"/>
          </rPr>
          <t>Introduzca el código SNIP</t>
        </r>
      </text>
    </comment>
    <comment ref="C211" authorId="2" shapeId="0" xr:uid="{B16DE168-8833-4BC9-AE0C-C9F3A0FB23FC}">
      <text>
        <r>
          <rPr>
            <sz val="11"/>
            <color theme="1"/>
            <rFont val="Calibri"/>
            <family val="2"/>
            <scheme val="minor"/>
          </rPr>
          <t>Introduzca la fecha de inicio del proceso, en formato dd-mm-aaaa</t>
        </r>
      </text>
    </comment>
    <comment ref="F211" authorId="2" shapeId="0" xr:uid="{B6287AF2-26F7-40F2-B9F6-D17C75B05105}">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12" authorId="2" shapeId="0" xr:uid="{9017664B-778E-4577-99FE-380193204B02}">
      <text/>
    </comment>
    <comment ref="C213" authorId="2" shapeId="0" xr:uid="{F35F81C0-21A8-4728-9742-213295AE4AF9}">
      <text>
        <r>
          <rPr>
            <sz val="11"/>
            <color theme="1"/>
            <rFont val="Calibri"/>
            <family val="2"/>
            <scheme val="minor"/>
          </rPr>
          <t>Introduzca la fecha prevista de adjudicación, en formato dd-mm-aaaa</t>
        </r>
      </text>
    </comment>
    <comment ref="F213" authorId="2" shapeId="0" xr:uid="{BD1103D9-B42E-477E-A26F-BD2819DBC7FD}">
      <text/>
    </comment>
    <comment ref="F214" authorId="2" shapeId="0" xr:uid="{324D034B-1A53-44D1-8BA3-A2D1F95C86A4}">
      <text/>
    </comment>
    <comment ref="A216" authorId="2" shapeId="0" xr:uid="{29EA79BC-907E-4A1D-A009-755170E16230}">
      <text>
        <r>
          <rPr>
            <sz val="11"/>
            <color theme="1"/>
            <rFont val="Calibri"/>
            <family val="2"/>
            <scheme val="minor"/>
          </rPr>
          <t>Introduzca un codigo UNSPSC</t>
        </r>
      </text>
    </comment>
    <comment ref="B216" authorId="2" shapeId="0" xr:uid="{FCBB54F7-A02F-4E14-815F-BFCF75A4632E}">
      <text>
        <r>
          <rPr>
            <sz val="11"/>
            <color theme="1"/>
            <rFont val="Calibri"/>
            <family val="2"/>
            <scheme val="minor"/>
          </rPr>
          <t>Descripción calculada automáticamente a partir de código del artículo</t>
        </r>
      </text>
    </comment>
    <comment ref="C216" authorId="2" shapeId="0" xr:uid="{D42185DF-E700-4265-B5C8-B4249BC99914}">
      <text>
        <r>
          <rPr>
            <sz val="11"/>
            <color theme="1"/>
            <rFont val="Calibri"/>
            <family val="2"/>
            <scheme val="minor"/>
          </rPr>
          <t>Seleccione un valor de la lista</t>
        </r>
      </text>
    </comment>
    <comment ref="D216" authorId="2" shapeId="0" xr:uid="{461B99E6-8987-4309-8459-D587FD7A7AF3}">
      <text>
        <r>
          <rPr>
            <sz val="11"/>
            <color theme="1"/>
            <rFont val="Calibri"/>
            <family val="2"/>
            <scheme val="minor"/>
          </rPr>
          <t>Introduzca un número con dos decimales como máximo. Debe ser igual o mayor a la "Cantidad Real Consumida"</t>
        </r>
      </text>
    </comment>
    <comment ref="E216" authorId="2" shapeId="0" xr:uid="{BCCFB1FC-DACC-4AA4-BC89-9AE55E37D91F}">
      <text>
        <r>
          <rPr>
            <sz val="11"/>
            <color theme="1"/>
            <rFont val="Calibri"/>
            <family val="2"/>
            <scheme val="minor"/>
          </rPr>
          <t>Introduzca un número con dos decimales como máximo</t>
        </r>
      </text>
    </comment>
    <comment ref="F216" authorId="2" shapeId="0" xr:uid="{ED4FDB77-4587-49CA-80A1-91CD756B3333}">
      <text>
        <r>
          <rPr>
            <sz val="11"/>
            <color theme="1"/>
            <rFont val="Calibri"/>
            <family val="2"/>
            <scheme val="minor"/>
          </rPr>
          <t>Monto calculado automáticamente por el sistema</t>
        </r>
      </text>
    </comment>
    <comment ref="A221" authorId="2" shapeId="0" xr:uid="{368B4B08-BF11-4EF3-8529-A5EFC83FB6D2}">
      <text>
        <r>
          <rPr>
            <sz val="11"/>
            <color theme="1"/>
            <rFont val="Calibri"/>
            <family val="2"/>
            <scheme val="minor"/>
          </rPr>
          <t>Introducir un texto con el nombre o referencia de la contratación</t>
        </r>
      </text>
    </comment>
    <comment ref="B221" authorId="2" shapeId="0" xr:uid="{3F9DC480-8158-4975-83F2-166057BC6B6D}">
      <text>
        <r>
          <rPr>
            <sz val="11"/>
            <color theme="1"/>
            <rFont val="Calibri"/>
            <family val="2"/>
            <scheme val="minor"/>
          </rPr>
          <t>Introduzca un texto con la finalidad de la contratación</t>
        </r>
      </text>
    </comment>
    <comment ref="C221" authorId="2" shapeId="0" xr:uid="{5DF642AB-EE11-44D7-AE30-570FCD3CFA68}">
      <text>
        <r>
          <rPr>
            <sz val="11"/>
            <color theme="1"/>
            <rFont val="Calibri"/>
            <family val="2"/>
            <scheme val="minor"/>
          </rPr>
          <t>Seleccionar un valor del listado</t>
        </r>
      </text>
    </comment>
    <comment ref="D221" authorId="2" shapeId="0" xr:uid="{E1BFDC61-3F18-496C-9DBD-82D558183E7C}">
      <text>
        <r>
          <rPr>
            <sz val="11"/>
            <color theme="1"/>
            <rFont val="Calibri"/>
            <family val="2"/>
            <scheme val="minor"/>
          </rPr>
          <t>Seleccione el tipo de procedimiento</t>
        </r>
      </text>
    </comment>
    <comment ref="E221" authorId="2" shapeId="0" xr:uid="{9A7B2FDF-868C-447C-B56F-DDD3689AFD7D}">
      <text>
        <r>
          <rPr>
            <sz val="11"/>
            <color theme="1"/>
            <rFont val="Calibri"/>
            <family val="2"/>
            <scheme val="minor"/>
          </rPr>
          <t>Seleccione un valor de la lista</t>
        </r>
      </text>
    </comment>
    <comment ref="F221" authorId="2" shapeId="0" xr:uid="{9CF6CF2A-AE18-44DD-B4A3-598C3FE79628}">
      <text>
        <r>
          <rPr>
            <sz val="11"/>
            <color theme="1"/>
            <rFont val="Calibri"/>
            <family val="2"/>
            <scheme val="minor"/>
          </rPr>
          <t>Introduzca el código SNIP</t>
        </r>
      </text>
    </comment>
    <comment ref="C222" authorId="2" shapeId="0" xr:uid="{250F7762-BA72-4155-857D-C892D60A8A62}">
      <text>
        <r>
          <rPr>
            <sz val="11"/>
            <color theme="1"/>
            <rFont val="Calibri"/>
            <family val="2"/>
            <scheme val="minor"/>
          </rPr>
          <t>Introduzca la fecha de inicio del proceso, en formato dd-mm-aaaa</t>
        </r>
      </text>
    </comment>
    <comment ref="F222" authorId="2" shapeId="0" xr:uid="{D7758FEB-57A4-4B2D-8F79-8FA2396FA0A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23" authorId="2" shapeId="0" xr:uid="{EB13BE7A-7CDD-4FB0-ABCF-FD91C966B82A}">
      <text/>
    </comment>
    <comment ref="C224" authorId="2" shapeId="0" xr:uid="{E8DC73CB-6C35-4108-82CB-B39D67CD71CA}">
      <text>
        <r>
          <rPr>
            <sz val="11"/>
            <color theme="1"/>
            <rFont val="Calibri"/>
            <family val="2"/>
            <scheme val="minor"/>
          </rPr>
          <t>Introduzca la fecha prevista de adjudicación, en formato dd-mm-aaaa</t>
        </r>
      </text>
    </comment>
    <comment ref="F224" authorId="2" shapeId="0" xr:uid="{95E143AF-B8B7-44A9-8FD6-C718951C4B30}">
      <text/>
    </comment>
    <comment ref="F225" authorId="2" shapeId="0" xr:uid="{843CBA67-00D6-47EB-85CF-BABDBE5A6946}">
      <text/>
    </comment>
    <comment ref="A227" authorId="2" shapeId="0" xr:uid="{913D249C-C622-475C-AA56-7E46E0AABB7F}">
      <text>
        <r>
          <rPr>
            <sz val="11"/>
            <color theme="1"/>
            <rFont val="Calibri"/>
            <family val="2"/>
            <scheme val="minor"/>
          </rPr>
          <t>Introduzca un codigo UNSPSC</t>
        </r>
      </text>
    </comment>
    <comment ref="B227" authorId="2" shapeId="0" xr:uid="{0EAAA84D-4A94-4DC9-837D-E0255D3A7E5F}">
      <text>
        <r>
          <rPr>
            <sz val="11"/>
            <color theme="1"/>
            <rFont val="Calibri"/>
            <family val="2"/>
            <scheme val="minor"/>
          </rPr>
          <t>Descripción calculada automáticamente a partir de código del artículo</t>
        </r>
      </text>
    </comment>
    <comment ref="C227" authorId="2" shapeId="0" xr:uid="{EC45910D-E76D-489D-AA0A-DC98CF86F2E6}">
      <text>
        <r>
          <rPr>
            <sz val="11"/>
            <color theme="1"/>
            <rFont val="Calibri"/>
            <family val="2"/>
            <scheme val="minor"/>
          </rPr>
          <t>Seleccione un valor de la lista</t>
        </r>
      </text>
    </comment>
    <comment ref="D227" authorId="2" shapeId="0" xr:uid="{0A9098F9-BAA9-4487-946B-42365D46F4FC}">
      <text>
        <r>
          <rPr>
            <sz val="11"/>
            <color theme="1"/>
            <rFont val="Calibri"/>
            <family val="2"/>
            <scheme val="minor"/>
          </rPr>
          <t>Introduzca un número con dos decimales como máximo. Debe ser igual o mayor a la "Cantidad Real Consumida"</t>
        </r>
      </text>
    </comment>
    <comment ref="E227" authorId="2" shapeId="0" xr:uid="{BB855B5C-9FC2-4604-BCE3-2190322232C9}">
      <text>
        <r>
          <rPr>
            <sz val="11"/>
            <color theme="1"/>
            <rFont val="Calibri"/>
            <family val="2"/>
            <scheme val="minor"/>
          </rPr>
          <t>Introduzca un número con dos decimales como máximo</t>
        </r>
      </text>
    </comment>
    <comment ref="F227" authorId="2" shapeId="0" xr:uid="{8497DD81-8EF1-4A3C-BB80-3B21854FA6D1}">
      <text>
        <r>
          <rPr>
            <sz val="11"/>
            <color theme="1"/>
            <rFont val="Calibri"/>
            <family val="2"/>
            <scheme val="minor"/>
          </rPr>
          <t>Monto calculado automáticamente por el sistema</t>
        </r>
      </text>
    </comment>
    <comment ref="A233" authorId="2" shapeId="0" xr:uid="{6B1A2A84-C139-4497-B7C5-2CE961405C28}">
      <text>
        <r>
          <rPr>
            <sz val="11"/>
            <color theme="1"/>
            <rFont val="Calibri"/>
            <family val="2"/>
            <scheme val="minor"/>
          </rPr>
          <t>Introducir un texto con el nombre o referencia de la contratación</t>
        </r>
      </text>
    </comment>
    <comment ref="B233" authorId="2" shapeId="0" xr:uid="{44980C65-4595-4DB9-93BA-32EBE867E2CB}">
      <text>
        <r>
          <rPr>
            <sz val="11"/>
            <color theme="1"/>
            <rFont val="Calibri"/>
            <family val="2"/>
            <scheme val="minor"/>
          </rPr>
          <t>Introduzca un texto con la finalidad de la contratación</t>
        </r>
      </text>
    </comment>
    <comment ref="C233" authorId="2" shapeId="0" xr:uid="{20B68AC3-6747-4076-AF9B-9740B92DCDEE}">
      <text>
        <r>
          <rPr>
            <sz val="11"/>
            <color theme="1"/>
            <rFont val="Calibri"/>
            <family val="2"/>
            <scheme val="minor"/>
          </rPr>
          <t>Seleccionar un valor del listado</t>
        </r>
      </text>
    </comment>
    <comment ref="D233" authorId="2" shapeId="0" xr:uid="{2F934C73-9C53-4AEC-8FB1-78B2D59B8680}">
      <text>
        <r>
          <rPr>
            <sz val="11"/>
            <color theme="1"/>
            <rFont val="Calibri"/>
            <family val="2"/>
            <scheme val="minor"/>
          </rPr>
          <t>Seleccione el tipo de procedimiento</t>
        </r>
      </text>
    </comment>
    <comment ref="E233" authorId="2" shapeId="0" xr:uid="{16CFAFD7-DBEE-4DD2-B644-91AA73BE3EBB}">
      <text>
        <r>
          <rPr>
            <sz val="11"/>
            <color theme="1"/>
            <rFont val="Calibri"/>
            <family val="2"/>
            <scheme val="minor"/>
          </rPr>
          <t>Seleccione un valor de la lista</t>
        </r>
      </text>
    </comment>
    <comment ref="F233" authorId="2" shapeId="0" xr:uid="{8F9A07E4-09D4-4BB8-8C6E-838E3D56D983}">
      <text>
        <r>
          <rPr>
            <sz val="11"/>
            <color theme="1"/>
            <rFont val="Calibri"/>
            <family val="2"/>
            <scheme val="minor"/>
          </rPr>
          <t>Introduzca el código SNIP</t>
        </r>
      </text>
    </comment>
    <comment ref="C234" authorId="2" shapeId="0" xr:uid="{6823BB95-623A-4970-AB4B-F116566271A8}">
      <text>
        <r>
          <rPr>
            <sz val="11"/>
            <color theme="1"/>
            <rFont val="Calibri"/>
            <family val="2"/>
            <scheme val="minor"/>
          </rPr>
          <t>Introduzca la fecha de inicio del proceso, en formato dd-mm-aaaa</t>
        </r>
      </text>
    </comment>
    <comment ref="F234" authorId="2" shapeId="0" xr:uid="{FEF31C0B-06A3-42DA-A3DF-07336A88037D}">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35" authorId="2" shapeId="0" xr:uid="{69BD3796-27C7-4C29-9D76-38365BC0F882}">
      <text/>
    </comment>
    <comment ref="C236" authorId="2" shapeId="0" xr:uid="{D3380FB9-DF71-46AA-963F-BC79AA0D2F3E}">
      <text>
        <r>
          <rPr>
            <sz val="11"/>
            <color theme="1"/>
            <rFont val="Calibri"/>
            <family val="2"/>
            <scheme val="minor"/>
          </rPr>
          <t>Introduzca la fecha prevista de adjudicación, en formato dd-mm-aaaa</t>
        </r>
      </text>
    </comment>
    <comment ref="F236" authorId="2" shapeId="0" xr:uid="{0A73B5C5-3853-41B5-BFCE-8E7B6283D89E}">
      <text/>
    </comment>
    <comment ref="F237" authorId="2" shapeId="0" xr:uid="{58500932-CAD9-4CFD-92EB-943C0D808016}">
      <text/>
    </comment>
    <comment ref="A239" authorId="2" shapeId="0" xr:uid="{9857399A-7434-4DD2-A989-A84D90865FF1}">
      <text>
        <r>
          <rPr>
            <sz val="11"/>
            <color theme="1"/>
            <rFont val="Calibri"/>
            <family val="2"/>
            <scheme val="minor"/>
          </rPr>
          <t>Introduzca un codigo UNSPSC</t>
        </r>
      </text>
    </comment>
    <comment ref="B239" authorId="2" shapeId="0" xr:uid="{3801209D-B5B2-491E-BCC1-A0695AD34CE7}">
      <text>
        <r>
          <rPr>
            <sz val="11"/>
            <color theme="1"/>
            <rFont val="Calibri"/>
            <family val="2"/>
            <scheme val="minor"/>
          </rPr>
          <t>Descripción calculada automáticamente a partir de código del artículo</t>
        </r>
      </text>
    </comment>
    <comment ref="C239" authorId="2" shapeId="0" xr:uid="{F92CE824-A297-471F-B00F-4A0F26AAA69E}">
      <text>
        <r>
          <rPr>
            <sz val="11"/>
            <color theme="1"/>
            <rFont val="Calibri"/>
            <family val="2"/>
            <scheme val="minor"/>
          </rPr>
          <t>Seleccione un valor de la lista</t>
        </r>
      </text>
    </comment>
    <comment ref="D239" authorId="2" shapeId="0" xr:uid="{DC39530A-1CB7-4640-ADC8-377A2767D945}">
      <text>
        <r>
          <rPr>
            <sz val="11"/>
            <color theme="1"/>
            <rFont val="Calibri"/>
            <family val="2"/>
            <scheme val="minor"/>
          </rPr>
          <t>Introduzca un número con dos decimales como máximo. Debe ser igual o mayor a la "Cantidad Real Consumida"</t>
        </r>
      </text>
    </comment>
    <comment ref="E239" authorId="2" shapeId="0" xr:uid="{DBD22E41-7174-45C8-A70A-6E732641EE18}">
      <text>
        <r>
          <rPr>
            <sz val="11"/>
            <color theme="1"/>
            <rFont val="Calibri"/>
            <family val="2"/>
            <scheme val="minor"/>
          </rPr>
          <t>Introduzca un número con dos decimales como máximo</t>
        </r>
      </text>
    </comment>
    <comment ref="F239" authorId="2" shapeId="0" xr:uid="{7B40F078-E745-430F-96A0-6924D8744CA9}">
      <text>
        <r>
          <rPr>
            <sz val="11"/>
            <color theme="1"/>
            <rFont val="Calibri"/>
            <family val="2"/>
            <scheme val="minor"/>
          </rPr>
          <t>Monto calculado automáticamente por el sistema</t>
        </r>
      </text>
    </comment>
    <comment ref="A245" authorId="2" shapeId="0" xr:uid="{88DB6EEE-5E87-4A9B-971D-8E8E5C6774A4}">
      <text>
        <r>
          <rPr>
            <sz val="11"/>
            <color theme="1"/>
            <rFont val="Calibri"/>
            <family val="2"/>
            <scheme val="minor"/>
          </rPr>
          <t>Introducir un texto con el nombre o referencia de la contratación</t>
        </r>
      </text>
    </comment>
    <comment ref="B245" authorId="2" shapeId="0" xr:uid="{AFF65A1F-2512-49B6-A381-926D26816A96}">
      <text>
        <r>
          <rPr>
            <sz val="11"/>
            <color theme="1"/>
            <rFont val="Calibri"/>
            <family val="2"/>
            <scheme val="minor"/>
          </rPr>
          <t>Introduzca un texto con la finalidad de la contratación</t>
        </r>
      </text>
    </comment>
    <comment ref="C245" authorId="2" shapeId="0" xr:uid="{0A0C355D-310A-4769-9587-7C38727D1C29}">
      <text>
        <r>
          <rPr>
            <sz val="11"/>
            <color theme="1"/>
            <rFont val="Calibri"/>
            <family val="2"/>
            <scheme val="minor"/>
          </rPr>
          <t>Seleccionar un valor del listado</t>
        </r>
      </text>
    </comment>
    <comment ref="D245" authorId="2" shapeId="0" xr:uid="{CB082860-BD3B-42BB-874F-7A7462C201D3}">
      <text>
        <r>
          <rPr>
            <sz val="11"/>
            <color theme="1"/>
            <rFont val="Calibri"/>
            <family val="2"/>
            <scheme val="minor"/>
          </rPr>
          <t>Seleccione el tipo de procedimiento</t>
        </r>
      </text>
    </comment>
    <comment ref="E245" authorId="2" shapeId="0" xr:uid="{F50AB614-62FF-4E54-8877-1192204E56FB}">
      <text>
        <r>
          <rPr>
            <sz val="11"/>
            <color theme="1"/>
            <rFont val="Calibri"/>
            <family val="2"/>
            <scheme val="minor"/>
          </rPr>
          <t>Seleccione un valor de la lista</t>
        </r>
      </text>
    </comment>
    <comment ref="F245" authorId="2" shapeId="0" xr:uid="{D7BAD460-6F46-4CA6-BF5B-CD7F940E3A4F}">
      <text>
        <r>
          <rPr>
            <sz val="11"/>
            <color theme="1"/>
            <rFont val="Calibri"/>
            <family val="2"/>
            <scheme val="minor"/>
          </rPr>
          <t>Introduzca el código SNIP</t>
        </r>
      </text>
    </comment>
    <comment ref="C246" authorId="2" shapeId="0" xr:uid="{8C9F1E57-9534-4CC1-BA4F-7EB1BBD0F51B}">
      <text>
        <r>
          <rPr>
            <sz val="11"/>
            <color theme="1"/>
            <rFont val="Calibri"/>
            <family val="2"/>
            <scheme val="minor"/>
          </rPr>
          <t>Introduzca la fecha de inicio del proceso, en formato dd-mm-aaaa</t>
        </r>
      </text>
    </comment>
    <comment ref="F246" authorId="2" shapeId="0" xr:uid="{5B85D9A9-FC63-42B8-B9A1-901121B4F42D}">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47" authorId="2" shapeId="0" xr:uid="{DACB6F7F-463D-45B6-A538-63AB0737EFDE}">
      <text/>
    </comment>
    <comment ref="C248" authorId="2" shapeId="0" xr:uid="{6CA9CFD3-6F93-4195-BE7E-BA41AA65B6C0}">
      <text>
        <r>
          <rPr>
            <sz val="11"/>
            <color theme="1"/>
            <rFont val="Calibri"/>
            <family val="2"/>
            <scheme val="minor"/>
          </rPr>
          <t>Introduzca la fecha prevista de adjudicación, en formato dd-mm-aaaa</t>
        </r>
      </text>
    </comment>
    <comment ref="F248" authorId="2" shapeId="0" xr:uid="{35941001-384F-40FA-AC56-C8B89957107A}">
      <text/>
    </comment>
    <comment ref="F249" authorId="2" shapeId="0" xr:uid="{54A50815-917A-4131-9EC9-7F4B1401A9E9}">
      <text/>
    </comment>
    <comment ref="A251" authorId="2" shapeId="0" xr:uid="{16740B01-26E8-4713-AE28-1B5B75322E66}">
      <text>
        <r>
          <rPr>
            <sz val="11"/>
            <color theme="1"/>
            <rFont val="Calibri"/>
            <family val="2"/>
            <scheme val="minor"/>
          </rPr>
          <t>Introduzca un codigo UNSPSC</t>
        </r>
      </text>
    </comment>
    <comment ref="B251" authorId="2" shapeId="0" xr:uid="{B41F1DE0-69B9-4978-8BC7-29B086C40930}">
      <text>
        <r>
          <rPr>
            <sz val="11"/>
            <color theme="1"/>
            <rFont val="Calibri"/>
            <family val="2"/>
            <scheme val="minor"/>
          </rPr>
          <t>Descripción calculada automáticamente a partir de código del artículo</t>
        </r>
      </text>
    </comment>
    <comment ref="C251" authorId="2" shapeId="0" xr:uid="{DFEFA556-1B93-4242-9450-F641D7A9DC1C}">
      <text>
        <r>
          <rPr>
            <sz val="11"/>
            <color theme="1"/>
            <rFont val="Calibri"/>
            <family val="2"/>
            <scheme val="minor"/>
          </rPr>
          <t>Seleccione un valor de la lista</t>
        </r>
      </text>
    </comment>
    <comment ref="D251" authorId="2" shapeId="0" xr:uid="{7D64FA1F-E97D-4E4F-9471-EEAA1D642CE1}">
      <text>
        <r>
          <rPr>
            <sz val="11"/>
            <color theme="1"/>
            <rFont val="Calibri"/>
            <family val="2"/>
            <scheme val="minor"/>
          </rPr>
          <t>Introduzca un número con dos decimales como máximo. Debe ser igual o mayor a la "Cantidad Real Consumida"</t>
        </r>
      </text>
    </comment>
    <comment ref="E251" authorId="2" shapeId="0" xr:uid="{62741B88-295A-4BC4-9178-0F54F7D8E37B}">
      <text>
        <r>
          <rPr>
            <sz val="11"/>
            <color theme="1"/>
            <rFont val="Calibri"/>
            <family val="2"/>
            <scheme val="minor"/>
          </rPr>
          <t>Introduzca un número con dos decimales como máximo</t>
        </r>
      </text>
    </comment>
    <comment ref="F251" authorId="2" shapeId="0" xr:uid="{B1070377-E67C-4E50-AC2A-A8D2163530D2}">
      <text>
        <r>
          <rPr>
            <sz val="11"/>
            <color theme="1"/>
            <rFont val="Calibri"/>
            <family val="2"/>
            <scheme val="minor"/>
          </rPr>
          <t>Monto calculado automáticamente por el sistema</t>
        </r>
      </text>
    </comment>
    <comment ref="A257" authorId="2" shapeId="0" xr:uid="{1AB6C967-C87C-4619-ADDE-54240231259E}">
      <text>
        <r>
          <rPr>
            <sz val="11"/>
            <color theme="1"/>
            <rFont val="Calibri"/>
            <family val="2"/>
            <scheme val="minor"/>
          </rPr>
          <t>Introducir un texto con el nombre o referencia de la contratación</t>
        </r>
      </text>
    </comment>
    <comment ref="B257" authorId="2" shapeId="0" xr:uid="{59DDC386-F87C-4006-B05A-1E627AD9A525}">
      <text>
        <r>
          <rPr>
            <sz val="11"/>
            <color theme="1"/>
            <rFont val="Calibri"/>
            <family val="2"/>
            <scheme val="minor"/>
          </rPr>
          <t>Introduzca un texto con la finalidad de la contratación</t>
        </r>
      </text>
    </comment>
    <comment ref="C257" authorId="2" shapeId="0" xr:uid="{AD1164BF-2A22-4E32-8FF1-A71E7B3BED8D}">
      <text>
        <r>
          <rPr>
            <sz val="11"/>
            <color theme="1"/>
            <rFont val="Calibri"/>
            <family val="2"/>
            <scheme val="minor"/>
          </rPr>
          <t>Seleccionar un valor del listado</t>
        </r>
      </text>
    </comment>
    <comment ref="D257" authorId="2" shapeId="0" xr:uid="{09DE7446-8B8F-4AB1-9723-34B1DAF100FE}">
      <text>
        <r>
          <rPr>
            <sz val="11"/>
            <color theme="1"/>
            <rFont val="Calibri"/>
            <family val="2"/>
            <scheme val="minor"/>
          </rPr>
          <t>Seleccione el tipo de procedimiento</t>
        </r>
      </text>
    </comment>
    <comment ref="E257" authorId="2" shapeId="0" xr:uid="{A5BF3BB8-5D97-4560-870D-02C5DB7BB78D}">
      <text>
        <r>
          <rPr>
            <sz val="11"/>
            <color theme="1"/>
            <rFont val="Calibri"/>
            <family val="2"/>
            <scheme val="minor"/>
          </rPr>
          <t>Seleccione un valor de la lista</t>
        </r>
      </text>
    </comment>
    <comment ref="F257" authorId="2" shapeId="0" xr:uid="{251B7269-A0C0-4B0B-A83C-BBEFB2F46820}">
      <text>
        <r>
          <rPr>
            <sz val="11"/>
            <color theme="1"/>
            <rFont val="Calibri"/>
            <family val="2"/>
            <scheme val="minor"/>
          </rPr>
          <t>Introduzca el código SNIP</t>
        </r>
      </text>
    </comment>
    <comment ref="C258" authorId="2" shapeId="0" xr:uid="{2535675C-582B-4028-A28A-DF773EAEED6C}">
      <text>
        <r>
          <rPr>
            <sz val="11"/>
            <color theme="1"/>
            <rFont val="Calibri"/>
            <family val="2"/>
            <scheme val="minor"/>
          </rPr>
          <t>Introduzca la fecha de inicio del proceso, en formato dd-mm-aaaa</t>
        </r>
      </text>
    </comment>
    <comment ref="F258" authorId="2" shapeId="0" xr:uid="{2F0EC42D-F5AF-47FB-AF21-C341999A98CA}">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59" authorId="2" shapeId="0" xr:uid="{DFCE1833-6459-4E63-8694-F55DE2012C3B}">
      <text/>
    </comment>
    <comment ref="C260" authorId="2" shapeId="0" xr:uid="{99CC9950-AE94-40D0-9767-2EA911E74970}">
      <text>
        <r>
          <rPr>
            <sz val="11"/>
            <color theme="1"/>
            <rFont val="Calibri"/>
            <family val="2"/>
            <scheme val="minor"/>
          </rPr>
          <t>Introduzca la fecha prevista de adjudicación, en formato dd-mm-aaaa</t>
        </r>
      </text>
    </comment>
    <comment ref="F260" authorId="2" shapeId="0" xr:uid="{0A8D6EAC-451D-44E5-B691-8EA35EC5E849}">
      <text/>
    </comment>
    <comment ref="F261" authorId="2" shapeId="0" xr:uid="{8A8E0444-D7AB-47EF-8D98-A4F7296FF30D}">
      <text/>
    </comment>
    <comment ref="A263" authorId="2" shapeId="0" xr:uid="{8DBF7C24-D238-4169-960D-DA022E432213}">
      <text>
        <r>
          <rPr>
            <sz val="11"/>
            <color theme="1"/>
            <rFont val="Calibri"/>
            <family val="2"/>
            <scheme val="minor"/>
          </rPr>
          <t>Introduzca un codigo UNSPSC</t>
        </r>
      </text>
    </comment>
    <comment ref="B263" authorId="2" shapeId="0" xr:uid="{FA964CE0-3CF8-4DC4-982C-8F717475E573}">
      <text>
        <r>
          <rPr>
            <sz val="11"/>
            <color theme="1"/>
            <rFont val="Calibri"/>
            <family val="2"/>
            <scheme val="minor"/>
          </rPr>
          <t>Descripción calculada automáticamente a partir de código del artículo</t>
        </r>
      </text>
    </comment>
    <comment ref="C263" authorId="2" shapeId="0" xr:uid="{3892025B-31EB-48E6-B99F-ED031213C9E5}">
      <text>
        <r>
          <rPr>
            <sz val="11"/>
            <color theme="1"/>
            <rFont val="Calibri"/>
            <family val="2"/>
            <scheme val="minor"/>
          </rPr>
          <t>Seleccione un valor de la lista</t>
        </r>
      </text>
    </comment>
    <comment ref="D263" authorId="2" shapeId="0" xr:uid="{DA20D264-60BC-4AF4-BC69-C7C8A7C5C604}">
      <text>
        <r>
          <rPr>
            <sz val="11"/>
            <color theme="1"/>
            <rFont val="Calibri"/>
            <family val="2"/>
            <scheme val="minor"/>
          </rPr>
          <t>Introduzca un número con dos decimales como máximo. Debe ser igual o mayor a la "Cantidad Real Consumida"</t>
        </r>
      </text>
    </comment>
    <comment ref="E263" authorId="2" shapeId="0" xr:uid="{61B068EC-3561-4799-8E21-C963E396254A}">
      <text>
        <r>
          <rPr>
            <sz val="11"/>
            <color theme="1"/>
            <rFont val="Calibri"/>
            <family val="2"/>
            <scheme val="minor"/>
          </rPr>
          <t>Introduzca un número con dos decimales como máximo</t>
        </r>
      </text>
    </comment>
    <comment ref="F263" authorId="2" shapeId="0" xr:uid="{929BDA10-4D89-4F43-8AC6-5D36809AD5F4}">
      <text>
        <r>
          <rPr>
            <sz val="11"/>
            <color theme="1"/>
            <rFont val="Calibri"/>
            <family val="2"/>
            <scheme val="minor"/>
          </rPr>
          <t>Monto calculado automáticamente por el sistema</t>
        </r>
      </text>
    </comment>
    <comment ref="A269" authorId="2" shapeId="0" xr:uid="{D3919F05-CBA0-447B-B4D2-9ABCE0075771}">
      <text>
        <r>
          <rPr>
            <sz val="11"/>
            <color theme="1"/>
            <rFont val="Calibri"/>
            <family val="2"/>
            <scheme val="minor"/>
          </rPr>
          <t>Introducir un texto con el nombre o referencia de la contratación</t>
        </r>
      </text>
    </comment>
    <comment ref="B269" authorId="2" shapeId="0" xr:uid="{6A1C5FB1-0C5C-463E-8266-5963433B2139}">
      <text>
        <r>
          <rPr>
            <sz val="11"/>
            <color theme="1"/>
            <rFont val="Calibri"/>
            <family val="2"/>
            <scheme val="minor"/>
          </rPr>
          <t>Introduzca un texto con la finalidad de la contratación</t>
        </r>
      </text>
    </comment>
    <comment ref="C269" authorId="2" shapeId="0" xr:uid="{51743008-4E35-4711-A8DE-55D843C44CE6}">
      <text>
        <r>
          <rPr>
            <sz val="11"/>
            <color theme="1"/>
            <rFont val="Calibri"/>
            <family val="2"/>
            <scheme val="minor"/>
          </rPr>
          <t>Seleccionar un valor del listado</t>
        </r>
      </text>
    </comment>
    <comment ref="D269" authorId="2" shapeId="0" xr:uid="{2FFD7D51-0B1C-42E4-A679-0007CDDC7C86}">
      <text>
        <r>
          <rPr>
            <sz val="11"/>
            <color theme="1"/>
            <rFont val="Calibri"/>
            <family val="2"/>
            <scheme val="minor"/>
          </rPr>
          <t>Seleccione el tipo de procedimiento</t>
        </r>
      </text>
    </comment>
    <comment ref="E269" authorId="2" shapeId="0" xr:uid="{F5475145-C527-4C39-BE44-C05F1E41CA39}">
      <text>
        <r>
          <rPr>
            <sz val="11"/>
            <color theme="1"/>
            <rFont val="Calibri"/>
            <family val="2"/>
            <scheme val="minor"/>
          </rPr>
          <t>Seleccione un valor de la lista</t>
        </r>
      </text>
    </comment>
    <comment ref="F269" authorId="2" shapeId="0" xr:uid="{B5703B86-FF4E-42C8-A067-53239522E22B}">
      <text>
        <r>
          <rPr>
            <sz val="11"/>
            <color theme="1"/>
            <rFont val="Calibri"/>
            <family val="2"/>
            <scheme val="minor"/>
          </rPr>
          <t>Introduzca el código SNIP</t>
        </r>
      </text>
    </comment>
    <comment ref="C270" authorId="2" shapeId="0" xr:uid="{2B87C7A4-FC99-42E6-8150-EF7E02F091A0}">
      <text>
        <r>
          <rPr>
            <sz val="11"/>
            <color theme="1"/>
            <rFont val="Calibri"/>
            <family val="2"/>
            <scheme val="minor"/>
          </rPr>
          <t>Introduzca la fecha de inicio del proceso, en formato dd-mm-aaaa</t>
        </r>
      </text>
    </comment>
    <comment ref="F270" authorId="2" shapeId="0" xr:uid="{54E6C82E-67E3-4991-A63E-FDE54084610B}">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71" authorId="2" shapeId="0" xr:uid="{B8C60415-6076-435C-984E-1EDA32F77196}">
      <text/>
    </comment>
    <comment ref="C272" authorId="2" shapeId="0" xr:uid="{0D5696E2-6668-49EA-BA63-1F9EF0E33709}">
      <text>
        <r>
          <rPr>
            <sz val="11"/>
            <color theme="1"/>
            <rFont val="Calibri"/>
            <family val="2"/>
            <scheme val="minor"/>
          </rPr>
          <t>Introduzca la fecha prevista de adjudicación, en formato dd-mm-aaaa</t>
        </r>
      </text>
    </comment>
    <comment ref="F272" authorId="2" shapeId="0" xr:uid="{F34FE87F-82C3-46F4-ABC3-998BECB46773}">
      <text/>
    </comment>
    <comment ref="F273" authorId="2" shapeId="0" xr:uid="{4CA30D94-B793-4147-ADC3-57D3AFDDF14D}">
      <text/>
    </comment>
    <comment ref="A275" authorId="2" shapeId="0" xr:uid="{3411B28C-FBFB-43C1-BD04-0BBF4FBE842D}">
      <text>
        <r>
          <rPr>
            <sz val="11"/>
            <color theme="1"/>
            <rFont val="Calibri"/>
            <family val="2"/>
            <scheme val="minor"/>
          </rPr>
          <t>Introduzca un codigo UNSPSC</t>
        </r>
      </text>
    </comment>
    <comment ref="B275" authorId="2" shapeId="0" xr:uid="{F2874CF5-C131-4B77-90C3-A6C02367FCCC}">
      <text>
        <r>
          <rPr>
            <sz val="11"/>
            <color theme="1"/>
            <rFont val="Calibri"/>
            <family val="2"/>
            <scheme val="minor"/>
          </rPr>
          <t>Descripción calculada automáticamente a partir de código del artículo</t>
        </r>
      </text>
    </comment>
    <comment ref="C275" authorId="2" shapeId="0" xr:uid="{0ABA185B-CA41-40F8-88A0-346BFE68B3AA}">
      <text>
        <r>
          <rPr>
            <sz val="11"/>
            <color theme="1"/>
            <rFont val="Calibri"/>
            <family val="2"/>
            <scheme val="minor"/>
          </rPr>
          <t>Seleccione un valor de la lista</t>
        </r>
      </text>
    </comment>
    <comment ref="D275" authorId="2" shapeId="0" xr:uid="{B02DCC3B-979D-42F8-B735-53BFAD7FEEB5}">
      <text>
        <r>
          <rPr>
            <sz val="11"/>
            <color theme="1"/>
            <rFont val="Calibri"/>
            <family val="2"/>
            <scheme val="minor"/>
          </rPr>
          <t>Introduzca un número con dos decimales como máximo. Debe ser igual o mayor a la "Cantidad Real Consumida"</t>
        </r>
      </text>
    </comment>
    <comment ref="E275" authorId="2" shapeId="0" xr:uid="{84EDC32A-CDC4-414D-B0E8-E1D0A747EE74}">
      <text>
        <r>
          <rPr>
            <sz val="11"/>
            <color theme="1"/>
            <rFont val="Calibri"/>
            <family val="2"/>
            <scheme val="minor"/>
          </rPr>
          <t>Introduzca un número con dos decimales como máximo</t>
        </r>
      </text>
    </comment>
    <comment ref="F275" authorId="2" shapeId="0" xr:uid="{A2EEEF96-098C-4226-8471-21237BF44EA7}">
      <text>
        <r>
          <rPr>
            <sz val="11"/>
            <color theme="1"/>
            <rFont val="Calibri"/>
            <family val="2"/>
            <scheme val="minor"/>
          </rPr>
          <t>Monto calculado automáticamente por el sistema</t>
        </r>
      </text>
    </comment>
    <comment ref="A281" authorId="2" shapeId="0" xr:uid="{F33FB136-459C-473B-BE32-2036E32F20CB}">
      <text>
        <r>
          <rPr>
            <sz val="11"/>
            <color theme="1"/>
            <rFont val="Calibri"/>
            <family val="2"/>
            <scheme val="minor"/>
          </rPr>
          <t>Introducir un texto con el nombre o referencia de la contratación</t>
        </r>
      </text>
    </comment>
    <comment ref="B281" authorId="2" shapeId="0" xr:uid="{F9A075D8-AD6D-43F2-8F70-73E8FC09BD6D}">
      <text>
        <r>
          <rPr>
            <sz val="11"/>
            <color theme="1"/>
            <rFont val="Calibri"/>
            <family val="2"/>
            <scheme val="minor"/>
          </rPr>
          <t>Introduzca un texto con la finalidad de la contratación</t>
        </r>
      </text>
    </comment>
    <comment ref="C281" authorId="2" shapeId="0" xr:uid="{EA03D9EB-57EE-468E-BC63-77E6E43649E2}">
      <text>
        <r>
          <rPr>
            <sz val="11"/>
            <color theme="1"/>
            <rFont val="Calibri"/>
            <family val="2"/>
            <scheme val="minor"/>
          </rPr>
          <t>Seleccionar un valor del listado</t>
        </r>
      </text>
    </comment>
    <comment ref="D281" authorId="2" shapeId="0" xr:uid="{41DB907F-1EB1-4D24-883B-47F3D56A8E0A}">
      <text>
        <r>
          <rPr>
            <sz val="11"/>
            <color theme="1"/>
            <rFont val="Calibri"/>
            <family val="2"/>
            <scheme val="minor"/>
          </rPr>
          <t>Seleccione el tipo de procedimiento</t>
        </r>
      </text>
    </comment>
    <comment ref="E281" authorId="2" shapeId="0" xr:uid="{3974002E-373E-4E6D-B314-C5B36BE85D48}">
      <text>
        <r>
          <rPr>
            <sz val="11"/>
            <color theme="1"/>
            <rFont val="Calibri"/>
            <family val="2"/>
            <scheme val="minor"/>
          </rPr>
          <t>Seleccione un valor de la lista</t>
        </r>
      </text>
    </comment>
    <comment ref="F281" authorId="2" shapeId="0" xr:uid="{E80F079C-DBD4-45DC-B2CE-D63A5C683581}">
      <text>
        <r>
          <rPr>
            <sz val="11"/>
            <color theme="1"/>
            <rFont val="Calibri"/>
            <family val="2"/>
            <scheme val="minor"/>
          </rPr>
          <t>Introduzca el código SNIP</t>
        </r>
      </text>
    </comment>
    <comment ref="C282" authorId="2" shapeId="0" xr:uid="{2E52D5BB-66C0-455D-86D2-7634CFC57D96}">
      <text>
        <r>
          <rPr>
            <sz val="11"/>
            <color theme="1"/>
            <rFont val="Calibri"/>
            <family val="2"/>
            <scheme val="minor"/>
          </rPr>
          <t>Introduzca la fecha de inicio del proceso, en formato dd-mm-aaaa</t>
        </r>
      </text>
    </comment>
    <comment ref="F282" authorId="2" shapeId="0" xr:uid="{9114E8A9-0EE1-4E74-828F-10298E478817}">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83" authorId="2" shapeId="0" xr:uid="{3EE9DC8A-9635-47CC-8E4B-5951739D043E}">
      <text/>
    </comment>
    <comment ref="C284" authorId="2" shapeId="0" xr:uid="{8550378A-306B-43A1-95E5-0050B7D33F09}">
      <text>
        <r>
          <rPr>
            <sz val="11"/>
            <color theme="1"/>
            <rFont val="Calibri"/>
            <family val="2"/>
            <scheme val="minor"/>
          </rPr>
          <t>Introduzca la fecha prevista de adjudicación, en formato dd-mm-aaaa</t>
        </r>
      </text>
    </comment>
    <comment ref="F284" authorId="2" shapeId="0" xr:uid="{C044E7F1-F49F-4871-AEAB-4671D8AFE0FD}">
      <text/>
    </comment>
    <comment ref="F285" authorId="2" shapeId="0" xr:uid="{A4E6FCB1-C78A-4D4D-ACF9-23A4157B8A0D}">
      <text/>
    </comment>
    <comment ref="A287" authorId="2" shapeId="0" xr:uid="{A171D880-64B3-48B3-A725-8698E4E234C5}">
      <text>
        <r>
          <rPr>
            <sz val="11"/>
            <color theme="1"/>
            <rFont val="Calibri"/>
            <family val="2"/>
            <scheme val="minor"/>
          </rPr>
          <t>Introduzca un codigo UNSPSC</t>
        </r>
      </text>
    </comment>
    <comment ref="B287" authorId="2" shapeId="0" xr:uid="{4706C7AB-6257-483E-B252-798A50861F16}">
      <text>
        <r>
          <rPr>
            <sz val="11"/>
            <color theme="1"/>
            <rFont val="Calibri"/>
            <family val="2"/>
            <scheme val="minor"/>
          </rPr>
          <t>Descripción calculada automáticamente a partir de código del artículo</t>
        </r>
      </text>
    </comment>
    <comment ref="C287" authorId="2" shapeId="0" xr:uid="{A568A014-040A-4CD5-9DD1-588F8459BE43}">
      <text>
        <r>
          <rPr>
            <sz val="11"/>
            <color theme="1"/>
            <rFont val="Calibri"/>
            <family val="2"/>
            <scheme val="minor"/>
          </rPr>
          <t>Seleccione un valor de la lista</t>
        </r>
      </text>
    </comment>
    <comment ref="D287" authorId="2" shapeId="0" xr:uid="{2A6BF11A-CA9E-41DE-ADE0-C57313B8A4A6}">
      <text>
        <r>
          <rPr>
            <sz val="11"/>
            <color theme="1"/>
            <rFont val="Calibri"/>
            <family val="2"/>
            <scheme val="minor"/>
          </rPr>
          <t>Introduzca un número con dos decimales como máximo. Debe ser igual o mayor a la "Cantidad Real Consumida"</t>
        </r>
      </text>
    </comment>
    <comment ref="E287" authorId="2" shapeId="0" xr:uid="{46FFED4D-34E8-491A-9358-8F6253B5F925}">
      <text>
        <r>
          <rPr>
            <sz val="11"/>
            <color theme="1"/>
            <rFont val="Calibri"/>
            <family val="2"/>
            <scheme val="minor"/>
          </rPr>
          <t>Introduzca un número con dos decimales como máximo</t>
        </r>
      </text>
    </comment>
    <comment ref="F287" authorId="2" shapeId="0" xr:uid="{C9E1DA58-5E96-4172-ADE0-A4B738F7F601}">
      <text>
        <r>
          <rPr>
            <sz val="11"/>
            <color theme="1"/>
            <rFont val="Calibri"/>
            <family val="2"/>
            <scheme val="minor"/>
          </rPr>
          <t>Monto calculado automáticamente por el sistema</t>
        </r>
      </text>
    </comment>
    <comment ref="A294" authorId="2" shapeId="0" xr:uid="{9E7EF06C-29BB-4ED1-8683-8881A71C4203}">
      <text>
        <r>
          <rPr>
            <sz val="11"/>
            <color theme="1"/>
            <rFont val="Calibri"/>
            <family val="2"/>
            <scheme val="minor"/>
          </rPr>
          <t>Introducir un texto con el nombre o referencia de la contratación</t>
        </r>
      </text>
    </comment>
    <comment ref="B294" authorId="2" shapeId="0" xr:uid="{9CD40EE6-E847-444A-BC62-31B12BB1D84D}">
      <text>
        <r>
          <rPr>
            <sz val="11"/>
            <color theme="1"/>
            <rFont val="Calibri"/>
            <family val="2"/>
            <scheme val="minor"/>
          </rPr>
          <t>Introduzca un texto con la finalidad de la contratación</t>
        </r>
      </text>
    </comment>
    <comment ref="C294" authorId="2" shapeId="0" xr:uid="{6EEDD379-7928-4CE6-8531-BECBF684DB38}">
      <text>
        <r>
          <rPr>
            <sz val="11"/>
            <color theme="1"/>
            <rFont val="Calibri"/>
            <family val="2"/>
            <scheme val="minor"/>
          </rPr>
          <t>Seleccionar un valor del listado</t>
        </r>
      </text>
    </comment>
    <comment ref="D294" authorId="2" shapeId="0" xr:uid="{AB5E4484-71FB-47B6-874F-5FF8BE3B20BD}">
      <text>
        <r>
          <rPr>
            <sz val="11"/>
            <color theme="1"/>
            <rFont val="Calibri"/>
            <family val="2"/>
            <scheme val="minor"/>
          </rPr>
          <t>Seleccione el tipo de procedimiento</t>
        </r>
      </text>
    </comment>
    <comment ref="E294" authorId="2" shapeId="0" xr:uid="{E529873F-3699-494B-8000-FDCEC652E9E0}">
      <text>
        <r>
          <rPr>
            <sz val="11"/>
            <color theme="1"/>
            <rFont val="Calibri"/>
            <family val="2"/>
            <scheme val="minor"/>
          </rPr>
          <t>Seleccione un valor de la lista</t>
        </r>
      </text>
    </comment>
    <comment ref="F294" authorId="2" shapeId="0" xr:uid="{A3B7A129-6415-40E2-AEDA-3FC50D55FFE0}">
      <text>
        <r>
          <rPr>
            <sz val="11"/>
            <color theme="1"/>
            <rFont val="Calibri"/>
            <family val="2"/>
            <scheme val="minor"/>
          </rPr>
          <t>Introduzca el código SNIP</t>
        </r>
      </text>
    </comment>
    <comment ref="C295" authorId="2" shapeId="0" xr:uid="{EAFD7117-AB50-49E6-830D-E8B59FDE56E5}">
      <text>
        <r>
          <rPr>
            <sz val="11"/>
            <color theme="1"/>
            <rFont val="Calibri"/>
            <family val="2"/>
            <scheme val="minor"/>
          </rPr>
          <t>Introduzca la fecha de inicio del proceso, en formato dd-mm-aaaa</t>
        </r>
      </text>
    </comment>
    <comment ref="F295" authorId="2" shapeId="0" xr:uid="{570557C2-F01B-419C-92CF-E27DC9E18D34}">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96" authorId="2" shapeId="0" xr:uid="{764FDFE2-7861-40B0-AD8C-C96FAF426BBA}">
      <text/>
    </comment>
    <comment ref="C297" authorId="2" shapeId="0" xr:uid="{49F4808F-62AD-4A97-A155-7BCF1B1245A6}">
      <text>
        <r>
          <rPr>
            <sz val="11"/>
            <color theme="1"/>
            <rFont val="Calibri"/>
            <family val="2"/>
            <scheme val="minor"/>
          </rPr>
          <t>Introduzca la fecha prevista de adjudicación, en formato dd-mm-aaaa</t>
        </r>
      </text>
    </comment>
    <comment ref="F297" authorId="2" shapeId="0" xr:uid="{504109B0-003B-40BC-9159-9C7E3225E633}">
      <text/>
    </comment>
    <comment ref="F298" authorId="2" shapeId="0" xr:uid="{A1DB301A-8759-4EBF-8352-4E92EE48B7AE}">
      <text/>
    </comment>
    <comment ref="A300" authorId="2" shapeId="0" xr:uid="{890D4C29-427F-4784-9223-EFC0EEEFB7B2}">
      <text>
        <r>
          <rPr>
            <sz val="11"/>
            <color theme="1"/>
            <rFont val="Calibri"/>
            <family val="2"/>
            <scheme val="minor"/>
          </rPr>
          <t>Introduzca un codigo UNSPSC</t>
        </r>
      </text>
    </comment>
    <comment ref="B300" authorId="2" shapeId="0" xr:uid="{3DBB361C-7028-4F09-9941-45D969416B7D}">
      <text>
        <r>
          <rPr>
            <sz val="11"/>
            <color theme="1"/>
            <rFont val="Calibri"/>
            <family val="2"/>
            <scheme val="minor"/>
          </rPr>
          <t>Descripción calculada automáticamente a partir de código del artículo</t>
        </r>
      </text>
    </comment>
    <comment ref="C300" authorId="2" shapeId="0" xr:uid="{BDDBA9B0-09CC-4F3B-939A-0ABE84F7DFC4}">
      <text>
        <r>
          <rPr>
            <sz val="11"/>
            <color theme="1"/>
            <rFont val="Calibri"/>
            <family val="2"/>
            <scheme val="minor"/>
          </rPr>
          <t>Seleccione un valor de la lista</t>
        </r>
      </text>
    </comment>
    <comment ref="D300" authorId="2" shapeId="0" xr:uid="{B02B4C72-3EA1-4DB6-9FEB-56619070E10A}">
      <text>
        <r>
          <rPr>
            <sz val="11"/>
            <color theme="1"/>
            <rFont val="Calibri"/>
            <family val="2"/>
            <scheme val="minor"/>
          </rPr>
          <t>Introduzca un número con dos decimales como máximo. Debe ser igual o mayor a la "Cantidad Real Consumida"</t>
        </r>
      </text>
    </comment>
    <comment ref="E300" authorId="2" shapeId="0" xr:uid="{B937967E-62BB-4FDF-B56C-0484782B165C}">
      <text>
        <r>
          <rPr>
            <sz val="11"/>
            <color theme="1"/>
            <rFont val="Calibri"/>
            <family val="2"/>
            <scheme val="minor"/>
          </rPr>
          <t>Introduzca un número con dos decimales como máximo</t>
        </r>
      </text>
    </comment>
    <comment ref="F300" authorId="2" shapeId="0" xr:uid="{7182153C-6E95-4C92-8136-1955E5548291}">
      <text>
        <r>
          <rPr>
            <sz val="11"/>
            <color theme="1"/>
            <rFont val="Calibri"/>
            <family val="2"/>
            <scheme val="minor"/>
          </rPr>
          <t>Monto calculado automáticamente por el sistema</t>
        </r>
      </text>
    </comment>
    <comment ref="A306" authorId="2" shapeId="0" xr:uid="{FD2CEED9-B1A9-4FDA-914D-CC15DADE9E46}">
      <text>
        <r>
          <rPr>
            <sz val="11"/>
            <color theme="1"/>
            <rFont val="Calibri"/>
            <family val="2"/>
            <scheme val="minor"/>
          </rPr>
          <t>Introducir un texto con el nombre o referencia de la contratación</t>
        </r>
      </text>
    </comment>
    <comment ref="B306" authorId="2" shapeId="0" xr:uid="{40CC1CD2-A638-4B51-9AA2-7378FD432227}">
      <text>
        <r>
          <rPr>
            <sz val="11"/>
            <color theme="1"/>
            <rFont val="Calibri"/>
            <family val="2"/>
            <scheme val="minor"/>
          </rPr>
          <t>Introduzca un texto con la finalidad de la contratación</t>
        </r>
      </text>
    </comment>
    <comment ref="C306" authorId="2" shapeId="0" xr:uid="{D582E659-8559-4592-ADC9-EA5829A1571C}">
      <text>
        <r>
          <rPr>
            <sz val="11"/>
            <color theme="1"/>
            <rFont val="Calibri"/>
            <family val="2"/>
            <scheme val="minor"/>
          </rPr>
          <t>Seleccionar un valor del listado</t>
        </r>
      </text>
    </comment>
    <comment ref="D306" authorId="2" shapeId="0" xr:uid="{FAD85894-2D54-4B1C-98BD-9214BBEC2562}">
      <text>
        <r>
          <rPr>
            <sz val="11"/>
            <color theme="1"/>
            <rFont val="Calibri"/>
            <family val="2"/>
            <scheme val="minor"/>
          </rPr>
          <t>Seleccione el tipo de procedimiento</t>
        </r>
      </text>
    </comment>
    <comment ref="E306" authorId="2" shapeId="0" xr:uid="{6CD4CF68-6042-435B-B10B-6CF2678F2187}">
      <text>
        <r>
          <rPr>
            <sz val="11"/>
            <color theme="1"/>
            <rFont val="Calibri"/>
            <family val="2"/>
            <scheme val="minor"/>
          </rPr>
          <t>Seleccione un valor de la lista</t>
        </r>
      </text>
    </comment>
    <comment ref="F306" authorId="2" shapeId="0" xr:uid="{C0B69A56-4F77-4BAC-AAC0-E3D3BD54D9C2}">
      <text>
        <r>
          <rPr>
            <sz val="11"/>
            <color theme="1"/>
            <rFont val="Calibri"/>
            <family val="2"/>
            <scheme val="minor"/>
          </rPr>
          <t>Introduzca el código SNIP</t>
        </r>
      </text>
    </comment>
    <comment ref="C307" authorId="2" shapeId="0" xr:uid="{E472C8C1-E9F6-41ED-A516-5CFE7F79C180}">
      <text>
        <r>
          <rPr>
            <sz val="11"/>
            <color theme="1"/>
            <rFont val="Calibri"/>
            <family val="2"/>
            <scheme val="minor"/>
          </rPr>
          <t>Introduzca la fecha de inicio del proceso, en formato dd-mm-aaaa</t>
        </r>
      </text>
    </comment>
    <comment ref="F307" authorId="2" shapeId="0" xr:uid="{0AB4E007-4486-47F5-A179-15C9855EB86E}">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08" authorId="2" shapeId="0" xr:uid="{6ACEF59C-B5BF-461C-86CA-144109A9439D}">
      <text/>
    </comment>
    <comment ref="C309" authorId="2" shapeId="0" xr:uid="{9DD13D25-22A4-4CE8-B5D2-BDCD9CAA006A}">
      <text>
        <r>
          <rPr>
            <sz val="11"/>
            <color theme="1"/>
            <rFont val="Calibri"/>
            <family val="2"/>
            <scheme val="minor"/>
          </rPr>
          <t>Introduzca la fecha prevista de adjudicación, en formato dd-mm-aaaa</t>
        </r>
      </text>
    </comment>
    <comment ref="F309" authorId="2" shapeId="0" xr:uid="{B9B95AEE-8F58-4A7C-8E6A-69D496109AA0}">
      <text/>
    </comment>
    <comment ref="F310" authorId="2" shapeId="0" xr:uid="{2A806F1A-9CBF-4B55-8448-F975BB813E88}">
      <text/>
    </comment>
    <comment ref="A312" authorId="2" shapeId="0" xr:uid="{3311B9EC-B560-4AB9-8E52-E602EE0DBA46}">
      <text>
        <r>
          <rPr>
            <sz val="11"/>
            <color theme="1"/>
            <rFont val="Calibri"/>
            <family val="2"/>
            <scheme val="minor"/>
          </rPr>
          <t>Introduzca un codigo UNSPSC</t>
        </r>
      </text>
    </comment>
    <comment ref="B312" authorId="2" shapeId="0" xr:uid="{90AFE94E-2CCA-4D3C-A24F-B52AA399B993}">
      <text>
        <r>
          <rPr>
            <sz val="11"/>
            <color theme="1"/>
            <rFont val="Calibri"/>
            <family val="2"/>
            <scheme val="minor"/>
          </rPr>
          <t>Descripción calculada automáticamente a partir de código del artículo</t>
        </r>
      </text>
    </comment>
    <comment ref="C312" authorId="2" shapeId="0" xr:uid="{BA215A86-EBDE-4794-A94E-F34BA23BC0E0}">
      <text>
        <r>
          <rPr>
            <sz val="11"/>
            <color theme="1"/>
            <rFont val="Calibri"/>
            <family val="2"/>
            <scheme val="minor"/>
          </rPr>
          <t>Seleccione un valor de la lista</t>
        </r>
      </text>
    </comment>
    <comment ref="D312" authorId="2" shapeId="0" xr:uid="{62005B7A-E14A-46C5-881D-63146BDAEB65}">
      <text>
        <r>
          <rPr>
            <sz val="11"/>
            <color theme="1"/>
            <rFont val="Calibri"/>
            <family val="2"/>
            <scheme val="minor"/>
          </rPr>
          <t>Introduzca un número con dos decimales como máximo. Debe ser igual o mayor a la "Cantidad Real Consumida"</t>
        </r>
      </text>
    </comment>
    <comment ref="E312" authorId="2" shapeId="0" xr:uid="{B404047C-122E-4353-9D4C-CF7285558A75}">
      <text>
        <r>
          <rPr>
            <sz val="11"/>
            <color theme="1"/>
            <rFont val="Calibri"/>
            <family val="2"/>
            <scheme val="minor"/>
          </rPr>
          <t>Introduzca un número con dos decimales como máximo</t>
        </r>
      </text>
    </comment>
    <comment ref="F312" authorId="2" shapeId="0" xr:uid="{021F7477-3104-4F1D-B923-97E340CAA376}">
      <text>
        <r>
          <rPr>
            <sz val="11"/>
            <color theme="1"/>
            <rFont val="Calibri"/>
            <family val="2"/>
            <scheme val="minor"/>
          </rPr>
          <t>Monto calculado automáticamente por el sistema</t>
        </r>
      </text>
    </comment>
    <comment ref="A318" authorId="2" shapeId="0" xr:uid="{313B4122-A4C7-485A-BF30-FEBEC8E482AA}">
      <text>
        <r>
          <rPr>
            <sz val="11"/>
            <color theme="1"/>
            <rFont val="Calibri"/>
            <family val="2"/>
            <scheme val="minor"/>
          </rPr>
          <t>Introducir un texto con el nombre o referencia de la contratación</t>
        </r>
      </text>
    </comment>
    <comment ref="B318" authorId="2" shapeId="0" xr:uid="{413F1AA2-0845-42C9-B4E0-5E6959AA6A9C}">
      <text>
        <r>
          <rPr>
            <sz val="11"/>
            <color theme="1"/>
            <rFont val="Calibri"/>
            <family val="2"/>
            <scheme val="minor"/>
          </rPr>
          <t>Introduzca un texto con la finalidad de la contratación</t>
        </r>
      </text>
    </comment>
    <comment ref="C318" authorId="2" shapeId="0" xr:uid="{4080E3EA-C1A1-4818-8F2A-362A1DD4311D}">
      <text>
        <r>
          <rPr>
            <sz val="11"/>
            <color theme="1"/>
            <rFont val="Calibri"/>
            <family val="2"/>
            <scheme val="minor"/>
          </rPr>
          <t>Seleccionar un valor del listado</t>
        </r>
      </text>
    </comment>
    <comment ref="D318" authorId="2" shapeId="0" xr:uid="{D68CDBEE-8032-48D7-85C3-EFB107166471}">
      <text>
        <r>
          <rPr>
            <sz val="11"/>
            <color theme="1"/>
            <rFont val="Calibri"/>
            <family val="2"/>
            <scheme val="minor"/>
          </rPr>
          <t>Seleccione el tipo de procedimiento</t>
        </r>
      </text>
    </comment>
    <comment ref="E318" authorId="2" shapeId="0" xr:uid="{D10E6D58-E253-49C3-BAFB-5D343080E4D0}">
      <text>
        <r>
          <rPr>
            <sz val="11"/>
            <color theme="1"/>
            <rFont val="Calibri"/>
            <family val="2"/>
            <scheme val="minor"/>
          </rPr>
          <t>Seleccione un valor de la lista</t>
        </r>
      </text>
    </comment>
    <comment ref="F318" authorId="2" shapeId="0" xr:uid="{86929E19-C30D-4A5F-8203-6779D6D0801C}">
      <text>
        <r>
          <rPr>
            <sz val="11"/>
            <color theme="1"/>
            <rFont val="Calibri"/>
            <family val="2"/>
            <scheme val="minor"/>
          </rPr>
          <t>Introduzca el código SNIP</t>
        </r>
      </text>
    </comment>
    <comment ref="C319" authorId="2" shapeId="0" xr:uid="{F2DE6941-5ED5-4640-B653-B57E72C5EB53}">
      <text>
        <r>
          <rPr>
            <sz val="11"/>
            <color theme="1"/>
            <rFont val="Calibri"/>
            <family val="2"/>
            <scheme val="minor"/>
          </rPr>
          <t>Introduzca la fecha de inicio del proceso, en formato dd-mm-aaaa</t>
        </r>
      </text>
    </comment>
    <comment ref="F319" authorId="2" shapeId="0" xr:uid="{8D83806C-F1AA-40AD-A3FE-0E2A08F84CE4}">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20" authorId="2" shapeId="0" xr:uid="{A00CF675-385A-4D16-8799-98C46A766B2F}">
      <text/>
    </comment>
    <comment ref="C321" authorId="2" shapeId="0" xr:uid="{65320D77-9B28-421B-95A4-3E46E541F258}">
      <text>
        <r>
          <rPr>
            <sz val="11"/>
            <color theme="1"/>
            <rFont val="Calibri"/>
            <family val="2"/>
            <scheme val="minor"/>
          </rPr>
          <t>Introduzca la fecha prevista de adjudicación, en formato dd-mm-aaaa</t>
        </r>
      </text>
    </comment>
    <comment ref="F321" authorId="2" shapeId="0" xr:uid="{CB3D78B9-588B-4F32-BE8E-8EAD92ECB85A}">
      <text/>
    </comment>
    <comment ref="F322" authorId="2" shapeId="0" xr:uid="{31251AAF-A2BE-4E36-8796-8E7228035BF4}">
      <text/>
    </comment>
    <comment ref="A324" authorId="2" shapeId="0" xr:uid="{3448E6FE-B942-4737-A7B3-4EAB7432E17A}">
      <text>
        <r>
          <rPr>
            <sz val="11"/>
            <color theme="1"/>
            <rFont val="Calibri"/>
            <family val="2"/>
            <scheme val="minor"/>
          </rPr>
          <t>Introduzca un codigo UNSPSC</t>
        </r>
      </text>
    </comment>
    <comment ref="B324" authorId="2" shapeId="0" xr:uid="{A7A2D1BF-668B-416B-9B08-603F711558B4}">
      <text>
        <r>
          <rPr>
            <sz val="11"/>
            <color theme="1"/>
            <rFont val="Calibri"/>
            <family val="2"/>
            <scheme val="minor"/>
          </rPr>
          <t>Descripción calculada automáticamente a partir de código del artículo</t>
        </r>
      </text>
    </comment>
    <comment ref="C324" authorId="2" shapeId="0" xr:uid="{0580C560-240E-4003-9BBB-DCFAE7E92C6F}">
      <text>
        <r>
          <rPr>
            <sz val="11"/>
            <color theme="1"/>
            <rFont val="Calibri"/>
            <family val="2"/>
            <scheme val="minor"/>
          </rPr>
          <t>Seleccione un valor de la lista</t>
        </r>
      </text>
    </comment>
    <comment ref="D324" authorId="2" shapeId="0" xr:uid="{719EC85C-5B54-420E-B8D6-917EAAEA75F5}">
      <text>
        <r>
          <rPr>
            <sz val="11"/>
            <color theme="1"/>
            <rFont val="Calibri"/>
            <family val="2"/>
            <scheme val="minor"/>
          </rPr>
          <t>Introduzca un número con dos decimales como máximo. Debe ser igual o mayor a la "Cantidad Real Consumida"</t>
        </r>
      </text>
    </comment>
    <comment ref="E324" authorId="2" shapeId="0" xr:uid="{4B2B96AE-1A0B-45E9-9FE0-820066197444}">
      <text>
        <r>
          <rPr>
            <sz val="11"/>
            <color theme="1"/>
            <rFont val="Calibri"/>
            <family val="2"/>
            <scheme val="minor"/>
          </rPr>
          <t>Introduzca un número con dos decimales como máximo</t>
        </r>
      </text>
    </comment>
    <comment ref="F324" authorId="2" shapeId="0" xr:uid="{ADB696CC-82CC-496B-9DD8-33AC03D53E26}">
      <text>
        <r>
          <rPr>
            <sz val="11"/>
            <color theme="1"/>
            <rFont val="Calibri"/>
            <family val="2"/>
            <scheme val="minor"/>
          </rPr>
          <t>Monto calculado automáticamente por el sistema</t>
        </r>
      </text>
    </comment>
    <comment ref="A332" authorId="2" shapeId="0" xr:uid="{FF3CEC65-4816-471A-BF44-AADB4E32589A}">
      <text>
        <r>
          <rPr>
            <sz val="11"/>
            <color theme="1"/>
            <rFont val="Calibri"/>
            <family val="2"/>
            <scheme val="minor"/>
          </rPr>
          <t>Introducir un texto con el nombre o referencia de la contratación</t>
        </r>
      </text>
    </comment>
    <comment ref="B332" authorId="2" shapeId="0" xr:uid="{567452AD-6A30-46D4-B6CD-E635F12CA8D0}">
      <text>
        <r>
          <rPr>
            <sz val="11"/>
            <color theme="1"/>
            <rFont val="Calibri"/>
            <family val="2"/>
            <scheme val="minor"/>
          </rPr>
          <t>Introduzca un texto con la finalidad de la contratación</t>
        </r>
      </text>
    </comment>
    <comment ref="C332" authorId="2" shapeId="0" xr:uid="{204BEB24-9693-4FA6-AA4C-3B6C2C33F6A5}">
      <text>
        <r>
          <rPr>
            <sz val="11"/>
            <color theme="1"/>
            <rFont val="Calibri"/>
            <family val="2"/>
            <scheme val="minor"/>
          </rPr>
          <t>Seleccionar un valor del listado</t>
        </r>
      </text>
    </comment>
    <comment ref="D332" authorId="2" shapeId="0" xr:uid="{3498D0F0-3288-4301-9308-15C2F2673759}">
      <text>
        <r>
          <rPr>
            <sz val="11"/>
            <color theme="1"/>
            <rFont val="Calibri"/>
            <family val="2"/>
            <scheme val="minor"/>
          </rPr>
          <t>Seleccione el tipo de procedimiento</t>
        </r>
      </text>
    </comment>
    <comment ref="E332" authorId="2" shapeId="0" xr:uid="{6A3ED18E-B381-4B43-8E40-866FD23F3C2F}">
      <text>
        <r>
          <rPr>
            <sz val="11"/>
            <color theme="1"/>
            <rFont val="Calibri"/>
            <family val="2"/>
            <scheme val="minor"/>
          </rPr>
          <t>Seleccione un valor de la lista</t>
        </r>
      </text>
    </comment>
    <comment ref="F332" authorId="2" shapeId="0" xr:uid="{943A1427-94FC-4079-B181-1361E3F9D697}">
      <text>
        <r>
          <rPr>
            <sz val="11"/>
            <color theme="1"/>
            <rFont val="Calibri"/>
            <family val="2"/>
            <scheme val="minor"/>
          </rPr>
          <t>Introduzca el código SNIP</t>
        </r>
      </text>
    </comment>
    <comment ref="C333" authorId="2" shapeId="0" xr:uid="{C472A2D7-6508-483C-A089-FD7D21FD9BBB}">
      <text>
        <r>
          <rPr>
            <sz val="11"/>
            <color theme="1"/>
            <rFont val="Calibri"/>
            <family val="2"/>
            <scheme val="minor"/>
          </rPr>
          <t>Introduzca la fecha de inicio del proceso, en formato dd-mm-aaaa</t>
        </r>
      </text>
    </comment>
    <comment ref="F333" authorId="2" shapeId="0" xr:uid="{FF80524C-ED04-4F47-8368-45BB951335F7}">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34" authorId="2" shapeId="0" xr:uid="{C4C87551-9A6D-477A-AEC0-4936C987B710}">
      <text/>
    </comment>
    <comment ref="C335" authorId="2" shapeId="0" xr:uid="{366CDC76-69E8-46FD-BD1F-01104EE3DC40}">
      <text>
        <r>
          <rPr>
            <sz val="11"/>
            <color theme="1"/>
            <rFont val="Calibri"/>
            <family val="2"/>
            <scheme val="minor"/>
          </rPr>
          <t>Introduzca la fecha prevista de adjudicación, en formato dd-mm-aaaa</t>
        </r>
      </text>
    </comment>
    <comment ref="F335" authorId="2" shapeId="0" xr:uid="{BE7D0662-52E4-4680-8368-3FB0DE2FA5EA}">
      <text/>
    </comment>
    <comment ref="F336" authorId="2" shapeId="0" xr:uid="{1C061DB4-B5C3-45E4-A06A-A96A6E5B098F}">
      <text/>
    </comment>
    <comment ref="A338" authorId="2" shapeId="0" xr:uid="{EE6B9CC6-07DF-44E9-84FA-DEB9150C581C}">
      <text>
        <r>
          <rPr>
            <sz val="11"/>
            <color theme="1"/>
            <rFont val="Calibri"/>
            <family val="2"/>
            <scheme val="minor"/>
          </rPr>
          <t>Introduzca un codigo UNSPSC</t>
        </r>
      </text>
    </comment>
    <comment ref="B338" authorId="2" shapeId="0" xr:uid="{FC4B342A-EC21-44BB-9274-ED0E76DE19D1}">
      <text>
        <r>
          <rPr>
            <sz val="11"/>
            <color theme="1"/>
            <rFont val="Calibri"/>
            <family val="2"/>
            <scheme val="minor"/>
          </rPr>
          <t>Descripción calculada automáticamente a partir de código del artículo</t>
        </r>
      </text>
    </comment>
    <comment ref="C338" authorId="2" shapeId="0" xr:uid="{5CFADF31-D0C9-4F74-885E-042C11B00CA5}">
      <text>
        <r>
          <rPr>
            <sz val="11"/>
            <color theme="1"/>
            <rFont val="Calibri"/>
            <family val="2"/>
            <scheme val="minor"/>
          </rPr>
          <t>Seleccione un valor de la lista</t>
        </r>
      </text>
    </comment>
    <comment ref="D338" authorId="2" shapeId="0" xr:uid="{5E29998C-246F-4313-9F63-CE92F1DC87D8}">
      <text>
        <r>
          <rPr>
            <sz val="11"/>
            <color theme="1"/>
            <rFont val="Calibri"/>
            <family val="2"/>
            <scheme val="minor"/>
          </rPr>
          <t>Introduzca un número con dos decimales como máximo. Debe ser igual o mayor a la "Cantidad Real Consumida"</t>
        </r>
      </text>
    </comment>
    <comment ref="E338" authorId="2" shapeId="0" xr:uid="{CFF90500-2660-4998-81E3-14209BE4E868}">
      <text>
        <r>
          <rPr>
            <sz val="11"/>
            <color theme="1"/>
            <rFont val="Calibri"/>
            <family val="2"/>
            <scheme val="minor"/>
          </rPr>
          <t>Introduzca un número con dos decimales como máximo</t>
        </r>
      </text>
    </comment>
    <comment ref="F338" authorId="2" shapeId="0" xr:uid="{8E9568F8-64A5-46AB-8833-86A097D6D037}">
      <text>
        <r>
          <rPr>
            <sz val="11"/>
            <color theme="1"/>
            <rFont val="Calibri"/>
            <family val="2"/>
            <scheme val="minor"/>
          </rPr>
          <t>Monto calculado automáticamente por el sistema</t>
        </r>
      </text>
    </comment>
    <comment ref="A348" authorId="2" shapeId="0" xr:uid="{AD6BE21C-51FF-4E53-A240-9BB7704068DD}">
      <text>
        <r>
          <rPr>
            <sz val="11"/>
            <color theme="1"/>
            <rFont val="Calibri"/>
            <family val="2"/>
            <scheme val="minor"/>
          </rPr>
          <t>Introducir un texto con el nombre o referencia de la contratación</t>
        </r>
      </text>
    </comment>
    <comment ref="B348" authorId="2" shapeId="0" xr:uid="{EE6B285C-0716-41A2-9680-0A7B33EF5150}">
      <text>
        <r>
          <rPr>
            <sz val="11"/>
            <color theme="1"/>
            <rFont val="Calibri"/>
            <family val="2"/>
            <scheme val="minor"/>
          </rPr>
          <t>Introduzca un texto con la finalidad de la contratación</t>
        </r>
      </text>
    </comment>
    <comment ref="C348" authorId="2" shapeId="0" xr:uid="{F1DA99C3-76A7-45C1-AAF7-4F60E404942D}">
      <text>
        <r>
          <rPr>
            <sz val="11"/>
            <color theme="1"/>
            <rFont val="Calibri"/>
            <family val="2"/>
            <scheme val="minor"/>
          </rPr>
          <t>Seleccionar un valor del listado</t>
        </r>
      </text>
    </comment>
    <comment ref="D348" authorId="2" shapeId="0" xr:uid="{BE5BFEA4-7D2C-4520-B796-1031AD61983E}">
      <text>
        <r>
          <rPr>
            <sz val="11"/>
            <color theme="1"/>
            <rFont val="Calibri"/>
            <family val="2"/>
            <scheme val="minor"/>
          </rPr>
          <t>Seleccione el tipo de procedimiento</t>
        </r>
      </text>
    </comment>
    <comment ref="E348" authorId="2" shapeId="0" xr:uid="{9F1CB376-114A-4152-BC56-F1405D17AEDE}">
      <text>
        <r>
          <rPr>
            <sz val="11"/>
            <color theme="1"/>
            <rFont val="Calibri"/>
            <family val="2"/>
            <scheme val="minor"/>
          </rPr>
          <t>Seleccione un valor de la lista</t>
        </r>
      </text>
    </comment>
    <comment ref="F348" authorId="2" shapeId="0" xr:uid="{AF1F4175-94B4-40B0-8151-7DFD0B820B28}">
      <text>
        <r>
          <rPr>
            <sz val="11"/>
            <color theme="1"/>
            <rFont val="Calibri"/>
            <family val="2"/>
            <scheme val="minor"/>
          </rPr>
          <t>Introduzca el código SNIP</t>
        </r>
      </text>
    </comment>
    <comment ref="C349" authorId="2" shapeId="0" xr:uid="{D4E214B4-398F-4299-92EE-CE90C99B94CB}">
      <text>
        <r>
          <rPr>
            <sz val="11"/>
            <color theme="1"/>
            <rFont val="Calibri"/>
            <family val="2"/>
            <scheme val="minor"/>
          </rPr>
          <t>Introduzca la fecha de inicio del proceso, en formato dd-mm-aaaa</t>
        </r>
      </text>
    </comment>
    <comment ref="F349" authorId="2" shapeId="0" xr:uid="{C5991A21-5886-46C1-8FD8-69957A35AF7E}">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50" authorId="2" shapeId="0" xr:uid="{8C28A614-3436-44C4-86F2-74686A5B5F8C}">
      <text/>
    </comment>
    <comment ref="C351" authorId="2" shapeId="0" xr:uid="{0CE3477A-BC81-40DD-ADC2-48697EB5B5CE}">
      <text>
        <r>
          <rPr>
            <sz val="11"/>
            <color theme="1"/>
            <rFont val="Calibri"/>
            <family val="2"/>
            <scheme val="minor"/>
          </rPr>
          <t>Introduzca la fecha prevista de adjudicación, en formato dd-mm-aaaa</t>
        </r>
      </text>
    </comment>
    <comment ref="F351" authorId="2" shapeId="0" xr:uid="{411AA22D-4F1D-4047-AC1B-E92274BAD619}">
      <text/>
    </comment>
    <comment ref="F352" authorId="2" shapeId="0" xr:uid="{02F379A3-76F9-4826-A1A9-61CCD5E903D1}">
      <text/>
    </comment>
    <comment ref="A354" authorId="2" shapeId="0" xr:uid="{F7459849-4135-444D-A296-16C303D39702}">
      <text>
        <r>
          <rPr>
            <sz val="11"/>
            <color theme="1"/>
            <rFont val="Calibri"/>
            <family val="2"/>
            <scheme val="minor"/>
          </rPr>
          <t>Introduzca un codigo UNSPSC</t>
        </r>
      </text>
    </comment>
    <comment ref="B354" authorId="2" shapeId="0" xr:uid="{EE7F955A-17FB-45C4-9CFE-A0FEAD06AD9D}">
      <text>
        <r>
          <rPr>
            <sz val="11"/>
            <color theme="1"/>
            <rFont val="Calibri"/>
            <family val="2"/>
            <scheme val="minor"/>
          </rPr>
          <t>Descripción calculada automáticamente a partir de código del artículo</t>
        </r>
      </text>
    </comment>
    <comment ref="C354" authorId="2" shapeId="0" xr:uid="{F94CC21E-97F0-42C8-9DDA-62470A6F0931}">
      <text>
        <r>
          <rPr>
            <sz val="11"/>
            <color theme="1"/>
            <rFont val="Calibri"/>
            <family val="2"/>
            <scheme val="minor"/>
          </rPr>
          <t>Seleccione un valor de la lista</t>
        </r>
      </text>
    </comment>
    <comment ref="D354" authorId="2" shapeId="0" xr:uid="{59A8A60D-1E2A-4818-899A-CDC5D68A2AFE}">
      <text>
        <r>
          <rPr>
            <sz val="11"/>
            <color theme="1"/>
            <rFont val="Calibri"/>
            <family val="2"/>
            <scheme val="minor"/>
          </rPr>
          <t>Introduzca un número con dos decimales como máximo. Debe ser igual o mayor a la "Cantidad Real Consumida"</t>
        </r>
      </text>
    </comment>
    <comment ref="E354" authorId="2" shapeId="0" xr:uid="{86D8A31F-848C-4B6B-9F87-CFAE3D264253}">
      <text>
        <r>
          <rPr>
            <sz val="11"/>
            <color theme="1"/>
            <rFont val="Calibri"/>
            <family val="2"/>
            <scheme val="minor"/>
          </rPr>
          <t>Introduzca un número con dos decimales como máximo</t>
        </r>
      </text>
    </comment>
    <comment ref="F354" authorId="2" shapeId="0" xr:uid="{CFCF5333-0201-4B2D-AB51-941D7E59C0EA}">
      <text>
        <r>
          <rPr>
            <sz val="11"/>
            <color theme="1"/>
            <rFont val="Calibri"/>
            <family val="2"/>
            <scheme val="minor"/>
          </rPr>
          <t>Monto calculado automáticamente por el sistema</t>
        </r>
      </text>
    </comment>
    <comment ref="A362" authorId="2" shapeId="0" xr:uid="{F52A1A42-6DF9-4131-A931-7A6F5B800AB4}">
      <text>
        <r>
          <rPr>
            <sz val="11"/>
            <color theme="1"/>
            <rFont val="Calibri"/>
            <family val="2"/>
            <scheme val="minor"/>
          </rPr>
          <t>Introducir un texto con el nombre o referencia de la contratación</t>
        </r>
      </text>
    </comment>
    <comment ref="B362" authorId="2" shapeId="0" xr:uid="{80FCAF5B-C89E-44A6-AB73-982AF7FA3038}">
      <text>
        <r>
          <rPr>
            <sz val="11"/>
            <color theme="1"/>
            <rFont val="Calibri"/>
            <family val="2"/>
            <scheme val="minor"/>
          </rPr>
          <t>Introduzca un texto con la finalidad de la contratación</t>
        </r>
      </text>
    </comment>
    <comment ref="C362" authorId="2" shapeId="0" xr:uid="{0BFC2DF0-6B14-4D48-9632-74D2A665B2FD}">
      <text>
        <r>
          <rPr>
            <sz val="11"/>
            <color theme="1"/>
            <rFont val="Calibri"/>
            <family val="2"/>
            <scheme val="minor"/>
          </rPr>
          <t>Seleccionar un valor del listado</t>
        </r>
      </text>
    </comment>
    <comment ref="D362" authorId="2" shapeId="0" xr:uid="{905B8D2B-2D07-4273-8BDC-10C86D9A9381}">
      <text>
        <r>
          <rPr>
            <sz val="11"/>
            <color theme="1"/>
            <rFont val="Calibri"/>
            <family val="2"/>
            <scheme val="minor"/>
          </rPr>
          <t>Seleccione el tipo de procedimiento</t>
        </r>
      </text>
    </comment>
    <comment ref="E362" authorId="2" shapeId="0" xr:uid="{D2EE9BC7-3B3B-4F67-8322-B83CF865B0B3}">
      <text>
        <r>
          <rPr>
            <sz val="11"/>
            <color theme="1"/>
            <rFont val="Calibri"/>
            <family val="2"/>
            <scheme val="minor"/>
          </rPr>
          <t>Seleccione un valor de la lista</t>
        </r>
      </text>
    </comment>
    <comment ref="F362" authorId="2" shapeId="0" xr:uid="{4ED130F4-A855-4FB5-A0C4-B5ED35353328}">
      <text>
        <r>
          <rPr>
            <sz val="11"/>
            <color theme="1"/>
            <rFont val="Calibri"/>
            <family val="2"/>
            <scheme val="minor"/>
          </rPr>
          <t>Introduzca el código SNIP</t>
        </r>
      </text>
    </comment>
    <comment ref="C363" authorId="2" shapeId="0" xr:uid="{EB7A3316-085C-4B3B-851E-569D917F9B53}">
      <text>
        <r>
          <rPr>
            <sz val="11"/>
            <color theme="1"/>
            <rFont val="Calibri"/>
            <family val="2"/>
            <scheme val="minor"/>
          </rPr>
          <t>Introduzca la fecha de inicio del proceso, en formato dd-mm-aaaa</t>
        </r>
      </text>
    </comment>
    <comment ref="F363" authorId="2" shapeId="0" xr:uid="{76536141-1FD2-4904-A132-91CC4D2C98A2}">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64" authorId="2" shapeId="0" xr:uid="{AB91A697-BD62-441A-AB8D-BD192D7165A1}">
      <text/>
    </comment>
    <comment ref="C365" authorId="2" shapeId="0" xr:uid="{C749BAD0-3069-4F1E-8D9F-CCC89EA96995}">
      <text>
        <r>
          <rPr>
            <sz val="11"/>
            <color theme="1"/>
            <rFont val="Calibri"/>
            <family val="2"/>
            <scheme val="minor"/>
          </rPr>
          <t>Introduzca la fecha prevista de adjudicación, en formato dd-mm-aaaa</t>
        </r>
      </text>
    </comment>
    <comment ref="F365" authorId="2" shapeId="0" xr:uid="{8E913AFC-AB6D-44E8-9C55-8983AE7281AB}">
      <text/>
    </comment>
    <comment ref="F366" authorId="2" shapeId="0" xr:uid="{E91F0E62-BCEE-4807-A98B-2D700F7BD2D3}">
      <text/>
    </comment>
    <comment ref="A368" authorId="2" shapeId="0" xr:uid="{A123BD23-35DC-40DA-804B-9E050C2CE555}">
      <text>
        <r>
          <rPr>
            <sz val="11"/>
            <color theme="1"/>
            <rFont val="Calibri"/>
            <family val="2"/>
            <scheme val="minor"/>
          </rPr>
          <t>Introduzca un codigo UNSPSC</t>
        </r>
      </text>
    </comment>
    <comment ref="B368" authorId="2" shapeId="0" xr:uid="{36F0A8FB-E256-4680-9FF7-A2B74DC7AC8D}">
      <text>
        <r>
          <rPr>
            <sz val="11"/>
            <color theme="1"/>
            <rFont val="Calibri"/>
            <family val="2"/>
            <scheme val="minor"/>
          </rPr>
          <t>Descripción calculada automáticamente a partir de código del artículo</t>
        </r>
      </text>
    </comment>
    <comment ref="C368" authorId="2" shapeId="0" xr:uid="{7820B5A3-A192-42F1-9BFB-867DDAB083F1}">
      <text>
        <r>
          <rPr>
            <sz val="11"/>
            <color theme="1"/>
            <rFont val="Calibri"/>
            <family val="2"/>
            <scheme val="minor"/>
          </rPr>
          <t>Seleccione un valor de la lista</t>
        </r>
      </text>
    </comment>
    <comment ref="D368" authorId="2" shapeId="0" xr:uid="{2E58E989-903F-4806-AA1C-4630CF122EE4}">
      <text>
        <r>
          <rPr>
            <sz val="11"/>
            <color theme="1"/>
            <rFont val="Calibri"/>
            <family val="2"/>
            <scheme val="minor"/>
          </rPr>
          <t>Introduzca un número con dos decimales como máximo. Debe ser igual o mayor a la "Cantidad Real Consumida"</t>
        </r>
      </text>
    </comment>
    <comment ref="E368" authorId="2" shapeId="0" xr:uid="{4DE84F00-4ADF-4FA1-98B2-960B2B4EFC38}">
      <text>
        <r>
          <rPr>
            <sz val="11"/>
            <color theme="1"/>
            <rFont val="Calibri"/>
            <family val="2"/>
            <scheme val="minor"/>
          </rPr>
          <t>Introduzca un número con dos decimales como máximo</t>
        </r>
      </text>
    </comment>
    <comment ref="F368" authorId="2" shapeId="0" xr:uid="{94915A7D-DE36-4AFA-8C4F-2F54469EB2DA}">
      <text>
        <r>
          <rPr>
            <sz val="11"/>
            <color theme="1"/>
            <rFont val="Calibri"/>
            <family val="2"/>
            <scheme val="minor"/>
          </rPr>
          <t>Monto calculado automáticamente por el sistema</t>
        </r>
      </text>
    </comment>
    <comment ref="A377" authorId="2" shapeId="0" xr:uid="{B7341E88-70F6-463B-8391-229A55D90463}">
      <text>
        <r>
          <rPr>
            <sz val="11"/>
            <color theme="1"/>
            <rFont val="Calibri"/>
            <family val="2"/>
            <scheme val="minor"/>
          </rPr>
          <t>Introducir un texto con el nombre o referencia de la contratación</t>
        </r>
      </text>
    </comment>
    <comment ref="B377" authorId="2" shapeId="0" xr:uid="{6E2966C8-32BB-4F77-8AE0-F7438471194F}">
      <text>
        <r>
          <rPr>
            <sz val="11"/>
            <color theme="1"/>
            <rFont val="Calibri"/>
            <family val="2"/>
            <scheme val="minor"/>
          </rPr>
          <t>Introduzca un texto con la finalidad de la contratación</t>
        </r>
      </text>
    </comment>
    <comment ref="C377" authorId="2" shapeId="0" xr:uid="{9ED35614-6299-4724-8B7F-2F2B1F1E6A1C}">
      <text>
        <r>
          <rPr>
            <sz val="11"/>
            <color theme="1"/>
            <rFont val="Calibri"/>
            <family val="2"/>
            <scheme val="minor"/>
          </rPr>
          <t>Seleccionar un valor del listado</t>
        </r>
      </text>
    </comment>
    <comment ref="D377" authorId="2" shapeId="0" xr:uid="{11A1EFA5-0BD7-4D26-8903-28413CA42A5F}">
      <text>
        <r>
          <rPr>
            <sz val="11"/>
            <color theme="1"/>
            <rFont val="Calibri"/>
            <family val="2"/>
            <scheme val="minor"/>
          </rPr>
          <t>Seleccione el tipo de procedimiento</t>
        </r>
      </text>
    </comment>
    <comment ref="E377" authorId="2" shapeId="0" xr:uid="{C780DA1F-065C-4EEF-B7FE-4FEAC9708A21}">
      <text>
        <r>
          <rPr>
            <sz val="11"/>
            <color theme="1"/>
            <rFont val="Calibri"/>
            <family val="2"/>
            <scheme val="minor"/>
          </rPr>
          <t>Seleccione un valor de la lista</t>
        </r>
      </text>
    </comment>
    <comment ref="F377" authorId="2" shapeId="0" xr:uid="{D94507B0-5EE4-49A2-8976-5D3296D0B7EC}">
      <text>
        <r>
          <rPr>
            <sz val="11"/>
            <color theme="1"/>
            <rFont val="Calibri"/>
            <family val="2"/>
            <scheme val="minor"/>
          </rPr>
          <t>Introduzca el código SNIP</t>
        </r>
      </text>
    </comment>
    <comment ref="C378" authorId="2" shapeId="0" xr:uid="{24048AC3-7575-4EC5-9C11-F6F792D37185}">
      <text>
        <r>
          <rPr>
            <sz val="11"/>
            <color theme="1"/>
            <rFont val="Calibri"/>
            <family val="2"/>
            <scheme val="minor"/>
          </rPr>
          <t>Introduzca la fecha de inicio del proceso, en formato dd-mm-aaaa</t>
        </r>
      </text>
    </comment>
    <comment ref="F378" authorId="2" shapeId="0" xr:uid="{3AFB24B3-7AC0-4079-8397-48EDCB68C3F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79" authorId="2" shapeId="0" xr:uid="{32854E0E-E785-4CDB-92E3-A2428AC64989}">
      <text/>
    </comment>
    <comment ref="C380" authorId="2" shapeId="0" xr:uid="{69B40281-A19D-47B0-BA1E-79E9E8D45124}">
      <text>
        <r>
          <rPr>
            <sz val="11"/>
            <color theme="1"/>
            <rFont val="Calibri"/>
            <family val="2"/>
            <scheme val="minor"/>
          </rPr>
          <t>Introduzca la fecha prevista de adjudicación, en formato dd-mm-aaaa</t>
        </r>
      </text>
    </comment>
    <comment ref="F380" authorId="2" shapeId="0" xr:uid="{55921245-E180-4395-B9EB-4C82D97B640D}">
      <text/>
    </comment>
    <comment ref="F381" authorId="2" shapeId="0" xr:uid="{6E2AB444-C14F-49D2-9792-62EE19902E91}">
      <text/>
    </comment>
    <comment ref="A383" authorId="2" shapeId="0" xr:uid="{A1CB4104-7399-4D95-AD5E-4EC626A704E6}">
      <text>
        <r>
          <rPr>
            <sz val="11"/>
            <color theme="1"/>
            <rFont val="Calibri"/>
            <family val="2"/>
            <scheme val="minor"/>
          </rPr>
          <t>Introduzca un codigo UNSPSC</t>
        </r>
      </text>
    </comment>
    <comment ref="B383" authorId="2" shapeId="0" xr:uid="{6CDDB19A-ABE8-47A4-BC0D-5746C1F713CE}">
      <text>
        <r>
          <rPr>
            <sz val="11"/>
            <color theme="1"/>
            <rFont val="Calibri"/>
            <family val="2"/>
            <scheme val="minor"/>
          </rPr>
          <t>Descripción calculada automáticamente a partir de código del artículo</t>
        </r>
      </text>
    </comment>
    <comment ref="C383" authorId="2" shapeId="0" xr:uid="{4F82BB07-04EF-4363-B162-42F5C488AD75}">
      <text>
        <r>
          <rPr>
            <sz val="11"/>
            <color theme="1"/>
            <rFont val="Calibri"/>
            <family val="2"/>
            <scheme val="minor"/>
          </rPr>
          <t>Seleccione un valor de la lista</t>
        </r>
      </text>
    </comment>
    <comment ref="D383" authorId="2" shapeId="0" xr:uid="{810A6B33-40B1-4613-8F40-A2F825A01ECF}">
      <text>
        <r>
          <rPr>
            <sz val="11"/>
            <color theme="1"/>
            <rFont val="Calibri"/>
            <family val="2"/>
            <scheme val="minor"/>
          </rPr>
          <t>Introduzca un número con dos decimales como máximo. Debe ser igual o mayor a la "Cantidad Real Consumida"</t>
        </r>
      </text>
    </comment>
    <comment ref="E383" authorId="2" shapeId="0" xr:uid="{061A37EA-7C02-4820-A3F3-53465BB6E580}">
      <text>
        <r>
          <rPr>
            <sz val="11"/>
            <color theme="1"/>
            <rFont val="Calibri"/>
            <family val="2"/>
            <scheme val="minor"/>
          </rPr>
          <t>Introduzca un número con dos decimales como máximo</t>
        </r>
      </text>
    </comment>
    <comment ref="F383" authorId="2" shapeId="0" xr:uid="{255B94DE-0D65-438F-8AE6-53DB9270015B}">
      <text>
        <r>
          <rPr>
            <sz val="11"/>
            <color theme="1"/>
            <rFont val="Calibri"/>
            <family val="2"/>
            <scheme val="minor"/>
          </rPr>
          <t>Monto calculado automáticamente por el sistema</t>
        </r>
      </text>
    </comment>
    <comment ref="A389" authorId="2" shapeId="0" xr:uid="{197EF6BA-385E-4998-8D8F-3C2245266526}">
      <text>
        <r>
          <rPr>
            <sz val="11"/>
            <color theme="1"/>
            <rFont val="Calibri"/>
            <family val="2"/>
            <scheme val="minor"/>
          </rPr>
          <t>Introducir un texto con el nombre o referencia de la contratación</t>
        </r>
      </text>
    </comment>
    <comment ref="B389" authorId="2" shapeId="0" xr:uid="{84E6EDFA-C6DC-4B10-B508-431BE376A6CD}">
      <text>
        <r>
          <rPr>
            <sz val="11"/>
            <color theme="1"/>
            <rFont val="Calibri"/>
            <family val="2"/>
            <scheme val="minor"/>
          </rPr>
          <t>Introduzca un texto con la finalidad de la contratación</t>
        </r>
      </text>
    </comment>
    <comment ref="C389" authorId="2" shapeId="0" xr:uid="{FBF4E64A-708D-4EAC-B02B-76B6D528EF1B}">
      <text>
        <r>
          <rPr>
            <sz val="11"/>
            <color theme="1"/>
            <rFont val="Calibri"/>
            <family val="2"/>
            <scheme val="minor"/>
          </rPr>
          <t>Seleccionar un valor del listado</t>
        </r>
      </text>
    </comment>
    <comment ref="D389" authorId="2" shapeId="0" xr:uid="{F7FC707D-20A1-4578-B0F6-8916F36D304B}">
      <text>
        <r>
          <rPr>
            <sz val="11"/>
            <color theme="1"/>
            <rFont val="Calibri"/>
            <family val="2"/>
            <scheme val="minor"/>
          </rPr>
          <t>Seleccione el tipo de procedimiento</t>
        </r>
      </text>
    </comment>
    <comment ref="E389" authorId="2" shapeId="0" xr:uid="{FA4BA281-EB58-4B89-BB92-BE2069F42DD5}">
      <text>
        <r>
          <rPr>
            <sz val="11"/>
            <color theme="1"/>
            <rFont val="Calibri"/>
            <family val="2"/>
            <scheme val="minor"/>
          </rPr>
          <t>Seleccione un valor de la lista</t>
        </r>
      </text>
    </comment>
    <comment ref="F389" authorId="2" shapeId="0" xr:uid="{61B89EE0-8C5B-4FDF-8A15-82CFFE842685}">
      <text>
        <r>
          <rPr>
            <sz val="11"/>
            <color theme="1"/>
            <rFont val="Calibri"/>
            <family val="2"/>
            <scheme val="minor"/>
          </rPr>
          <t>Introduzca el código SNIP</t>
        </r>
      </text>
    </comment>
    <comment ref="C390" authorId="2" shapeId="0" xr:uid="{29A5D501-5677-4685-982B-77D1B6A55AB8}">
      <text>
        <r>
          <rPr>
            <sz val="11"/>
            <color theme="1"/>
            <rFont val="Calibri"/>
            <family val="2"/>
            <scheme val="minor"/>
          </rPr>
          <t>Introduzca la fecha de inicio del proceso, en formato dd-mm-aaaa</t>
        </r>
      </text>
    </comment>
    <comment ref="F390" authorId="2" shapeId="0" xr:uid="{9AD47D1B-45A0-4771-BF0B-394387CCF085}">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91" authorId="2" shapeId="0" xr:uid="{018AABF9-6412-444E-AD13-10CB8A612800}">
      <text/>
    </comment>
    <comment ref="C392" authorId="2" shapeId="0" xr:uid="{99537B66-08D5-4888-BC77-666044F4516B}">
      <text>
        <r>
          <rPr>
            <sz val="11"/>
            <color theme="1"/>
            <rFont val="Calibri"/>
            <family val="2"/>
            <scheme val="minor"/>
          </rPr>
          <t>Introduzca la fecha prevista de adjudicación, en formato dd-mm-aaaa</t>
        </r>
      </text>
    </comment>
    <comment ref="F392" authorId="2" shapeId="0" xr:uid="{B49BBE2B-2BEE-4732-8824-0E4692498A12}">
      <text/>
    </comment>
    <comment ref="F393" authorId="2" shapeId="0" xr:uid="{EB2C1BE1-3FCA-4C66-A2C8-8013D10C6012}">
      <text/>
    </comment>
    <comment ref="A395" authorId="2" shapeId="0" xr:uid="{17F8366E-31FB-43B6-BD5E-B8F1C7465604}">
      <text>
        <r>
          <rPr>
            <sz val="11"/>
            <color theme="1"/>
            <rFont val="Calibri"/>
            <family val="2"/>
            <scheme val="minor"/>
          </rPr>
          <t>Introduzca un codigo UNSPSC</t>
        </r>
      </text>
    </comment>
    <comment ref="B395" authorId="2" shapeId="0" xr:uid="{F0C481D5-C453-4146-9789-7231FD7BD470}">
      <text>
        <r>
          <rPr>
            <sz val="11"/>
            <color theme="1"/>
            <rFont val="Calibri"/>
            <family val="2"/>
            <scheme val="minor"/>
          </rPr>
          <t>Descripción calculada automáticamente a partir de código del artículo</t>
        </r>
      </text>
    </comment>
    <comment ref="C395" authorId="2" shapeId="0" xr:uid="{02DB79EA-93DD-41BC-BF6E-43FCDDF11763}">
      <text>
        <r>
          <rPr>
            <sz val="11"/>
            <color theme="1"/>
            <rFont val="Calibri"/>
            <family val="2"/>
            <scheme val="minor"/>
          </rPr>
          <t>Seleccione un valor de la lista</t>
        </r>
      </text>
    </comment>
    <comment ref="D395" authorId="2" shapeId="0" xr:uid="{E08ED031-BBA4-49F8-A3BF-445F30D8B7C6}">
      <text>
        <r>
          <rPr>
            <sz val="11"/>
            <color theme="1"/>
            <rFont val="Calibri"/>
            <family val="2"/>
            <scheme val="minor"/>
          </rPr>
          <t>Introduzca un número con dos decimales como máximo. Debe ser igual o mayor a la "Cantidad Real Consumida"</t>
        </r>
      </text>
    </comment>
    <comment ref="E395" authorId="2" shapeId="0" xr:uid="{D570A8DB-8458-420D-AA54-1EB46E5DA79F}">
      <text>
        <r>
          <rPr>
            <sz val="11"/>
            <color theme="1"/>
            <rFont val="Calibri"/>
            <family val="2"/>
            <scheme val="minor"/>
          </rPr>
          <t>Introduzca un número con dos decimales como máximo</t>
        </r>
      </text>
    </comment>
    <comment ref="F395" authorId="2" shapeId="0" xr:uid="{FDD2D62D-983F-4A84-92EC-3EBAD7BA1C3A}">
      <text>
        <r>
          <rPr>
            <sz val="11"/>
            <color theme="1"/>
            <rFont val="Calibri"/>
            <family val="2"/>
            <scheme val="minor"/>
          </rPr>
          <t>Monto calculado automáticamente por el sistema</t>
        </r>
      </text>
    </comment>
    <comment ref="A401" authorId="2" shapeId="0" xr:uid="{607547C7-4539-4478-9382-06B87F3C6F56}">
      <text>
        <r>
          <rPr>
            <sz val="11"/>
            <color theme="1"/>
            <rFont val="Calibri"/>
            <family val="2"/>
            <scheme val="minor"/>
          </rPr>
          <t>Introducir un texto con el nombre o referencia de la contratación</t>
        </r>
      </text>
    </comment>
    <comment ref="B401" authorId="2" shapeId="0" xr:uid="{91529B1C-D8E4-4D26-A40F-D75B441172A1}">
      <text>
        <r>
          <rPr>
            <sz val="11"/>
            <color theme="1"/>
            <rFont val="Calibri"/>
            <family val="2"/>
            <scheme val="minor"/>
          </rPr>
          <t>Introduzca un texto con la finalidad de la contratación</t>
        </r>
      </text>
    </comment>
    <comment ref="C401" authorId="2" shapeId="0" xr:uid="{C4555A34-8C9F-4A46-9C9A-45B988CFC3C1}">
      <text>
        <r>
          <rPr>
            <sz val="11"/>
            <color theme="1"/>
            <rFont val="Calibri"/>
            <family val="2"/>
            <scheme val="minor"/>
          </rPr>
          <t>Seleccionar un valor del listado</t>
        </r>
      </text>
    </comment>
    <comment ref="D401" authorId="2" shapeId="0" xr:uid="{9413A86B-EB8B-4B75-A283-F6438F623E33}">
      <text>
        <r>
          <rPr>
            <sz val="11"/>
            <color theme="1"/>
            <rFont val="Calibri"/>
            <family val="2"/>
            <scheme val="minor"/>
          </rPr>
          <t>Seleccione el tipo de procedimiento</t>
        </r>
      </text>
    </comment>
    <comment ref="E401" authorId="2" shapeId="0" xr:uid="{6F7F4C4F-4448-4DDC-B094-7919D6D21B3B}">
      <text>
        <r>
          <rPr>
            <sz val="11"/>
            <color theme="1"/>
            <rFont val="Calibri"/>
            <family val="2"/>
            <scheme val="minor"/>
          </rPr>
          <t>Seleccione un valor de la lista</t>
        </r>
      </text>
    </comment>
    <comment ref="F401" authorId="2" shapeId="0" xr:uid="{255195AC-2F02-4CB6-A4B9-9CB6D9C07253}">
      <text>
        <r>
          <rPr>
            <sz val="11"/>
            <color theme="1"/>
            <rFont val="Calibri"/>
            <family val="2"/>
            <scheme val="minor"/>
          </rPr>
          <t>Introduzca el código SNIP</t>
        </r>
      </text>
    </comment>
    <comment ref="C402" authorId="2" shapeId="0" xr:uid="{D89E1299-6924-487A-BE26-D7514778C8A9}">
      <text>
        <r>
          <rPr>
            <sz val="11"/>
            <color theme="1"/>
            <rFont val="Calibri"/>
            <family val="2"/>
            <scheme val="minor"/>
          </rPr>
          <t>Introduzca la fecha de inicio del proceso, en formato dd-mm-aaaa</t>
        </r>
      </text>
    </comment>
    <comment ref="F402" authorId="2" shapeId="0" xr:uid="{5F17C2C4-8F52-4DDC-BAE1-E07F9D79D924}">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03" authorId="2" shapeId="0" xr:uid="{99309B2C-6ECF-48BD-B20F-A0E0C3CB402F}">
      <text/>
    </comment>
    <comment ref="C404" authorId="2" shapeId="0" xr:uid="{17BEA8C1-634F-404C-A551-EF5F95E8F07E}">
      <text>
        <r>
          <rPr>
            <sz val="11"/>
            <color theme="1"/>
            <rFont val="Calibri"/>
            <family val="2"/>
            <scheme val="minor"/>
          </rPr>
          <t>Introduzca la fecha prevista de adjudicación, en formato dd-mm-aaaa</t>
        </r>
      </text>
    </comment>
    <comment ref="F404" authorId="2" shapeId="0" xr:uid="{ADBC9633-851B-44A8-BE17-05466C559603}">
      <text/>
    </comment>
    <comment ref="F405" authorId="2" shapeId="0" xr:uid="{F6C2C331-2DE1-46C5-8594-D7106BA1F30A}">
      <text/>
    </comment>
    <comment ref="A407" authorId="2" shapeId="0" xr:uid="{AB92F92B-DE94-43C9-941D-7297572A2BFE}">
      <text>
        <r>
          <rPr>
            <sz val="11"/>
            <color theme="1"/>
            <rFont val="Calibri"/>
            <family val="2"/>
            <scheme val="minor"/>
          </rPr>
          <t>Introduzca un codigo UNSPSC</t>
        </r>
      </text>
    </comment>
    <comment ref="B407" authorId="2" shapeId="0" xr:uid="{8E2891FA-61E3-4112-A2A5-AFCC0A84B01F}">
      <text>
        <r>
          <rPr>
            <sz val="11"/>
            <color theme="1"/>
            <rFont val="Calibri"/>
            <family val="2"/>
            <scheme val="minor"/>
          </rPr>
          <t>Descripción calculada automáticamente a partir de código del artículo</t>
        </r>
      </text>
    </comment>
    <comment ref="C407" authorId="2" shapeId="0" xr:uid="{ADF486AC-4024-47EB-8DB5-1035637A9A54}">
      <text>
        <r>
          <rPr>
            <sz val="11"/>
            <color theme="1"/>
            <rFont val="Calibri"/>
            <family val="2"/>
            <scheme val="minor"/>
          </rPr>
          <t>Seleccione un valor de la lista</t>
        </r>
      </text>
    </comment>
    <comment ref="D407" authorId="2" shapeId="0" xr:uid="{49CD0710-2609-49DC-98A2-EC3345E72BFD}">
      <text>
        <r>
          <rPr>
            <sz val="11"/>
            <color theme="1"/>
            <rFont val="Calibri"/>
            <family val="2"/>
            <scheme val="minor"/>
          </rPr>
          <t>Introduzca un número con dos decimales como máximo. Debe ser igual o mayor a la "Cantidad Real Consumida"</t>
        </r>
      </text>
    </comment>
    <comment ref="E407" authorId="2" shapeId="0" xr:uid="{C95596B3-B159-4528-AFEC-D205F007438A}">
      <text>
        <r>
          <rPr>
            <sz val="11"/>
            <color theme="1"/>
            <rFont val="Calibri"/>
            <family val="2"/>
            <scheme val="minor"/>
          </rPr>
          <t>Introduzca un número con dos decimales como máximo</t>
        </r>
      </text>
    </comment>
    <comment ref="F407" authorId="2" shapeId="0" xr:uid="{CA8A078D-AE34-4916-AE09-87A84254D0B2}">
      <text>
        <r>
          <rPr>
            <sz val="11"/>
            <color theme="1"/>
            <rFont val="Calibri"/>
            <family val="2"/>
            <scheme val="minor"/>
          </rPr>
          <t>Monto calculado automáticamente por el sistema</t>
        </r>
      </text>
    </comment>
    <comment ref="A413" authorId="2" shapeId="0" xr:uid="{B777DDDB-FE7D-4B02-9207-7C0F31963F9A}">
      <text>
        <r>
          <rPr>
            <sz val="11"/>
            <color theme="1"/>
            <rFont val="Calibri"/>
            <family val="2"/>
            <scheme val="minor"/>
          </rPr>
          <t>Introducir un texto con el nombre o referencia de la contratación</t>
        </r>
      </text>
    </comment>
    <comment ref="B413" authorId="2" shapeId="0" xr:uid="{25D6E69A-4426-4DB5-B666-AC5547775873}">
      <text>
        <r>
          <rPr>
            <sz val="11"/>
            <color theme="1"/>
            <rFont val="Calibri"/>
            <family val="2"/>
            <scheme val="minor"/>
          </rPr>
          <t>Introduzca un texto con la finalidad de la contratación</t>
        </r>
      </text>
    </comment>
    <comment ref="C413" authorId="2" shapeId="0" xr:uid="{D3FC69D0-361D-41EC-9A90-71E042D1DF72}">
      <text>
        <r>
          <rPr>
            <sz val="11"/>
            <color theme="1"/>
            <rFont val="Calibri"/>
            <family val="2"/>
            <scheme val="minor"/>
          </rPr>
          <t>Seleccionar un valor del listado</t>
        </r>
      </text>
    </comment>
    <comment ref="D413" authorId="2" shapeId="0" xr:uid="{7B5CD0C8-2CF8-4C82-AAC2-04DFCB026F28}">
      <text>
        <r>
          <rPr>
            <sz val="11"/>
            <color theme="1"/>
            <rFont val="Calibri"/>
            <family val="2"/>
            <scheme val="minor"/>
          </rPr>
          <t>Seleccione el tipo de procedimiento</t>
        </r>
      </text>
    </comment>
    <comment ref="E413" authorId="2" shapeId="0" xr:uid="{06D610E3-F525-4D74-B244-F839C0E55FF8}">
      <text>
        <r>
          <rPr>
            <sz val="11"/>
            <color theme="1"/>
            <rFont val="Calibri"/>
            <family val="2"/>
            <scheme val="minor"/>
          </rPr>
          <t>Seleccione un valor de la lista</t>
        </r>
      </text>
    </comment>
    <comment ref="F413" authorId="2" shapeId="0" xr:uid="{316DE921-B39C-49F0-A50D-20FED847E677}">
      <text>
        <r>
          <rPr>
            <sz val="11"/>
            <color theme="1"/>
            <rFont val="Calibri"/>
            <family val="2"/>
            <scheme val="minor"/>
          </rPr>
          <t>Introduzca el código SNIP</t>
        </r>
      </text>
    </comment>
    <comment ref="C414" authorId="2" shapeId="0" xr:uid="{BCEDC177-C390-4A78-910F-FFA71653BB11}">
      <text>
        <r>
          <rPr>
            <sz val="11"/>
            <color theme="1"/>
            <rFont val="Calibri"/>
            <family val="2"/>
            <scheme val="minor"/>
          </rPr>
          <t>Introduzca la fecha de inicio del proceso, en formato dd-mm-aaaa</t>
        </r>
      </text>
    </comment>
    <comment ref="F414" authorId="2" shapeId="0" xr:uid="{50EE3F37-69D0-4455-A9EF-09190B314F29}">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15" authorId="2" shapeId="0" xr:uid="{27766BFC-8410-4B5B-ACBB-CE53559EAEC3}">
      <text/>
    </comment>
    <comment ref="C416" authorId="2" shapeId="0" xr:uid="{A699F1EF-EB7E-4FF7-A5A4-7C89C77FE03D}">
      <text>
        <r>
          <rPr>
            <sz val="11"/>
            <color theme="1"/>
            <rFont val="Calibri"/>
            <family val="2"/>
            <scheme val="minor"/>
          </rPr>
          <t>Introduzca la fecha prevista de adjudicación, en formato dd-mm-aaaa</t>
        </r>
      </text>
    </comment>
    <comment ref="F416" authorId="2" shapeId="0" xr:uid="{1AA5D476-2D40-4461-9B64-3C58BDEC28D0}">
      <text/>
    </comment>
    <comment ref="F417" authorId="2" shapeId="0" xr:uid="{6980327D-9289-4517-8BD5-0E498822D4E4}">
      <text/>
    </comment>
    <comment ref="A419" authorId="2" shapeId="0" xr:uid="{AABAE729-4526-43E3-9539-BC7E3AE6DE1A}">
      <text>
        <r>
          <rPr>
            <sz val="11"/>
            <color theme="1"/>
            <rFont val="Calibri"/>
            <family val="2"/>
            <scheme val="minor"/>
          </rPr>
          <t>Introduzca un codigo UNSPSC</t>
        </r>
      </text>
    </comment>
    <comment ref="B419" authorId="2" shapeId="0" xr:uid="{2A0C1C5A-950E-40FB-B54E-00BF8189C999}">
      <text>
        <r>
          <rPr>
            <sz val="11"/>
            <color theme="1"/>
            <rFont val="Calibri"/>
            <family val="2"/>
            <scheme val="minor"/>
          </rPr>
          <t>Descripción calculada automáticamente a partir de código del artículo</t>
        </r>
      </text>
    </comment>
    <comment ref="C419" authorId="2" shapeId="0" xr:uid="{C7930B5C-5B2F-4933-ACE5-8313232A9C7E}">
      <text>
        <r>
          <rPr>
            <sz val="11"/>
            <color theme="1"/>
            <rFont val="Calibri"/>
            <family val="2"/>
            <scheme val="minor"/>
          </rPr>
          <t>Seleccione un valor de la lista</t>
        </r>
      </text>
    </comment>
    <comment ref="D419" authorId="2" shapeId="0" xr:uid="{84E83EA0-AF1B-4D3C-A7C5-506D70C2EB8F}">
      <text>
        <r>
          <rPr>
            <sz val="11"/>
            <color theme="1"/>
            <rFont val="Calibri"/>
            <family val="2"/>
            <scheme val="minor"/>
          </rPr>
          <t>Introduzca un número con dos decimales como máximo. Debe ser igual o mayor a la "Cantidad Real Consumida"</t>
        </r>
      </text>
    </comment>
    <comment ref="E419" authorId="2" shapeId="0" xr:uid="{BF0370A0-E52C-4BAB-B792-FD763165E517}">
      <text>
        <r>
          <rPr>
            <sz val="11"/>
            <color theme="1"/>
            <rFont val="Calibri"/>
            <family val="2"/>
            <scheme val="minor"/>
          </rPr>
          <t>Introduzca un número con dos decimales como máximo</t>
        </r>
      </text>
    </comment>
    <comment ref="F419" authorId="2" shapeId="0" xr:uid="{15D45F13-4B3C-4DC9-899E-9296F936FD15}">
      <text>
        <r>
          <rPr>
            <sz val="11"/>
            <color theme="1"/>
            <rFont val="Calibri"/>
            <family val="2"/>
            <scheme val="minor"/>
          </rPr>
          <t>Monto calculado automáticamente por el sistema</t>
        </r>
      </text>
    </comment>
    <comment ref="A425" authorId="2" shapeId="0" xr:uid="{58F3248A-322F-4F17-9F20-2AFA039E80C5}">
      <text>
        <r>
          <rPr>
            <sz val="11"/>
            <color theme="1"/>
            <rFont val="Calibri"/>
            <family val="2"/>
            <scheme val="minor"/>
          </rPr>
          <t>Introducir un texto con el nombre o referencia de la contratación</t>
        </r>
      </text>
    </comment>
    <comment ref="B425" authorId="2" shapeId="0" xr:uid="{ED8C9E2B-64FB-4C4D-86CA-F4FF3E71CF5A}">
      <text>
        <r>
          <rPr>
            <sz val="11"/>
            <color theme="1"/>
            <rFont val="Calibri"/>
            <family val="2"/>
            <scheme val="minor"/>
          </rPr>
          <t>Introduzca un texto con la finalidad de la contratación</t>
        </r>
      </text>
    </comment>
    <comment ref="C425" authorId="2" shapeId="0" xr:uid="{4308ACA3-E913-4E72-92E9-95B8C81664D5}">
      <text>
        <r>
          <rPr>
            <sz val="11"/>
            <color theme="1"/>
            <rFont val="Calibri"/>
            <family val="2"/>
            <scheme val="minor"/>
          </rPr>
          <t>Seleccionar un valor del listado</t>
        </r>
      </text>
    </comment>
    <comment ref="D425" authorId="2" shapeId="0" xr:uid="{C3641168-CAB9-465C-9875-3F269DD0879D}">
      <text>
        <r>
          <rPr>
            <sz val="11"/>
            <color theme="1"/>
            <rFont val="Calibri"/>
            <family val="2"/>
            <scheme val="minor"/>
          </rPr>
          <t>Seleccione el tipo de procedimiento</t>
        </r>
      </text>
    </comment>
    <comment ref="E425" authorId="2" shapeId="0" xr:uid="{6522CF4A-06EA-47A8-BAA2-F9DFB0E417C5}">
      <text>
        <r>
          <rPr>
            <sz val="11"/>
            <color theme="1"/>
            <rFont val="Calibri"/>
            <family val="2"/>
            <scheme val="minor"/>
          </rPr>
          <t>Seleccione un valor de la lista</t>
        </r>
      </text>
    </comment>
    <comment ref="F425" authorId="2" shapeId="0" xr:uid="{03DC5776-1F07-44D5-ABF0-7155AED9E84D}">
      <text>
        <r>
          <rPr>
            <sz val="11"/>
            <color theme="1"/>
            <rFont val="Calibri"/>
            <family val="2"/>
            <scheme val="minor"/>
          </rPr>
          <t>Introduzca el código SNIP</t>
        </r>
      </text>
    </comment>
    <comment ref="C426" authorId="2" shapeId="0" xr:uid="{58538422-C736-4397-8BCE-806E4F22317A}">
      <text>
        <r>
          <rPr>
            <sz val="11"/>
            <color theme="1"/>
            <rFont val="Calibri"/>
            <family val="2"/>
            <scheme val="minor"/>
          </rPr>
          <t>Introduzca la fecha de inicio del proceso, en formato dd-mm-aaaa</t>
        </r>
      </text>
    </comment>
    <comment ref="F426" authorId="2" shapeId="0" xr:uid="{A8023B93-B769-49BE-BE9F-2CF5188672CC}">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27" authorId="2" shapeId="0" xr:uid="{6583A4A3-95F7-45C1-8351-9A2BC075A065}">
      <text/>
    </comment>
    <comment ref="C428" authorId="2" shapeId="0" xr:uid="{18A59A29-0560-4E35-9263-3F93930B1D50}">
      <text>
        <r>
          <rPr>
            <sz val="11"/>
            <color theme="1"/>
            <rFont val="Calibri"/>
            <family val="2"/>
            <scheme val="minor"/>
          </rPr>
          <t>Introduzca la fecha prevista de adjudicación, en formato dd-mm-aaaa</t>
        </r>
      </text>
    </comment>
    <comment ref="F428" authorId="2" shapeId="0" xr:uid="{22816C6B-93F1-4A06-9F6C-54654690668C}">
      <text/>
    </comment>
    <comment ref="F429" authorId="2" shapeId="0" xr:uid="{F4F0B3CE-C6DB-48F2-BEC2-165BF5CDD21D}">
      <text/>
    </comment>
    <comment ref="A431" authorId="2" shapeId="0" xr:uid="{EFA572A5-6CF1-454D-AD89-7B3DCC185925}">
      <text>
        <r>
          <rPr>
            <sz val="11"/>
            <color theme="1"/>
            <rFont val="Calibri"/>
            <family val="2"/>
            <scheme val="minor"/>
          </rPr>
          <t>Introduzca un codigo UNSPSC</t>
        </r>
      </text>
    </comment>
    <comment ref="B431" authorId="2" shapeId="0" xr:uid="{C1B202CC-25B0-47BA-A0CC-FE5CB34F333A}">
      <text>
        <r>
          <rPr>
            <sz val="11"/>
            <color theme="1"/>
            <rFont val="Calibri"/>
            <family val="2"/>
            <scheme val="minor"/>
          </rPr>
          <t>Descripción calculada automáticamente a partir de código del artículo</t>
        </r>
      </text>
    </comment>
    <comment ref="C431" authorId="2" shapeId="0" xr:uid="{B02EE65B-CCC2-4A9E-B335-7EB011C8AE5E}">
      <text>
        <r>
          <rPr>
            <sz val="11"/>
            <color theme="1"/>
            <rFont val="Calibri"/>
            <family val="2"/>
            <scheme val="minor"/>
          </rPr>
          <t>Seleccione un valor de la lista</t>
        </r>
      </text>
    </comment>
    <comment ref="D431" authorId="2" shapeId="0" xr:uid="{5135D509-B1EA-46A1-B4C8-5BDBD3FAADBC}">
      <text>
        <r>
          <rPr>
            <sz val="11"/>
            <color theme="1"/>
            <rFont val="Calibri"/>
            <family val="2"/>
            <scheme val="minor"/>
          </rPr>
          <t>Introduzca un número con dos decimales como máximo. Debe ser igual o mayor a la "Cantidad Real Consumida"</t>
        </r>
      </text>
    </comment>
    <comment ref="E431" authorId="2" shapeId="0" xr:uid="{CF84C462-2982-486A-A48A-E3B8E9D34164}">
      <text>
        <r>
          <rPr>
            <sz val="11"/>
            <color theme="1"/>
            <rFont val="Calibri"/>
            <family val="2"/>
            <scheme val="minor"/>
          </rPr>
          <t>Introduzca un número con dos decimales como máximo</t>
        </r>
      </text>
    </comment>
    <comment ref="F431" authorId="2" shapeId="0" xr:uid="{2E4CE59B-FC52-4696-9134-3D553C962360}">
      <text>
        <r>
          <rPr>
            <sz val="11"/>
            <color theme="1"/>
            <rFont val="Calibri"/>
            <family val="2"/>
            <scheme val="minor"/>
          </rPr>
          <t>Monto calculado automáticamente por el sistema</t>
        </r>
      </text>
    </comment>
    <comment ref="A438" authorId="2" shapeId="0" xr:uid="{28A53127-1ABE-4FC0-AA9C-3A5C02DAD53C}">
      <text>
        <r>
          <rPr>
            <sz val="11"/>
            <color theme="1"/>
            <rFont val="Calibri"/>
            <family val="2"/>
            <scheme val="minor"/>
          </rPr>
          <t>Introducir un texto con el nombre o referencia de la contratación</t>
        </r>
      </text>
    </comment>
    <comment ref="B438" authorId="2" shapeId="0" xr:uid="{0EA82FAE-5949-4B17-9B98-1E60828DB03F}">
      <text>
        <r>
          <rPr>
            <sz val="11"/>
            <color theme="1"/>
            <rFont val="Calibri"/>
            <family val="2"/>
            <scheme val="minor"/>
          </rPr>
          <t>Introduzca un texto con la finalidad de la contratación</t>
        </r>
      </text>
    </comment>
    <comment ref="C438" authorId="2" shapeId="0" xr:uid="{87445120-898F-4DED-B3BF-3C84078C539B}">
      <text>
        <r>
          <rPr>
            <sz val="11"/>
            <color theme="1"/>
            <rFont val="Calibri"/>
            <family val="2"/>
            <scheme val="minor"/>
          </rPr>
          <t>Seleccionar un valor del listado</t>
        </r>
      </text>
    </comment>
    <comment ref="D438" authorId="2" shapeId="0" xr:uid="{634C6905-3088-4141-A7B2-E8636B4DCB32}">
      <text>
        <r>
          <rPr>
            <sz val="11"/>
            <color theme="1"/>
            <rFont val="Calibri"/>
            <family val="2"/>
            <scheme val="minor"/>
          </rPr>
          <t>Seleccione el tipo de procedimiento</t>
        </r>
      </text>
    </comment>
    <comment ref="E438" authorId="2" shapeId="0" xr:uid="{40C87FC3-3953-4AB1-BAC2-90BACB4978F9}">
      <text>
        <r>
          <rPr>
            <sz val="11"/>
            <color theme="1"/>
            <rFont val="Calibri"/>
            <family val="2"/>
            <scheme val="minor"/>
          </rPr>
          <t>Seleccione un valor de la lista</t>
        </r>
      </text>
    </comment>
    <comment ref="F438" authorId="2" shapeId="0" xr:uid="{F7B53088-A561-415A-BF86-FC82154CDEC1}">
      <text>
        <r>
          <rPr>
            <sz val="11"/>
            <color theme="1"/>
            <rFont val="Calibri"/>
            <family val="2"/>
            <scheme val="minor"/>
          </rPr>
          <t>Introduzca el código SNIP</t>
        </r>
      </text>
    </comment>
    <comment ref="C439" authorId="2" shapeId="0" xr:uid="{2BA1CBB7-A506-4489-95E5-CE7FE9B37BA4}">
      <text>
        <r>
          <rPr>
            <sz val="11"/>
            <color theme="1"/>
            <rFont val="Calibri"/>
            <family val="2"/>
            <scheme val="minor"/>
          </rPr>
          <t>Introduzca la fecha de inicio del proceso, en formato dd-mm-aaaa</t>
        </r>
      </text>
    </comment>
    <comment ref="F439" authorId="2" shapeId="0" xr:uid="{E1956199-C8B8-429C-B71E-04E2C29AD746}">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40" authorId="2" shapeId="0" xr:uid="{81430914-8D3A-4481-B582-33433B8EAB23}">
      <text/>
    </comment>
    <comment ref="C441" authorId="2" shapeId="0" xr:uid="{03B02009-E17D-4A84-8BCF-FC2CCD87D060}">
      <text>
        <r>
          <rPr>
            <sz val="11"/>
            <color theme="1"/>
            <rFont val="Calibri"/>
            <family val="2"/>
            <scheme val="minor"/>
          </rPr>
          <t>Introduzca la fecha prevista de adjudicación, en formato dd-mm-aaaa</t>
        </r>
      </text>
    </comment>
    <comment ref="F441" authorId="2" shapeId="0" xr:uid="{B43C658B-9F12-4A0B-8D57-242250393FE3}">
      <text/>
    </comment>
    <comment ref="F442" authorId="2" shapeId="0" xr:uid="{EB6C2039-EA76-4B8B-860F-5D64BC167D00}">
      <text/>
    </comment>
    <comment ref="A444" authorId="2" shapeId="0" xr:uid="{04D1BDBB-501D-48F0-A3C7-955EDE7D276A}">
      <text>
        <r>
          <rPr>
            <sz val="11"/>
            <color theme="1"/>
            <rFont val="Calibri"/>
            <family val="2"/>
            <scheme val="minor"/>
          </rPr>
          <t>Introduzca un codigo UNSPSC</t>
        </r>
      </text>
    </comment>
    <comment ref="B444" authorId="2" shapeId="0" xr:uid="{5F09C9BD-E3EE-4F03-8989-4102C71ADF2E}">
      <text>
        <r>
          <rPr>
            <sz val="11"/>
            <color theme="1"/>
            <rFont val="Calibri"/>
            <family val="2"/>
            <scheme val="minor"/>
          </rPr>
          <t>Descripción calculada automáticamente a partir de código del artículo</t>
        </r>
      </text>
    </comment>
    <comment ref="C444" authorId="2" shapeId="0" xr:uid="{C5497FBC-8F35-4D91-8FB0-A74D920827B0}">
      <text>
        <r>
          <rPr>
            <sz val="11"/>
            <color theme="1"/>
            <rFont val="Calibri"/>
            <family val="2"/>
            <scheme val="minor"/>
          </rPr>
          <t>Seleccione un valor de la lista</t>
        </r>
      </text>
    </comment>
    <comment ref="D444" authorId="2" shapeId="0" xr:uid="{0DBD361C-3967-4857-A243-9A88E526882D}">
      <text>
        <r>
          <rPr>
            <sz val="11"/>
            <color theme="1"/>
            <rFont val="Calibri"/>
            <family val="2"/>
            <scheme val="minor"/>
          </rPr>
          <t>Introduzca un número con dos decimales como máximo. Debe ser igual o mayor a la "Cantidad Real Consumida"</t>
        </r>
      </text>
    </comment>
    <comment ref="E444" authorId="2" shapeId="0" xr:uid="{B89F0CE9-FB54-45D3-83AB-3DF6276AD307}">
      <text>
        <r>
          <rPr>
            <sz val="11"/>
            <color theme="1"/>
            <rFont val="Calibri"/>
            <family val="2"/>
            <scheme val="minor"/>
          </rPr>
          <t>Introduzca un número con dos decimales como máximo</t>
        </r>
      </text>
    </comment>
    <comment ref="F444" authorId="2" shapeId="0" xr:uid="{DB4068A2-A668-430A-88AC-B797121E3E39}">
      <text>
        <r>
          <rPr>
            <sz val="11"/>
            <color theme="1"/>
            <rFont val="Calibri"/>
            <family val="2"/>
            <scheme val="minor"/>
          </rPr>
          <t>Monto calculado automáticamente por el sistema</t>
        </r>
      </text>
    </comment>
    <comment ref="A451" authorId="2" shapeId="0" xr:uid="{BB3A2F92-ECBE-4C86-B095-7227B39BDF04}">
      <text>
        <r>
          <rPr>
            <sz val="11"/>
            <color theme="1"/>
            <rFont val="Calibri"/>
            <family val="2"/>
            <scheme val="minor"/>
          </rPr>
          <t>Introducir un texto con el nombre o referencia de la contratación</t>
        </r>
      </text>
    </comment>
    <comment ref="B451" authorId="2" shapeId="0" xr:uid="{FAA6F39A-C13D-469C-B663-AAF47D838D45}">
      <text>
        <r>
          <rPr>
            <sz val="11"/>
            <color theme="1"/>
            <rFont val="Calibri"/>
            <family val="2"/>
            <scheme val="minor"/>
          </rPr>
          <t>Introduzca un texto con la finalidad de la contratación</t>
        </r>
      </text>
    </comment>
    <comment ref="C451" authorId="2" shapeId="0" xr:uid="{FC926E37-4180-4B0F-B921-13F8B48AE7EF}">
      <text>
        <r>
          <rPr>
            <sz val="11"/>
            <color theme="1"/>
            <rFont val="Calibri"/>
            <family val="2"/>
            <scheme val="minor"/>
          </rPr>
          <t>Seleccionar un valor del listado</t>
        </r>
      </text>
    </comment>
    <comment ref="D451" authorId="2" shapeId="0" xr:uid="{A41BCF42-4B5D-4492-8502-4E9AF7D69537}">
      <text>
        <r>
          <rPr>
            <sz val="11"/>
            <color theme="1"/>
            <rFont val="Calibri"/>
            <family val="2"/>
            <scheme val="minor"/>
          </rPr>
          <t>Seleccione el tipo de procedimiento</t>
        </r>
      </text>
    </comment>
    <comment ref="E451" authorId="2" shapeId="0" xr:uid="{1147231E-64FE-43E8-B300-BE2EB6AF843B}">
      <text>
        <r>
          <rPr>
            <sz val="11"/>
            <color theme="1"/>
            <rFont val="Calibri"/>
            <family val="2"/>
            <scheme val="minor"/>
          </rPr>
          <t>Seleccione un valor de la lista</t>
        </r>
      </text>
    </comment>
    <comment ref="F451" authorId="2" shapeId="0" xr:uid="{0DC97A1C-8DEE-4B35-93E0-4A0207B6FD8D}">
      <text>
        <r>
          <rPr>
            <sz val="11"/>
            <color theme="1"/>
            <rFont val="Calibri"/>
            <family val="2"/>
            <scheme val="minor"/>
          </rPr>
          <t>Introduzca el código SNIP</t>
        </r>
      </text>
    </comment>
    <comment ref="C452" authorId="2" shapeId="0" xr:uid="{351386B9-6AF2-4772-BE14-730F8FBAB1A5}">
      <text>
        <r>
          <rPr>
            <sz val="11"/>
            <color theme="1"/>
            <rFont val="Calibri"/>
            <family val="2"/>
            <scheme val="minor"/>
          </rPr>
          <t>Introduzca la fecha de inicio del proceso, en formato dd-mm-aaaa</t>
        </r>
      </text>
    </comment>
    <comment ref="F452" authorId="2" shapeId="0" xr:uid="{832CC8D1-AFBB-4EA2-A636-D61B006A4814}">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53" authorId="2" shapeId="0" xr:uid="{2E15C628-642B-4075-8D3F-70DAFEA5863F}">
      <text/>
    </comment>
    <comment ref="C454" authorId="2" shapeId="0" xr:uid="{ADC1928E-602A-4605-AD69-1D25A287091F}">
      <text>
        <r>
          <rPr>
            <sz val="11"/>
            <color theme="1"/>
            <rFont val="Calibri"/>
            <family val="2"/>
            <scheme val="minor"/>
          </rPr>
          <t>Introduzca la fecha prevista de adjudicación, en formato dd-mm-aaaa</t>
        </r>
      </text>
    </comment>
    <comment ref="F454" authorId="2" shapeId="0" xr:uid="{9D72BB89-21EC-4676-AC3F-CA6157BA0CA3}">
      <text/>
    </comment>
    <comment ref="F455" authorId="2" shapeId="0" xr:uid="{25B8D2E5-C87F-48E5-AB99-92CED97489F6}">
      <text/>
    </comment>
    <comment ref="A457" authorId="2" shapeId="0" xr:uid="{ED6BB4D1-8EBC-43BC-811E-215C12EC46CB}">
      <text>
        <r>
          <rPr>
            <sz val="11"/>
            <color theme="1"/>
            <rFont val="Calibri"/>
            <family val="2"/>
            <scheme val="minor"/>
          </rPr>
          <t>Introduzca un codigo UNSPSC</t>
        </r>
      </text>
    </comment>
    <comment ref="B457" authorId="2" shapeId="0" xr:uid="{3D443150-7775-4748-9187-FF29787CE7BA}">
      <text>
        <r>
          <rPr>
            <sz val="11"/>
            <color theme="1"/>
            <rFont val="Calibri"/>
            <family val="2"/>
            <scheme val="minor"/>
          </rPr>
          <t>Descripción calculada automáticamente a partir de código del artículo</t>
        </r>
      </text>
    </comment>
    <comment ref="C457" authorId="2" shapeId="0" xr:uid="{A69C9145-27A1-45D5-A972-66881C691875}">
      <text>
        <r>
          <rPr>
            <sz val="11"/>
            <color theme="1"/>
            <rFont val="Calibri"/>
            <family val="2"/>
            <scheme val="minor"/>
          </rPr>
          <t>Seleccione un valor de la lista</t>
        </r>
      </text>
    </comment>
    <comment ref="D457" authorId="2" shapeId="0" xr:uid="{EB638525-32E4-4282-BBA6-5D0C45EA89B4}">
      <text>
        <r>
          <rPr>
            <sz val="11"/>
            <color theme="1"/>
            <rFont val="Calibri"/>
            <family val="2"/>
            <scheme val="minor"/>
          </rPr>
          <t>Introduzca un número con dos decimales como máximo. Debe ser igual o mayor a la "Cantidad Real Consumida"</t>
        </r>
      </text>
    </comment>
    <comment ref="E457" authorId="2" shapeId="0" xr:uid="{1C5AA129-BDCE-431E-994D-A5049F9A8A8E}">
      <text>
        <r>
          <rPr>
            <sz val="11"/>
            <color theme="1"/>
            <rFont val="Calibri"/>
            <family val="2"/>
            <scheme val="minor"/>
          </rPr>
          <t>Introduzca un número con dos decimales como máximo</t>
        </r>
      </text>
    </comment>
    <comment ref="F457" authorId="2" shapeId="0" xr:uid="{4AD5C551-8C46-4702-AA95-E50C84E8DF92}">
      <text>
        <r>
          <rPr>
            <sz val="11"/>
            <color theme="1"/>
            <rFont val="Calibri"/>
            <family val="2"/>
            <scheme val="minor"/>
          </rPr>
          <t>Monto calculado automáticamente por el sistema</t>
        </r>
      </text>
    </comment>
    <comment ref="A464" authorId="2" shapeId="0" xr:uid="{DCED68AF-592C-471C-B21B-2011111F645F}">
      <text>
        <r>
          <rPr>
            <sz val="11"/>
            <color theme="1"/>
            <rFont val="Calibri"/>
            <family val="2"/>
            <scheme val="minor"/>
          </rPr>
          <t>Introducir un texto con el nombre o referencia de la contratación</t>
        </r>
      </text>
    </comment>
    <comment ref="B464" authorId="2" shapeId="0" xr:uid="{F7480C8D-1EDA-4164-94C3-EE7D985E9603}">
      <text>
        <r>
          <rPr>
            <sz val="11"/>
            <color theme="1"/>
            <rFont val="Calibri"/>
            <family val="2"/>
            <scheme val="minor"/>
          </rPr>
          <t>Introduzca un texto con la finalidad de la contratación</t>
        </r>
      </text>
    </comment>
    <comment ref="C464" authorId="2" shapeId="0" xr:uid="{FDD37F4C-0F45-4881-A885-66D30175E0BB}">
      <text>
        <r>
          <rPr>
            <sz val="11"/>
            <color theme="1"/>
            <rFont val="Calibri"/>
            <family val="2"/>
            <scheme val="minor"/>
          </rPr>
          <t>Seleccionar un valor del listado</t>
        </r>
      </text>
    </comment>
    <comment ref="D464" authorId="2" shapeId="0" xr:uid="{DD0774D5-E513-4CCE-A977-CF4D70FDD0B8}">
      <text>
        <r>
          <rPr>
            <sz val="11"/>
            <color theme="1"/>
            <rFont val="Calibri"/>
            <family val="2"/>
            <scheme val="minor"/>
          </rPr>
          <t>Seleccione el tipo de procedimiento</t>
        </r>
      </text>
    </comment>
    <comment ref="E464" authorId="2" shapeId="0" xr:uid="{44D52516-4597-4040-86D8-AC47222AE7AF}">
      <text>
        <r>
          <rPr>
            <sz val="11"/>
            <color theme="1"/>
            <rFont val="Calibri"/>
            <family val="2"/>
            <scheme val="minor"/>
          </rPr>
          <t>Seleccione un valor de la lista</t>
        </r>
      </text>
    </comment>
    <comment ref="F464" authorId="2" shapeId="0" xr:uid="{26C6A1E2-63E1-4928-8089-9A3C0020DA27}">
      <text>
        <r>
          <rPr>
            <sz val="11"/>
            <color theme="1"/>
            <rFont val="Calibri"/>
            <family val="2"/>
            <scheme val="minor"/>
          </rPr>
          <t>Introduzca el código SNIP</t>
        </r>
      </text>
    </comment>
    <comment ref="C465" authorId="2" shapeId="0" xr:uid="{74318867-1154-4B80-93FF-BF5F4D895D02}">
      <text>
        <r>
          <rPr>
            <sz val="11"/>
            <color theme="1"/>
            <rFont val="Calibri"/>
            <family val="2"/>
            <scheme val="minor"/>
          </rPr>
          <t>Introduzca la fecha de inicio del proceso, en formato dd-mm-aaaa</t>
        </r>
      </text>
    </comment>
    <comment ref="F465" authorId="2" shapeId="0" xr:uid="{67D27BAC-748C-4484-9DBD-BD94E43306D3}">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66" authorId="2" shapeId="0" xr:uid="{1F64F726-9BB1-4E23-8D06-398B031448AE}">
      <text/>
    </comment>
    <comment ref="C467" authorId="2" shapeId="0" xr:uid="{D2F5B530-8AD8-4B90-A393-3A35628BA468}">
      <text>
        <r>
          <rPr>
            <sz val="11"/>
            <color theme="1"/>
            <rFont val="Calibri"/>
            <family val="2"/>
            <scheme val="minor"/>
          </rPr>
          <t>Introduzca la fecha prevista de adjudicación, en formato dd-mm-aaaa</t>
        </r>
      </text>
    </comment>
    <comment ref="F467" authorId="2" shapeId="0" xr:uid="{7D55FB39-07BD-4D81-B212-99DD5A3B8357}">
      <text/>
    </comment>
    <comment ref="F468" authorId="2" shapeId="0" xr:uid="{9C8A7F4D-669E-40BA-9609-B8542ABC9F4A}">
      <text/>
    </comment>
    <comment ref="A470" authorId="2" shapeId="0" xr:uid="{5ECBE424-0399-4E0C-9411-5B7D4462B776}">
      <text>
        <r>
          <rPr>
            <sz val="11"/>
            <color theme="1"/>
            <rFont val="Calibri"/>
            <family val="2"/>
            <scheme val="minor"/>
          </rPr>
          <t>Introduzca un codigo UNSPSC</t>
        </r>
      </text>
    </comment>
    <comment ref="B470" authorId="2" shapeId="0" xr:uid="{4926F88F-62B7-4E39-BE3A-918D1703CA1C}">
      <text>
        <r>
          <rPr>
            <sz val="11"/>
            <color theme="1"/>
            <rFont val="Calibri"/>
            <family val="2"/>
            <scheme val="minor"/>
          </rPr>
          <t>Descripción calculada automáticamente a partir de código del artículo</t>
        </r>
      </text>
    </comment>
    <comment ref="C470" authorId="2" shapeId="0" xr:uid="{6E3B7667-7CE9-4EEE-9390-33C050C235AC}">
      <text>
        <r>
          <rPr>
            <sz val="11"/>
            <color theme="1"/>
            <rFont val="Calibri"/>
            <family val="2"/>
            <scheme val="minor"/>
          </rPr>
          <t>Seleccione un valor de la lista</t>
        </r>
      </text>
    </comment>
    <comment ref="D470" authorId="2" shapeId="0" xr:uid="{4190343E-8448-4495-A996-37DCF5A0DBC6}">
      <text>
        <r>
          <rPr>
            <sz val="11"/>
            <color theme="1"/>
            <rFont val="Calibri"/>
            <family val="2"/>
            <scheme val="minor"/>
          </rPr>
          <t>Introduzca un número con dos decimales como máximo. Debe ser igual o mayor a la "Cantidad Real Consumida"</t>
        </r>
      </text>
    </comment>
    <comment ref="E470" authorId="2" shapeId="0" xr:uid="{EA3EC696-90E6-478B-89BE-5FCFE8ED69E6}">
      <text>
        <r>
          <rPr>
            <sz val="11"/>
            <color theme="1"/>
            <rFont val="Calibri"/>
            <family val="2"/>
            <scheme val="minor"/>
          </rPr>
          <t>Introduzca un número con dos decimales como máximo</t>
        </r>
      </text>
    </comment>
    <comment ref="F470" authorId="2" shapeId="0" xr:uid="{5EB3589D-8F4E-40D2-A2E7-DC424438C8A1}">
      <text>
        <r>
          <rPr>
            <sz val="11"/>
            <color theme="1"/>
            <rFont val="Calibri"/>
            <family val="2"/>
            <scheme val="minor"/>
          </rPr>
          <t>Monto calculado automáticamente por el sistema</t>
        </r>
      </text>
    </comment>
    <comment ref="A477" authorId="2" shapeId="0" xr:uid="{FA383D80-0988-4B0B-84FD-12B62B84E3E3}">
      <text>
        <r>
          <rPr>
            <sz val="11"/>
            <color theme="1"/>
            <rFont val="Calibri"/>
            <family val="2"/>
            <scheme val="minor"/>
          </rPr>
          <t>Introducir un texto con el nombre o referencia de la contratación</t>
        </r>
      </text>
    </comment>
    <comment ref="B477" authorId="2" shapeId="0" xr:uid="{6B509A88-36A5-46CA-BBB9-915F0EC2604D}">
      <text>
        <r>
          <rPr>
            <sz val="11"/>
            <color theme="1"/>
            <rFont val="Calibri"/>
            <family val="2"/>
            <scheme val="minor"/>
          </rPr>
          <t>Introduzca un texto con la finalidad de la contratación</t>
        </r>
      </text>
    </comment>
    <comment ref="C477" authorId="2" shapeId="0" xr:uid="{17A6B291-74F1-4D97-9F0D-8A8F9E3C7679}">
      <text>
        <r>
          <rPr>
            <sz val="11"/>
            <color theme="1"/>
            <rFont val="Calibri"/>
            <family val="2"/>
            <scheme val="minor"/>
          </rPr>
          <t>Seleccionar un valor del listado</t>
        </r>
      </text>
    </comment>
    <comment ref="D477" authorId="2" shapeId="0" xr:uid="{5E30D263-4C20-44C8-AE0A-69424ACEDA98}">
      <text>
        <r>
          <rPr>
            <sz val="11"/>
            <color theme="1"/>
            <rFont val="Calibri"/>
            <family val="2"/>
            <scheme val="minor"/>
          </rPr>
          <t>Seleccione el tipo de procedimiento</t>
        </r>
      </text>
    </comment>
    <comment ref="E477" authorId="2" shapeId="0" xr:uid="{E1DD1A10-8506-42BE-A250-D2CD3A512B4F}">
      <text>
        <r>
          <rPr>
            <sz val="11"/>
            <color theme="1"/>
            <rFont val="Calibri"/>
            <family val="2"/>
            <scheme val="minor"/>
          </rPr>
          <t>Seleccione un valor de la lista</t>
        </r>
      </text>
    </comment>
    <comment ref="F477" authorId="2" shapeId="0" xr:uid="{9E11252A-04F8-4B85-997E-3045324BE414}">
      <text>
        <r>
          <rPr>
            <sz val="11"/>
            <color theme="1"/>
            <rFont val="Calibri"/>
            <family val="2"/>
            <scheme val="minor"/>
          </rPr>
          <t>Introduzca el código SNIP</t>
        </r>
      </text>
    </comment>
    <comment ref="C478" authorId="2" shapeId="0" xr:uid="{3A15D267-0EF6-40F5-B767-139241132B27}">
      <text>
        <r>
          <rPr>
            <sz val="11"/>
            <color theme="1"/>
            <rFont val="Calibri"/>
            <family val="2"/>
            <scheme val="minor"/>
          </rPr>
          <t>Introduzca la fecha de inicio del proceso, en formato dd-mm-aaaa</t>
        </r>
      </text>
    </comment>
    <comment ref="F478" authorId="2" shapeId="0" xr:uid="{6E8243D8-6296-4708-B704-3F0CEFA4A6C3}">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79" authorId="2" shapeId="0" xr:uid="{517EE657-D5E1-4685-B762-4EC43AB1EBD6}">
      <text/>
    </comment>
    <comment ref="C480" authorId="2" shapeId="0" xr:uid="{762F2430-15E6-4E2E-90D2-E598E27910A1}">
      <text>
        <r>
          <rPr>
            <sz val="11"/>
            <color theme="1"/>
            <rFont val="Calibri"/>
            <family val="2"/>
            <scheme val="minor"/>
          </rPr>
          <t>Introduzca la fecha prevista de adjudicación, en formato dd-mm-aaaa</t>
        </r>
      </text>
    </comment>
    <comment ref="F480" authorId="2" shapeId="0" xr:uid="{FA83D528-74E7-43D1-B196-4EA4B7C3C050}">
      <text/>
    </comment>
    <comment ref="F481" authorId="2" shapeId="0" xr:uid="{169FD96B-62EA-4F4F-AAD1-AF44773B96D2}">
      <text/>
    </comment>
    <comment ref="A483" authorId="2" shapeId="0" xr:uid="{1BACF76C-8929-478E-981F-AAF9C3337047}">
      <text>
        <r>
          <rPr>
            <sz val="11"/>
            <color theme="1"/>
            <rFont val="Calibri"/>
            <family val="2"/>
            <scheme val="minor"/>
          </rPr>
          <t>Introduzca un codigo UNSPSC</t>
        </r>
      </text>
    </comment>
    <comment ref="B483" authorId="2" shapeId="0" xr:uid="{FC8AF4B8-DF42-426C-9ABB-8691D6157CA4}">
      <text>
        <r>
          <rPr>
            <sz val="11"/>
            <color theme="1"/>
            <rFont val="Calibri"/>
            <family val="2"/>
            <scheme val="minor"/>
          </rPr>
          <t>Descripción calculada automáticamente a partir de código del artículo</t>
        </r>
      </text>
    </comment>
    <comment ref="C483" authorId="2" shapeId="0" xr:uid="{5E0ACAE2-8209-4577-B7F1-390CF5C91A59}">
      <text>
        <r>
          <rPr>
            <sz val="11"/>
            <color theme="1"/>
            <rFont val="Calibri"/>
            <family val="2"/>
            <scheme val="minor"/>
          </rPr>
          <t>Seleccione un valor de la lista</t>
        </r>
      </text>
    </comment>
    <comment ref="D483" authorId="2" shapeId="0" xr:uid="{23988844-B474-4722-8541-25020DDDD056}">
      <text>
        <r>
          <rPr>
            <sz val="11"/>
            <color theme="1"/>
            <rFont val="Calibri"/>
            <family val="2"/>
            <scheme val="minor"/>
          </rPr>
          <t>Introduzca un número con dos decimales como máximo. Debe ser igual o mayor a la "Cantidad Real Consumida"</t>
        </r>
      </text>
    </comment>
    <comment ref="E483" authorId="2" shapeId="0" xr:uid="{6D1623D9-7498-459C-B24F-202FA2476278}">
      <text>
        <r>
          <rPr>
            <sz val="11"/>
            <color theme="1"/>
            <rFont val="Calibri"/>
            <family val="2"/>
            <scheme val="minor"/>
          </rPr>
          <t>Introduzca un número con dos decimales como máximo</t>
        </r>
      </text>
    </comment>
    <comment ref="F483" authorId="2" shapeId="0" xr:uid="{3EF8131E-CFA8-481F-87F7-461F7161A219}">
      <text>
        <r>
          <rPr>
            <sz val="11"/>
            <color theme="1"/>
            <rFont val="Calibri"/>
            <family val="2"/>
            <scheme val="minor"/>
          </rPr>
          <t>Monto calculado automáticamente por el sistema</t>
        </r>
      </text>
    </comment>
    <comment ref="A489" authorId="2" shapeId="0" xr:uid="{0FE8FAE3-8140-485C-B94B-35163463D1B5}">
      <text>
        <r>
          <rPr>
            <sz val="11"/>
            <color theme="1"/>
            <rFont val="Calibri"/>
            <family val="2"/>
            <scheme val="minor"/>
          </rPr>
          <t>Introducir un texto con el nombre o referencia de la contratación</t>
        </r>
      </text>
    </comment>
    <comment ref="B489" authorId="2" shapeId="0" xr:uid="{2C35370C-BD05-4970-A85F-9EA94929FFAD}">
      <text>
        <r>
          <rPr>
            <sz val="11"/>
            <color theme="1"/>
            <rFont val="Calibri"/>
            <family val="2"/>
            <scheme val="minor"/>
          </rPr>
          <t>Introduzca un texto con la finalidad de la contratación</t>
        </r>
      </text>
    </comment>
    <comment ref="C489" authorId="2" shapeId="0" xr:uid="{548007DE-2741-43F5-9689-66576983841B}">
      <text>
        <r>
          <rPr>
            <sz val="11"/>
            <color theme="1"/>
            <rFont val="Calibri"/>
            <family val="2"/>
            <scheme val="minor"/>
          </rPr>
          <t>Seleccionar un valor del listado</t>
        </r>
      </text>
    </comment>
    <comment ref="D489" authorId="2" shapeId="0" xr:uid="{24F5351C-15C1-4DA2-9A6C-D672B6ACEE4B}">
      <text>
        <r>
          <rPr>
            <sz val="11"/>
            <color theme="1"/>
            <rFont val="Calibri"/>
            <family val="2"/>
            <scheme val="minor"/>
          </rPr>
          <t>Seleccione el tipo de procedimiento</t>
        </r>
      </text>
    </comment>
    <comment ref="E489" authorId="2" shapeId="0" xr:uid="{B2627A07-F2DC-48D2-B5A8-04660FCA6BA0}">
      <text>
        <r>
          <rPr>
            <sz val="11"/>
            <color theme="1"/>
            <rFont val="Calibri"/>
            <family val="2"/>
            <scheme val="minor"/>
          </rPr>
          <t>Seleccione un valor de la lista</t>
        </r>
      </text>
    </comment>
    <comment ref="F489" authorId="2" shapeId="0" xr:uid="{D75D31BD-1DDE-4797-AE57-81040F5F2E14}">
      <text>
        <r>
          <rPr>
            <sz val="11"/>
            <color theme="1"/>
            <rFont val="Calibri"/>
            <family val="2"/>
            <scheme val="minor"/>
          </rPr>
          <t>Introduzca el código SNIP</t>
        </r>
      </text>
    </comment>
    <comment ref="C490" authorId="2" shapeId="0" xr:uid="{57408AFD-3101-4972-AA92-F99AA53565AD}">
      <text>
        <r>
          <rPr>
            <sz val="11"/>
            <color theme="1"/>
            <rFont val="Calibri"/>
            <family val="2"/>
            <scheme val="minor"/>
          </rPr>
          <t>Introduzca la fecha de inicio del proceso, en formato dd-mm-aaaa</t>
        </r>
      </text>
    </comment>
    <comment ref="F490" authorId="2" shapeId="0" xr:uid="{BF68BBB6-D38B-471F-B63D-EE9B1B175206}">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91" authorId="2" shapeId="0" xr:uid="{8BDA9903-78C9-4526-AE5B-11D8D5E1DBA7}">
      <text/>
    </comment>
    <comment ref="C492" authorId="2" shapeId="0" xr:uid="{827604F2-70C8-4AE2-81E0-3EC7F192FDFF}">
      <text>
        <r>
          <rPr>
            <sz val="11"/>
            <color theme="1"/>
            <rFont val="Calibri"/>
            <family val="2"/>
            <scheme val="minor"/>
          </rPr>
          <t>Introduzca la fecha prevista de adjudicación, en formato dd-mm-aaaa</t>
        </r>
      </text>
    </comment>
    <comment ref="F492" authorId="2" shapeId="0" xr:uid="{7AAD83CB-93F2-48B7-9262-37B95B26A1F7}">
      <text/>
    </comment>
    <comment ref="F493" authorId="2" shapeId="0" xr:uid="{8017623C-F214-4160-B0A9-C96E60133077}">
      <text/>
    </comment>
    <comment ref="A495" authorId="2" shapeId="0" xr:uid="{44B00ACC-6293-42F3-AFF6-528D18F02E8C}">
      <text>
        <r>
          <rPr>
            <sz val="11"/>
            <color theme="1"/>
            <rFont val="Calibri"/>
            <family val="2"/>
            <scheme val="minor"/>
          </rPr>
          <t>Introduzca un codigo UNSPSC</t>
        </r>
      </text>
    </comment>
    <comment ref="B495" authorId="2" shapeId="0" xr:uid="{8FB18898-A87C-4CB7-A1ED-4BEBD9910005}">
      <text>
        <r>
          <rPr>
            <sz val="11"/>
            <color theme="1"/>
            <rFont val="Calibri"/>
            <family val="2"/>
            <scheme val="minor"/>
          </rPr>
          <t>Descripción calculada automáticamente a partir de código del artículo</t>
        </r>
      </text>
    </comment>
    <comment ref="C495" authorId="2" shapeId="0" xr:uid="{9CFFD5E0-2318-4C91-BB8A-6056C0BB45AE}">
      <text>
        <r>
          <rPr>
            <sz val="11"/>
            <color theme="1"/>
            <rFont val="Calibri"/>
            <family val="2"/>
            <scheme val="minor"/>
          </rPr>
          <t>Seleccione un valor de la lista</t>
        </r>
      </text>
    </comment>
    <comment ref="D495" authorId="2" shapeId="0" xr:uid="{FC966C6B-B8E9-4803-822D-71230C8A11C1}">
      <text>
        <r>
          <rPr>
            <sz val="11"/>
            <color theme="1"/>
            <rFont val="Calibri"/>
            <family val="2"/>
            <scheme val="minor"/>
          </rPr>
          <t>Introduzca un número con dos decimales como máximo. Debe ser igual o mayor a la "Cantidad Real Consumida"</t>
        </r>
      </text>
    </comment>
    <comment ref="E495" authorId="2" shapeId="0" xr:uid="{BA5AED06-BF04-453B-AC6D-7EA8AE49D741}">
      <text>
        <r>
          <rPr>
            <sz val="11"/>
            <color theme="1"/>
            <rFont val="Calibri"/>
            <family val="2"/>
            <scheme val="minor"/>
          </rPr>
          <t>Introduzca un número con dos decimales como máximo</t>
        </r>
      </text>
    </comment>
    <comment ref="F495" authorId="2" shapeId="0" xr:uid="{4F1582E2-1D8A-44E9-BFEA-9912E10EDBBC}">
      <text>
        <r>
          <rPr>
            <sz val="11"/>
            <color theme="1"/>
            <rFont val="Calibri"/>
            <family val="2"/>
            <scheme val="minor"/>
          </rPr>
          <t>Monto calculado automáticamente por el sistema</t>
        </r>
      </text>
    </comment>
    <comment ref="A501" authorId="2" shapeId="0" xr:uid="{4A51B04D-05A0-4451-8293-88597B65FD44}">
      <text>
        <r>
          <rPr>
            <sz val="11"/>
            <color theme="1"/>
            <rFont val="Calibri"/>
            <family val="2"/>
            <scheme val="minor"/>
          </rPr>
          <t>Introducir un texto con el nombre o referencia de la contratación</t>
        </r>
      </text>
    </comment>
    <comment ref="B501" authorId="2" shapeId="0" xr:uid="{17E25E0A-6A42-4E0D-A42B-A1C5556F7113}">
      <text>
        <r>
          <rPr>
            <sz val="11"/>
            <color theme="1"/>
            <rFont val="Calibri"/>
            <family val="2"/>
            <scheme val="minor"/>
          </rPr>
          <t>Introduzca un texto con la finalidad de la contratación</t>
        </r>
      </text>
    </comment>
    <comment ref="C501" authorId="2" shapeId="0" xr:uid="{8DB6BB30-D8D8-49EF-9F4D-34DAC22773DB}">
      <text>
        <r>
          <rPr>
            <sz val="11"/>
            <color theme="1"/>
            <rFont val="Calibri"/>
            <family val="2"/>
            <scheme val="minor"/>
          </rPr>
          <t>Seleccionar un valor del listado</t>
        </r>
      </text>
    </comment>
    <comment ref="D501" authorId="2" shapeId="0" xr:uid="{721CC06D-7BDE-4ECD-8BA0-38CA95A417A8}">
      <text>
        <r>
          <rPr>
            <sz val="11"/>
            <color theme="1"/>
            <rFont val="Calibri"/>
            <family val="2"/>
            <scheme val="minor"/>
          </rPr>
          <t>Seleccione el tipo de procedimiento</t>
        </r>
      </text>
    </comment>
    <comment ref="E501" authorId="2" shapeId="0" xr:uid="{466F122C-3193-4A57-8514-CE28CB5862DB}">
      <text>
        <r>
          <rPr>
            <sz val="11"/>
            <color theme="1"/>
            <rFont val="Calibri"/>
            <family val="2"/>
            <scheme val="minor"/>
          </rPr>
          <t>Seleccione un valor de la lista</t>
        </r>
      </text>
    </comment>
    <comment ref="F501" authorId="2" shapeId="0" xr:uid="{E39DB625-14C9-44F8-9650-8B676D07DD58}">
      <text>
        <r>
          <rPr>
            <sz val="11"/>
            <color theme="1"/>
            <rFont val="Calibri"/>
            <family val="2"/>
            <scheme val="minor"/>
          </rPr>
          <t>Introduzca el código SNIP</t>
        </r>
      </text>
    </comment>
    <comment ref="C502" authorId="2" shapeId="0" xr:uid="{FA284855-A9F8-4D0F-867E-EA0144A4654C}">
      <text>
        <r>
          <rPr>
            <sz val="11"/>
            <color theme="1"/>
            <rFont val="Calibri"/>
            <family val="2"/>
            <scheme val="minor"/>
          </rPr>
          <t>Introduzca la fecha de inicio del proceso, en formato dd-mm-aaaa</t>
        </r>
      </text>
    </comment>
    <comment ref="F502" authorId="2" shapeId="0" xr:uid="{B3D58EB4-E025-413F-80FC-5ACF59F2E2BB}">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03" authorId="2" shapeId="0" xr:uid="{C4EF5355-CE80-45BC-BE0B-CB975B935612}">
      <text/>
    </comment>
    <comment ref="C504" authorId="2" shapeId="0" xr:uid="{53CF458E-3E37-4C16-A02F-6257E562EE0D}">
      <text>
        <r>
          <rPr>
            <sz val="11"/>
            <color theme="1"/>
            <rFont val="Calibri"/>
            <family val="2"/>
            <scheme val="minor"/>
          </rPr>
          <t>Introduzca la fecha prevista de adjudicación, en formato dd-mm-aaaa</t>
        </r>
      </text>
    </comment>
    <comment ref="F504" authorId="2" shapeId="0" xr:uid="{52DA6FC9-9640-4BDD-BA6E-41F0C5CB55E4}">
      <text/>
    </comment>
    <comment ref="F505" authorId="2" shapeId="0" xr:uid="{57ED9AA9-E920-4EF3-AFB9-127DAEF7C5A4}">
      <text/>
    </comment>
    <comment ref="A507" authorId="2" shapeId="0" xr:uid="{A3006519-CA76-4568-8929-8C9D1143EA12}">
      <text>
        <r>
          <rPr>
            <sz val="11"/>
            <color theme="1"/>
            <rFont val="Calibri"/>
            <family val="2"/>
            <scheme val="minor"/>
          </rPr>
          <t>Introduzca un codigo UNSPSC</t>
        </r>
      </text>
    </comment>
    <comment ref="B507" authorId="2" shapeId="0" xr:uid="{D0F94E4E-C134-4F3F-8319-F768807C41D7}">
      <text>
        <r>
          <rPr>
            <sz val="11"/>
            <color theme="1"/>
            <rFont val="Calibri"/>
            <family val="2"/>
            <scheme val="minor"/>
          </rPr>
          <t>Descripción calculada automáticamente a partir de código del artículo</t>
        </r>
      </text>
    </comment>
    <comment ref="C507" authorId="2" shapeId="0" xr:uid="{1ADEC5F1-E152-4903-9E63-E5E449CAAF67}">
      <text>
        <r>
          <rPr>
            <sz val="11"/>
            <color theme="1"/>
            <rFont val="Calibri"/>
            <family val="2"/>
            <scheme val="minor"/>
          </rPr>
          <t>Seleccione un valor de la lista</t>
        </r>
      </text>
    </comment>
    <comment ref="D507" authorId="2" shapeId="0" xr:uid="{D9180D55-850D-44E5-BFDE-C4EF7418491F}">
      <text>
        <r>
          <rPr>
            <sz val="11"/>
            <color theme="1"/>
            <rFont val="Calibri"/>
            <family val="2"/>
            <scheme val="minor"/>
          </rPr>
          <t>Introduzca un número con dos decimales como máximo. Debe ser igual o mayor a la "Cantidad Real Consumida"</t>
        </r>
      </text>
    </comment>
    <comment ref="E507" authorId="2" shapeId="0" xr:uid="{3FBD3156-7F63-4349-999E-F9164AD92FF0}">
      <text>
        <r>
          <rPr>
            <sz val="11"/>
            <color theme="1"/>
            <rFont val="Calibri"/>
            <family val="2"/>
            <scheme val="minor"/>
          </rPr>
          <t>Introduzca un número con dos decimales como máximo</t>
        </r>
      </text>
    </comment>
    <comment ref="F507" authorId="2" shapeId="0" xr:uid="{55443AEE-F751-40FE-BAF8-CB9E225492E0}">
      <text>
        <r>
          <rPr>
            <sz val="11"/>
            <color theme="1"/>
            <rFont val="Calibri"/>
            <family val="2"/>
            <scheme val="minor"/>
          </rPr>
          <t>Monto calculado automáticamente por el sistema</t>
        </r>
      </text>
    </comment>
    <comment ref="A513" authorId="2" shapeId="0" xr:uid="{508E142F-2E1E-46BA-8C2D-CFAAE349F97B}">
      <text>
        <r>
          <rPr>
            <sz val="11"/>
            <color theme="1"/>
            <rFont val="Calibri"/>
            <family val="2"/>
            <scheme val="minor"/>
          </rPr>
          <t>Introducir un texto con el nombre o referencia de la contratación</t>
        </r>
      </text>
    </comment>
    <comment ref="B513" authorId="2" shapeId="0" xr:uid="{F6170DDE-2776-47FD-8B3B-7174C4D474D5}">
      <text>
        <r>
          <rPr>
            <sz val="11"/>
            <color theme="1"/>
            <rFont val="Calibri"/>
            <family val="2"/>
            <scheme val="minor"/>
          </rPr>
          <t>Introduzca un texto con la finalidad de la contratación</t>
        </r>
      </text>
    </comment>
    <comment ref="C513" authorId="2" shapeId="0" xr:uid="{2F1C5EA6-5615-402A-A26B-B9719A546F23}">
      <text>
        <r>
          <rPr>
            <sz val="11"/>
            <color theme="1"/>
            <rFont val="Calibri"/>
            <family val="2"/>
            <scheme val="minor"/>
          </rPr>
          <t>Seleccionar un valor del listado</t>
        </r>
      </text>
    </comment>
    <comment ref="D513" authorId="2" shapeId="0" xr:uid="{71912EF4-15D3-4906-ABDD-2AA7E4645450}">
      <text>
        <r>
          <rPr>
            <sz val="11"/>
            <color theme="1"/>
            <rFont val="Calibri"/>
            <family val="2"/>
            <scheme val="minor"/>
          </rPr>
          <t>Seleccione el tipo de procedimiento</t>
        </r>
      </text>
    </comment>
    <comment ref="E513" authorId="2" shapeId="0" xr:uid="{143A40A4-EA2E-47AD-8DBC-3DFCE7A4A321}">
      <text>
        <r>
          <rPr>
            <sz val="11"/>
            <color theme="1"/>
            <rFont val="Calibri"/>
            <family val="2"/>
            <scheme val="minor"/>
          </rPr>
          <t>Seleccione un valor de la lista</t>
        </r>
      </text>
    </comment>
    <comment ref="F513" authorId="2" shapeId="0" xr:uid="{AF72B785-7B69-41BE-8333-9052F36E463D}">
      <text>
        <r>
          <rPr>
            <sz val="11"/>
            <color theme="1"/>
            <rFont val="Calibri"/>
            <family val="2"/>
            <scheme val="minor"/>
          </rPr>
          <t>Introduzca el código SNIP</t>
        </r>
      </text>
    </comment>
    <comment ref="C514" authorId="2" shapeId="0" xr:uid="{2EC4144A-D93C-43A0-B45D-640EDA1DC4FE}">
      <text>
        <r>
          <rPr>
            <sz val="11"/>
            <color theme="1"/>
            <rFont val="Calibri"/>
            <family val="2"/>
            <scheme val="minor"/>
          </rPr>
          <t>Introduzca la fecha de inicio del proceso, en formato dd-mm-aaaa</t>
        </r>
      </text>
    </comment>
    <comment ref="F514" authorId="2" shapeId="0" xr:uid="{235F1996-34FA-43D2-AE87-727BAF413B49}">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15" authorId="2" shapeId="0" xr:uid="{17945523-021D-44FF-9C8D-6AC1548C1DC3}">
      <text/>
    </comment>
    <comment ref="C516" authorId="2" shapeId="0" xr:uid="{D12558F9-035C-4E1D-A876-C435FEC81DA7}">
      <text>
        <r>
          <rPr>
            <sz val="11"/>
            <color theme="1"/>
            <rFont val="Calibri"/>
            <family val="2"/>
            <scheme val="minor"/>
          </rPr>
          <t>Introduzca la fecha prevista de adjudicación, en formato dd-mm-aaaa</t>
        </r>
      </text>
    </comment>
    <comment ref="F516" authorId="2" shapeId="0" xr:uid="{C2428060-65B4-45D8-AD41-1523BCC593CC}">
      <text/>
    </comment>
    <comment ref="F517" authorId="2" shapeId="0" xr:uid="{D1885148-7D43-49FA-ABA2-69ED5FD532F3}">
      <text/>
    </comment>
    <comment ref="A519" authorId="2" shapeId="0" xr:uid="{FECC79FB-7E59-4659-86DB-E48AAF3E4358}">
      <text>
        <r>
          <rPr>
            <sz val="11"/>
            <color theme="1"/>
            <rFont val="Calibri"/>
            <family val="2"/>
            <scheme val="minor"/>
          </rPr>
          <t>Introduzca un codigo UNSPSC</t>
        </r>
      </text>
    </comment>
    <comment ref="B519" authorId="2" shapeId="0" xr:uid="{693A31D9-CABE-499C-BDDB-F8D7E46D100B}">
      <text>
        <r>
          <rPr>
            <sz val="11"/>
            <color theme="1"/>
            <rFont val="Calibri"/>
            <family val="2"/>
            <scheme val="minor"/>
          </rPr>
          <t>Descripción calculada automáticamente a partir de código del artículo</t>
        </r>
      </text>
    </comment>
    <comment ref="C519" authorId="2" shapeId="0" xr:uid="{F8AFA966-DFC7-474B-BFA9-9B857B2AFDD1}">
      <text>
        <r>
          <rPr>
            <sz val="11"/>
            <color theme="1"/>
            <rFont val="Calibri"/>
            <family val="2"/>
            <scheme val="minor"/>
          </rPr>
          <t>Seleccione un valor de la lista</t>
        </r>
      </text>
    </comment>
    <comment ref="D519" authorId="2" shapeId="0" xr:uid="{212B5BFB-74D3-4F7D-8809-F28D9C93D2E5}">
      <text>
        <r>
          <rPr>
            <sz val="11"/>
            <color theme="1"/>
            <rFont val="Calibri"/>
            <family val="2"/>
            <scheme val="minor"/>
          </rPr>
          <t>Introduzca un número con dos decimales como máximo. Debe ser igual o mayor a la "Cantidad Real Consumida"</t>
        </r>
      </text>
    </comment>
    <comment ref="E519" authorId="2" shapeId="0" xr:uid="{379A7F3F-09A6-40B4-BA55-29A376340B3C}">
      <text>
        <r>
          <rPr>
            <sz val="11"/>
            <color theme="1"/>
            <rFont val="Calibri"/>
            <family val="2"/>
            <scheme val="minor"/>
          </rPr>
          <t>Introduzca un número con dos decimales como máximo</t>
        </r>
      </text>
    </comment>
    <comment ref="F519" authorId="2" shapeId="0" xr:uid="{768CC396-52C7-4B39-A533-8A4D8E655C4C}">
      <text>
        <r>
          <rPr>
            <sz val="11"/>
            <color theme="1"/>
            <rFont val="Calibri"/>
            <family val="2"/>
            <scheme val="minor"/>
          </rPr>
          <t>Monto calculado automáticamente por el sistema</t>
        </r>
      </text>
    </comment>
    <comment ref="A525" authorId="2" shapeId="0" xr:uid="{4416D0C1-305B-4226-9774-E21C06684FC6}">
      <text>
        <r>
          <rPr>
            <sz val="11"/>
            <color theme="1"/>
            <rFont val="Calibri"/>
            <family val="2"/>
            <scheme val="minor"/>
          </rPr>
          <t>Introducir un texto con el nombre o referencia de la contratación</t>
        </r>
      </text>
    </comment>
    <comment ref="B525" authorId="2" shapeId="0" xr:uid="{2CB338B5-D5C4-41B8-A0D8-0D1EE954C486}">
      <text>
        <r>
          <rPr>
            <sz val="11"/>
            <color theme="1"/>
            <rFont val="Calibri"/>
            <family val="2"/>
            <scheme val="minor"/>
          </rPr>
          <t>Introduzca un texto con la finalidad de la contratación</t>
        </r>
      </text>
    </comment>
    <comment ref="C525" authorId="2" shapeId="0" xr:uid="{6D89EBA1-8C9F-447D-8C8C-DAD32ADC7A27}">
      <text>
        <r>
          <rPr>
            <sz val="11"/>
            <color theme="1"/>
            <rFont val="Calibri"/>
            <family val="2"/>
            <scheme val="minor"/>
          </rPr>
          <t>Seleccionar un valor del listado</t>
        </r>
      </text>
    </comment>
    <comment ref="D525" authorId="2" shapeId="0" xr:uid="{37E57487-841B-4D47-B3D1-592AF8988DA3}">
      <text>
        <r>
          <rPr>
            <sz val="11"/>
            <color theme="1"/>
            <rFont val="Calibri"/>
            <family val="2"/>
            <scheme val="minor"/>
          </rPr>
          <t>Seleccione el tipo de procedimiento</t>
        </r>
      </text>
    </comment>
    <comment ref="E525" authorId="2" shapeId="0" xr:uid="{92E34E1B-F60C-403D-B092-9E58BD90FAE2}">
      <text>
        <r>
          <rPr>
            <sz val="11"/>
            <color theme="1"/>
            <rFont val="Calibri"/>
            <family val="2"/>
            <scheme val="minor"/>
          </rPr>
          <t>Seleccione un valor de la lista</t>
        </r>
      </text>
    </comment>
    <comment ref="F525" authorId="2" shapeId="0" xr:uid="{EFC27797-5227-4DDA-87C4-7CDB5BA2945D}">
      <text>
        <r>
          <rPr>
            <sz val="11"/>
            <color theme="1"/>
            <rFont val="Calibri"/>
            <family val="2"/>
            <scheme val="minor"/>
          </rPr>
          <t>Introduzca el código SNIP</t>
        </r>
      </text>
    </comment>
    <comment ref="C526" authorId="2" shapeId="0" xr:uid="{7BA2A91D-6755-45F5-8E6F-548E60F1543D}">
      <text>
        <r>
          <rPr>
            <sz val="11"/>
            <color theme="1"/>
            <rFont val="Calibri"/>
            <family val="2"/>
            <scheme val="minor"/>
          </rPr>
          <t>Introduzca la fecha de inicio del proceso, en formato dd-mm-aaaa</t>
        </r>
      </text>
    </comment>
    <comment ref="F526" authorId="2" shapeId="0" xr:uid="{1421AD02-E2CA-492C-BF25-8C8CA25101E3}">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27" authorId="2" shapeId="0" xr:uid="{6EDA5FF5-DF25-42AE-B0B3-2E63814DBE4C}">
      <text/>
    </comment>
    <comment ref="C528" authorId="2" shapeId="0" xr:uid="{C105CC07-6D70-4C13-A5BC-D02A4D7AC1C2}">
      <text>
        <r>
          <rPr>
            <sz val="11"/>
            <color theme="1"/>
            <rFont val="Calibri"/>
            <family val="2"/>
            <scheme val="minor"/>
          </rPr>
          <t>Introduzca la fecha prevista de adjudicación, en formato dd-mm-aaaa</t>
        </r>
      </text>
    </comment>
    <comment ref="F528" authorId="2" shapeId="0" xr:uid="{16197353-EE86-4746-8127-37436551B6DD}">
      <text/>
    </comment>
    <comment ref="F529" authorId="2" shapeId="0" xr:uid="{05A9234C-656A-46F8-A2C3-B11E4A459409}">
      <text/>
    </comment>
    <comment ref="A531" authorId="2" shapeId="0" xr:uid="{022D8A1E-7CD2-49BC-AFDB-FEEA27A490D0}">
      <text>
        <r>
          <rPr>
            <sz val="11"/>
            <color theme="1"/>
            <rFont val="Calibri"/>
            <family val="2"/>
            <scheme val="minor"/>
          </rPr>
          <t>Introduzca un codigo UNSPSC</t>
        </r>
      </text>
    </comment>
    <comment ref="B531" authorId="2" shapeId="0" xr:uid="{5B4827EA-1222-438A-9BBC-C2615F26DA0C}">
      <text>
        <r>
          <rPr>
            <sz val="11"/>
            <color theme="1"/>
            <rFont val="Calibri"/>
            <family val="2"/>
            <scheme val="minor"/>
          </rPr>
          <t>Descripción calculada automáticamente a partir de código del artículo</t>
        </r>
      </text>
    </comment>
    <comment ref="C531" authorId="2" shapeId="0" xr:uid="{00165FDE-B655-44F9-8855-3AF9D2A1FE56}">
      <text>
        <r>
          <rPr>
            <sz val="11"/>
            <color theme="1"/>
            <rFont val="Calibri"/>
            <family val="2"/>
            <scheme val="minor"/>
          </rPr>
          <t>Seleccione un valor de la lista</t>
        </r>
      </text>
    </comment>
    <comment ref="D531" authorId="2" shapeId="0" xr:uid="{E9DF79AB-5B0B-495E-B1EA-FD9CA8001D06}">
      <text>
        <r>
          <rPr>
            <sz val="11"/>
            <color theme="1"/>
            <rFont val="Calibri"/>
            <family val="2"/>
            <scheme val="minor"/>
          </rPr>
          <t>Introduzca un número con dos decimales como máximo. Debe ser igual o mayor a la "Cantidad Real Consumida"</t>
        </r>
      </text>
    </comment>
    <comment ref="E531" authorId="2" shapeId="0" xr:uid="{35EC825B-DAA4-456B-8AEF-DD07A1EE365D}">
      <text>
        <r>
          <rPr>
            <sz val="11"/>
            <color theme="1"/>
            <rFont val="Calibri"/>
            <family val="2"/>
            <scheme val="minor"/>
          </rPr>
          <t>Introduzca un número con dos decimales como máximo</t>
        </r>
      </text>
    </comment>
    <comment ref="F531" authorId="2" shapeId="0" xr:uid="{181C19F3-3F22-4095-8E0B-C60221FC0935}">
      <text>
        <r>
          <rPr>
            <sz val="11"/>
            <color theme="1"/>
            <rFont val="Calibri"/>
            <family val="2"/>
            <scheme val="minor"/>
          </rPr>
          <t>Monto calculado automáticamente por el sistema</t>
        </r>
      </text>
    </comment>
    <comment ref="A536" authorId="2" shapeId="0" xr:uid="{5B0DE443-8E23-46E5-B893-02FB32CB2C21}">
      <text>
        <r>
          <rPr>
            <sz val="11"/>
            <color theme="1"/>
            <rFont val="Calibri"/>
            <family val="2"/>
            <scheme val="minor"/>
          </rPr>
          <t>Introducir un texto con el nombre o referencia de la contratación</t>
        </r>
      </text>
    </comment>
    <comment ref="B536" authorId="2" shapeId="0" xr:uid="{87624B18-1D4F-4251-85E9-B6A98875970D}">
      <text>
        <r>
          <rPr>
            <sz val="11"/>
            <color theme="1"/>
            <rFont val="Calibri"/>
            <family val="2"/>
            <scheme val="minor"/>
          </rPr>
          <t>Introduzca un texto con la finalidad de la contratación</t>
        </r>
      </text>
    </comment>
    <comment ref="C536" authorId="2" shapeId="0" xr:uid="{DEBE5719-FD54-4C4B-8ABA-4FFCCF45F6F3}">
      <text>
        <r>
          <rPr>
            <sz val="11"/>
            <color theme="1"/>
            <rFont val="Calibri"/>
            <family val="2"/>
            <scheme val="minor"/>
          </rPr>
          <t>Seleccionar un valor del listado</t>
        </r>
      </text>
    </comment>
    <comment ref="D536" authorId="2" shapeId="0" xr:uid="{4ECF8C5C-4958-4771-A89B-B6D3EDF93187}">
      <text>
        <r>
          <rPr>
            <sz val="11"/>
            <color theme="1"/>
            <rFont val="Calibri"/>
            <family val="2"/>
            <scheme val="minor"/>
          </rPr>
          <t>Seleccione el tipo de procedimiento</t>
        </r>
      </text>
    </comment>
    <comment ref="E536" authorId="2" shapeId="0" xr:uid="{BFF78281-348C-4DF9-B560-79508D9EB7B6}">
      <text>
        <r>
          <rPr>
            <sz val="11"/>
            <color theme="1"/>
            <rFont val="Calibri"/>
            <family val="2"/>
            <scheme val="minor"/>
          </rPr>
          <t>Seleccione un valor de la lista</t>
        </r>
      </text>
    </comment>
    <comment ref="F536" authorId="2" shapeId="0" xr:uid="{72C87858-8947-487A-9731-5C2C21B249E6}">
      <text>
        <r>
          <rPr>
            <sz val="11"/>
            <color theme="1"/>
            <rFont val="Calibri"/>
            <family val="2"/>
            <scheme val="minor"/>
          </rPr>
          <t>Introduzca el código SNIP</t>
        </r>
      </text>
    </comment>
    <comment ref="C537" authorId="2" shapeId="0" xr:uid="{D86606E9-F123-468A-B177-71CF1A423ECA}">
      <text>
        <r>
          <rPr>
            <sz val="11"/>
            <color theme="1"/>
            <rFont val="Calibri"/>
            <family val="2"/>
            <scheme val="minor"/>
          </rPr>
          <t>Introduzca la fecha de inicio del proceso, en formato dd-mm-aaaa</t>
        </r>
      </text>
    </comment>
    <comment ref="F537" authorId="2" shapeId="0" xr:uid="{63E77BC1-B187-4F18-A5D5-3865AC375F0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38" authorId="2" shapeId="0" xr:uid="{0D9D73AD-DA64-4C3B-8EEA-FF7858ED2E05}">
      <text/>
    </comment>
    <comment ref="C539" authorId="2" shapeId="0" xr:uid="{F9F9D7BA-8C61-405F-A22E-BC859E0C7ED8}">
      <text>
        <r>
          <rPr>
            <sz val="11"/>
            <color theme="1"/>
            <rFont val="Calibri"/>
            <family val="2"/>
            <scheme val="minor"/>
          </rPr>
          <t>Introduzca la fecha prevista de adjudicación, en formato dd-mm-aaaa</t>
        </r>
      </text>
    </comment>
    <comment ref="F539" authorId="2" shapeId="0" xr:uid="{F4F6054F-F1C4-405C-A7F3-BC5321BF25A5}">
      <text/>
    </comment>
    <comment ref="F540" authorId="2" shapeId="0" xr:uid="{48D9D6A5-B28D-476F-BD63-26284FBFE556}">
      <text/>
    </comment>
    <comment ref="A542" authorId="2" shapeId="0" xr:uid="{9E82C345-DB97-40AA-B4D7-C4E6B7C289A5}">
      <text>
        <r>
          <rPr>
            <sz val="11"/>
            <color theme="1"/>
            <rFont val="Calibri"/>
            <family val="2"/>
            <scheme val="minor"/>
          </rPr>
          <t>Introduzca un codigo UNSPSC</t>
        </r>
      </text>
    </comment>
    <comment ref="B542" authorId="2" shapeId="0" xr:uid="{35A89755-6067-4AAD-AE4A-8E674A66285C}">
      <text>
        <r>
          <rPr>
            <sz val="11"/>
            <color theme="1"/>
            <rFont val="Calibri"/>
            <family val="2"/>
            <scheme val="minor"/>
          </rPr>
          <t>Descripción calculada automáticamente a partir de código del artículo</t>
        </r>
      </text>
    </comment>
    <comment ref="C542" authorId="2" shapeId="0" xr:uid="{729455C3-4E09-41C2-B91B-D4A32E28E3B7}">
      <text>
        <r>
          <rPr>
            <sz val="11"/>
            <color theme="1"/>
            <rFont val="Calibri"/>
            <family val="2"/>
            <scheme val="minor"/>
          </rPr>
          <t>Seleccione un valor de la lista</t>
        </r>
      </text>
    </comment>
    <comment ref="D542" authorId="2" shapeId="0" xr:uid="{C6D49270-1F7E-4F41-A11E-858B6878BF1D}">
      <text>
        <r>
          <rPr>
            <sz val="11"/>
            <color theme="1"/>
            <rFont val="Calibri"/>
            <family val="2"/>
            <scheme val="minor"/>
          </rPr>
          <t>Introduzca un número con dos decimales como máximo. Debe ser igual o mayor a la "Cantidad Real Consumida"</t>
        </r>
      </text>
    </comment>
    <comment ref="E542" authorId="2" shapeId="0" xr:uid="{CAA1F39C-233C-4B27-9D81-6AB079ECB4F2}">
      <text>
        <r>
          <rPr>
            <sz val="11"/>
            <color theme="1"/>
            <rFont val="Calibri"/>
            <family val="2"/>
            <scheme val="minor"/>
          </rPr>
          <t>Introduzca un número con dos decimales como máximo</t>
        </r>
      </text>
    </comment>
    <comment ref="F542" authorId="2" shapeId="0" xr:uid="{4514A415-AA57-457C-8B05-61DFE7462E29}">
      <text>
        <r>
          <rPr>
            <sz val="11"/>
            <color theme="1"/>
            <rFont val="Calibri"/>
            <family val="2"/>
            <scheme val="minor"/>
          </rPr>
          <t>Monto calculado automáticamente por el sistema</t>
        </r>
      </text>
    </comment>
    <comment ref="A548" authorId="2" shapeId="0" xr:uid="{78A68425-98F7-4295-B98D-40339D0D08C2}">
      <text>
        <r>
          <rPr>
            <sz val="11"/>
            <color theme="1"/>
            <rFont val="Calibri"/>
            <family val="2"/>
            <scheme val="minor"/>
          </rPr>
          <t>Introducir un texto con el nombre o referencia de la contratación</t>
        </r>
      </text>
    </comment>
    <comment ref="B548" authorId="2" shapeId="0" xr:uid="{59DC0253-E000-4286-96B0-BA91ED15847C}">
      <text>
        <r>
          <rPr>
            <sz val="11"/>
            <color theme="1"/>
            <rFont val="Calibri"/>
            <family val="2"/>
            <scheme val="minor"/>
          </rPr>
          <t>Introduzca un texto con la finalidad de la contratación</t>
        </r>
      </text>
    </comment>
    <comment ref="C548" authorId="2" shapeId="0" xr:uid="{7A5B4489-9B09-4054-902E-1E28B08567E4}">
      <text>
        <r>
          <rPr>
            <sz val="11"/>
            <color theme="1"/>
            <rFont val="Calibri"/>
            <family val="2"/>
            <scheme val="minor"/>
          </rPr>
          <t>Seleccionar un valor del listado</t>
        </r>
      </text>
    </comment>
    <comment ref="D548" authorId="2" shapeId="0" xr:uid="{0AEEE3F6-A715-42AB-9931-456BE7D35FAF}">
      <text>
        <r>
          <rPr>
            <sz val="11"/>
            <color theme="1"/>
            <rFont val="Calibri"/>
            <family val="2"/>
            <scheme val="minor"/>
          </rPr>
          <t>Seleccione el tipo de procedimiento</t>
        </r>
      </text>
    </comment>
    <comment ref="E548" authorId="2" shapeId="0" xr:uid="{0140CD1C-30EF-4814-BA39-5D1B15C9FF2C}">
      <text>
        <r>
          <rPr>
            <sz val="11"/>
            <color theme="1"/>
            <rFont val="Calibri"/>
            <family val="2"/>
            <scheme val="minor"/>
          </rPr>
          <t>Seleccione un valor de la lista</t>
        </r>
      </text>
    </comment>
    <comment ref="F548" authorId="2" shapeId="0" xr:uid="{1585FC5A-15DA-4018-84B3-3829264302A5}">
      <text>
        <r>
          <rPr>
            <sz val="11"/>
            <color theme="1"/>
            <rFont val="Calibri"/>
            <family val="2"/>
            <scheme val="minor"/>
          </rPr>
          <t>Introduzca el código SNIP</t>
        </r>
      </text>
    </comment>
    <comment ref="C549" authorId="2" shapeId="0" xr:uid="{65EC6EEA-FB69-413D-8D0D-FA989AEE20FC}">
      <text>
        <r>
          <rPr>
            <sz val="11"/>
            <color theme="1"/>
            <rFont val="Calibri"/>
            <family val="2"/>
            <scheme val="minor"/>
          </rPr>
          <t>Introduzca la fecha de inicio del proceso, en formato dd-mm-aaaa</t>
        </r>
      </text>
    </comment>
    <comment ref="F549" authorId="2" shapeId="0" xr:uid="{47F7626D-19D7-4047-9790-1352B2D0BE6C}">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50" authorId="2" shapeId="0" xr:uid="{558400EC-BC8C-47DD-A97C-7BF0995B76A6}">
      <text/>
    </comment>
    <comment ref="C551" authorId="2" shapeId="0" xr:uid="{6330A97C-83C7-4A18-922F-5AFD3A5FFAFF}">
      <text>
        <r>
          <rPr>
            <sz val="11"/>
            <color theme="1"/>
            <rFont val="Calibri"/>
            <family val="2"/>
            <scheme val="minor"/>
          </rPr>
          <t>Introduzca la fecha prevista de adjudicación, en formato dd-mm-aaaa</t>
        </r>
      </text>
    </comment>
    <comment ref="F551" authorId="2" shapeId="0" xr:uid="{9D6114CF-9590-4205-9B7B-7F7C081CF4BF}">
      <text/>
    </comment>
    <comment ref="F552" authorId="2" shapeId="0" xr:uid="{13FBF2C8-12E2-428F-BC50-6E0AB87AE5A7}">
      <text/>
    </comment>
    <comment ref="A554" authorId="2" shapeId="0" xr:uid="{04B0CFAF-D87E-45B3-8639-56AF5F1CD6EB}">
      <text>
        <r>
          <rPr>
            <sz val="11"/>
            <color theme="1"/>
            <rFont val="Calibri"/>
            <family val="2"/>
            <scheme val="minor"/>
          </rPr>
          <t>Introduzca un codigo UNSPSC</t>
        </r>
      </text>
    </comment>
    <comment ref="B554" authorId="2" shapeId="0" xr:uid="{B813171D-ADF0-456E-B695-5C7C45953285}">
      <text>
        <r>
          <rPr>
            <sz val="11"/>
            <color theme="1"/>
            <rFont val="Calibri"/>
            <family val="2"/>
            <scheme val="minor"/>
          </rPr>
          <t>Descripción calculada automáticamente a partir de código del artículo</t>
        </r>
      </text>
    </comment>
    <comment ref="C554" authorId="2" shapeId="0" xr:uid="{28449CD2-0375-48A1-87B1-5B22873B23CA}">
      <text>
        <r>
          <rPr>
            <sz val="11"/>
            <color theme="1"/>
            <rFont val="Calibri"/>
            <family val="2"/>
            <scheme val="minor"/>
          </rPr>
          <t>Seleccione un valor de la lista</t>
        </r>
      </text>
    </comment>
    <comment ref="D554" authorId="2" shapeId="0" xr:uid="{9925350F-DD87-44FA-9972-B09E8851640A}">
      <text>
        <r>
          <rPr>
            <sz val="11"/>
            <color theme="1"/>
            <rFont val="Calibri"/>
            <family val="2"/>
            <scheme val="minor"/>
          </rPr>
          <t>Introduzca un número con dos decimales como máximo. Debe ser igual o mayor a la "Cantidad Real Consumida"</t>
        </r>
      </text>
    </comment>
    <comment ref="E554" authorId="2" shapeId="0" xr:uid="{919A8879-D5D8-4900-8A4F-1A30859378C3}">
      <text>
        <r>
          <rPr>
            <sz val="11"/>
            <color theme="1"/>
            <rFont val="Calibri"/>
            <family val="2"/>
            <scheme val="minor"/>
          </rPr>
          <t>Introduzca un número con dos decimales como máximo</t>
        </r>
      </text>
    </comment>
    <comment ref="F554" authorId="2" shapeId="0" xr:uid="{26C9ABCC-0173-4679-A30C-F5D85C38FDC5}">
      <text>
        <r>
          <rPr>
            <sz val="11"/>
            <color theme="1"/>
            <rFont val="Calibri"/>
            <family val="2"/>
            <scheme val="minor"/>
          </rPr>
          <t>Monto calculado automáticamente por el sistema</t>
        </r>
      </text>
    </comment>
    <comment ref="A559" authorId="2" shapeId="0" xr:uid="{6B191EB8-7921-4FD2-9177-4EB217EF07C9}">
      <text>
        <r>
          <rPr>
            <sz val="11"/>
            <color theme="1"/>
            <rFont val="Calibri"/>
            <family val="2"/>
            <scheme val="minor"/>
          </rPr>
          <t>Introducir un texto con el nombre o referencia de la contratación</t>
        </r>
      </text>
    </comment>
    <comment ref="B559" authorId="2" shapeId="0" xr:uid="{A9B1F8FD-3B86-4B24-BF46-EEBF8862D7F6}">
      <text>
        <r>
          <rPr>
            <sz val="11"/>
            <color theme="1"/>
            <rFont val="Calibri"/>
            <family val="2"/>
            <scheme val="minor"/>
          </rPr>
          <t>Introduzca un texto con la finalidad de la contratación</t>
        </r>
      </text>
    </comment>
    <comment ref="C559" authorId="2" shapeId="0" xr:uid="{ECBB57D8-E68C-4BEB-8F79-6ABD5E12E800}">
      <text>
        <r>
          <rPr>
            <sz val="11"/>
            <color theme="1"/>
            <rFont val="Calibri"/>
            <family val="2"/>
            <scheme val="minor"/>
          </rPr>
          <t>Seleccionar un valor del listado</t>
        </r>
      </text>
    </comment>
    <comment ref="D559" authorId="2" shapeId="0" xr:uid="{DE64DE6E-E728-4246-B645-55C1F7791F99}">
      <text>
        <r>
          <rPr>
            <sz val="11"/>
            <color theme="1"/>
            <rFont val="Calibri"/>
            <family val="2"/>
            <scheme val="minor"/>
          </rPr>
          <t>Seleccione el tipo de procedimiento</t>
        </r>
      </text>
    </comment>
    <comment ref="E559" authorId="2" shapeId="0" xr:uid="{305A9EEA-3601-4803-A3E6-E50BA37F6610}">
      <text>
        <r>
          <rPr>
            <sz val="11"/>
            <color theme="1"/>
            <rFont val="Calibri"/>
            <family val="2"/>
            <scheme val="minor"/>
          </rPr>
          <t>Seleccione un valor de la lista</t>
        </r>
      </text>
    </comment>
    <comment ref="F559" authorId="2" shapeId="0" xr:uid="{A33D5190-0A24-4CFF-AF6F-BF8FE1055CEA}">
      <text>
        <r>
          <rPr>
            <sz val="11"/>
            <color theme="1"/>
            <rFont val="Calibri"/>
            <family val="2"/>
            <scheme val="minor"/>
          </rPr>
          <t>Introduzca el código SNIP</t>
        </r>
      </text>
    </comment>
    <comment ref="C560" authorId="2" shapeId="0" xr:uid="{A298E698-9C55-4B4C-8BBB-12D2904B2736}">
      <text>
        <r>
          <rPr>
            <sz val="11"/>
            <color theme="1"/>
            <rFont val="Calibri"/>
            <family val="2"/>
            <scheme val="minor"/>
          </rPr>
          <t>Introduzca la fecha de inicio del proceso, en formato dd-mm-aaaa</t>
        </r>
      </text>
    </comment>
    <comment ref="F560" authorId="2" shapeId="0" xr:uid="{87D514E7-4D4A-48EF-A249-99E9024E6FB8}">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61" authorId="2" shapeId="0" xr:uid="{F77A1AA8-0E25-4CAC-8AED-4548945C535C}">
      <text/>
    </comment>
    <comment ref="C562" authorId="2" shapeId="0" xr:uid="{B63A2EF6-A76F-4E14-AD33-5A849E1D6DB2}">
      <text>
        <r>
          <rPr>
            <sz val="11"/>
            <color theme="1"/>
            <rFont val="Calibri"/>
            <family val="2"/>
            <scheme val="minor"/>
          </rPr>
          <t>Introduzca la fecha prevista de adjudicación, en formato dd-mm-aaaa</t>
        </r>
      </text>
    </comment>
    <comment ref="F562" authorId="2" shapeId="0" xr:uid="{DC689689-04DD-4CC5-8A9A-B5BB2F25B90A}">
      <text/>
    </comment>
    <comment ref="F563" authorId="2" shapeId="0" xr:uid="{FDA8956C-E7C5-4F93-B6D4-AFB2035FFE61}">
      <text/>
    </comment>
    <comment ref="A565" authorId="2" shapeId="0" xr:uid="{FB575429-48C4-4AFD-A320-A1F87DB11D8F}">
      <text>
        <r>
          <rPr>
            <sz val="11"/>
            <color theme="1"/>
            <rFont val="Calibri"/>
            <family val="2"/>
            <scheme val="minor"/>
          </rPr>
          <t>Introduzca un codigo UNSPSC</t>
        </r>
      </text>
    </comment>
    <comment ref="B565" authorId="2" shapeId="0" xr:uid="{30ABC212-54D5-434B-88C4-EBDFD6D113B4}">
      <text>
        <r>
          <rPr>
            <sz val="11"/>
            <color theme="1"/>
            <rFont val="Calibri"/>
            <family val="2"/>
            <scheme val="minor"/>
          </rPr>
          <t>Descripción calculada automáticamente a partir de código del artículo</t>
        </r>
      </text>
    </comment>
    <comment ref="C565" authorId="2" shapeId="0" xr:uid="{20CF8A87-0803-4023-8AE0-2B64D10510E6}">
      <text>
        <r>
          <rPr>
            <sz val="11"/>
            <color theme="1"/>
            <rFont val="Calibri"/>
            <family val="2"/>
            <scheme val="minor"/>
          </rPr>
          <t>Seleccione un valor de la lista</t>
        </r>
      </text>
    </comment>
    <comment ref="D565" authorId="2" shapeId="0" xr:uid="{61414571-85DF-4139-A36B-95A173537CED}">
      <text>
        <r>
          <rPr>
            <sz val="11"/>
            <color theme="1"/>
            <rFont val="Calibri"/>
            <family val="2"/>
            <scheme val="minor"/>
          </rPr>
          <t>Introduzca un número con dos decimales como máximo. Debe ser igual o mayor a la "Cantidad Real Consumida"</t>
        </r>
      </text>
    </comment>
    <comment ref="E565" authorId="2" shapeId="0" xr:uid="{F222AA7A-452A-44B5-A913-DB956D3C0984}">
      <text>
        <r>
          <rPr>
            <sz val="11"/>
            <color theme="1"/>
            <rFont val="Calibri"/>
            <family val="2"/>
            <scheme val="minor"/>
          </rPr>
          <t>Introduzca un número con dos decimales como máximo</t>
        </r>
      </text>
    </comment>
    <comment ref="F565" authorId="2" shapeId="0" xr:uid="{185D59FB-DFCC-41AA-84A2-A81BEDB8BD3B}">
      <text>
        <r>
          <rPr>
            <sz val="11"/>
            <color theme="1"/>
            <rFont val="Calibri"/>
            <family val="2"/>
            <scheme val="minor"/>
          </rPr>
          <t>Monto calculado automáticamente por el sistema</t>
        </r>
      </text>
    </comment>
    <comment ref="A570" authorId="2" shapeId="0" xr:uid="{6344DA76-5B6C-45C4-86F3-981F29DB36A2}">
      <text>
        <r>
          <rPr>
            <sz val="11"/>
            <color theme="1"/>
            <rFont val="Calibri"/>
            <family val="2"/>
            <scheme val="minor"/>
          </rPr>
          <t>Introducir un texto con el nombre o referencia de la contratación</t>
        </r>
      </text>
    </comment>
    <comment ref="B570" authorId="2" shapeId="0" xr:uid="{F7772AD5-EFD6-4EDB-AB24-496CFE4F917C}">
      <text>
        <r>
          <rPr>
            <sz val="11"/>
            <color theme="1"/>
            <rFont val="Calibri"/>
            <family val="2"/>
            <scheme val="minor"/>
          </rPr>
          <t>Introduzca un texto con la finalidad de la contratación</t>
        </r>
      </text>
    </comment>
    <comment ref="C570" authorId="2" shapeId="0" xr:uid="{1B4DA00C-7952-42E0-9415-5620B53C83CB}">
      <text>
        <r>
          <rPr>
            <sz val="11"/>
            <color theme="1"/>
            <rFont val="Calibri"/>
            <family val="2"/>
            <scheme val="minor"/>
          </rPr>
          <t>Seleccionar un valor del listado</t>
        </r>
      </text>
    </comment>
    <comment ref="D570" authorId="2" shapeId="0" xr:uid="{BE28E42A-233A-4D59-A821-CD1D5198BEC0}">
      <text>
        <r>
          <rPr>
            <sz val="11"/>
            <color theme="1"/>
            <rFont val="Calibri"/>
            <family val="2"/>
            <scheme val="minor"/>
          </rPr>
          <t>Seleccione el tipo de procedimiento</t>
        </r>
      </text>
    </comment>
    <comment ref="E570" authorId="2" shapeId="0" xr:uid="{619921D5-C8D6-423B-BC3D-7CB10F2292F9}">
      <text>
        <r>
          <rPr>
            <sz val="11"/>
            <color theme="1"/>
            <rFont val="Calibri"/>
            <family val="2"/>
            <scheme val="minor"/>
          </rPr>
          <t>Seleccione un valor de la lista</t>
        </r>
      </text>
    </comment>
    <comment ref="F570" authorId="2" shapeId="0" xr:uid="{23CCAD33-78FD-472A-B359-8182FB356710}">
      <text>
        <r>
          <rPr>
            <sz val="11"/>
            <color theme="1"/>
            <rFont val="Calibri"/>
            <family val="2"/>
            <scheme val="minor"/>
          </rPr>
          <t>Introduzca el código SNIP</t>
        </r>
      </text>
    </comment>
    <comment ref="C571" authorId="2" shapeId="0" xr:uid="{E47C7A70-822B-4BD4-8A6D-1F47D75DD593}">
      <text>
        <r>
          <rPr>
            <sz val="11"/>
            <color theme="1"/>
            <rFont val="Calibri"/>
            <family val="2"/>
            <scheme val="minor"/>
          </rPr>
          <t>Introduzca la fecha de inicio del proceso, en formato dd-mm-aaaa</t>
        </r>
      </text>
    </comment>
    <comment ref="F571" authorId="2" shapeId="0" xr:uid="{B4C13375-BAFD-4F75-8F18-CCFB4A0AD5A7}">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72" authorId="2" shapeId="0" xr:uid="{5A8FC0F9-9DA1-416C-88FE-811822B9C2F8}">
      <text/>
    </comment>
    <comment ref="C573" authorId="2" shapeId="0" xr:uid="{DDD392A2-AA46-44AF-9C61-6F7ED3268855}">
      <text>
        <r>
          <rPr>
            <sz val="11"/>
            <color theme="1"/>
            <rFont val="Calibri"/>
            <family val="2"/>
            <scheme val="minor"/>
          </rPr>
          <t>Introduzca la fecha prevista de adjudicación, en formato dd-mm-aaaa</t>
        </r>
      </text>
    </comment>
    <comment ref="F573" authorId="2" shapeId="0" xr:uid="{F8D404CC-14B8-4393-B279-A0AC38637028}">
      <text/>
    </comment>
    <comment ref="F574" authorId="2" shapeId="0" xr:uid="{F8522FDE-DC81-4F62-96E3-66FA51CD687A}">
      <text/>
    </comment>
    <comment ref="A576" authorId="2" shapeId="0" xr:uid="{F92C68E4-1002-49F8-8DB4-02FF6ADD3ABA}">
      <text>
        <r>
          <rPr>
            <sz val="11"/>
            <color theme="1"/>
            <rFont val="Calibri"/>
            <family val="2"/>
            <scheme val="minor"/>
          </rPr>
          <t>Introduzca un codigo UNSPSC</t>
        </r>
      </text>
    </comment>
    <comment ref="B576" authorId="2" shapeId="0" xr:uid="{7D8F9466-0972-479C-B728-D58D4781357D}">
      <text>
        <r>
          <rPr>
            <sz val="11"/>
            <color theme="1"/>
            <rFont val="Calibri"/>
            <family val="2"/>
            <scheme val="minor"/>
          </rPr>
          <t>Descripción calculada automáticamente a partir de código del artículo</t>
        </r>
      </text>
    </comment>
    <comment ref="C576" authorId="2" shapeId="0" xr:uid="{C039DA31-9436-47ED-8416-1E7BB3DA55E7}">
      <text>
        <r>
          <rPr>
            <sz val="11"/>
            <color theme="1"/>
            <rFont val="Calibri"/>
            <family val="2"/>
            <scheme val="minor"/>
          </rPr>
          <t>Seleccione un valor de la lista</t>
        </r>
      </text>
    </comment>
    <comment ref="D576" authorId="2" shapeId="0" xr:uid="{D42A904E-E90F-41C3-89CC-9C4703DF7965}">
      <text>
        <r>
          <rPr>
            <sz val="11"/>
            <color theme="1"/>
            <rFont val="Calibri"/>
            <family val="2"/>
            <scheme val="minor"/>
          </rPr>
          <t>Introduzca un número con dos decimales como máximo. Debe ser igual o mayor a la "Cantidad Real Consumida"</t>
        </r>
      </text>
    </comment>
    <comment ref="E576" authorId="2" shapeId="0" xr:uid="{90A68344-2950-444C-B2D3-556AA50F32F2}">
      <text>
        <r>
          <rPr>
            <sz val="11"/>
            <color theme="1"/>
            <rFont val="Calibri"/>
            <family val="2"/>
            <scheme val="minor"/>
          </rPr>
          <t>Introduzca un número con dos decimales como máximo</t>
        </r>
      </text>
    </comment>
    <comment ref="F576" authorId="2" shapeId="0" xr:uid="{AC6C2259-D51C-4ED9-9B30-E14F3D6A7E11}">
      <text>
        <r>
          <rPr>
            <sz val="11"/>
            <color theme="1"/>
            <rFont val="Calibri"/>
            <family val="2"/>
            <scheme val="minor"/>
          </rPr>
          <t>Monto calculado automáticamente por el sistema</t>
        </r>
      </text>
    </comment>
    <comment ref="A581" authorId="2" shapeId="0" xr:uid="{7AF7C71C-C94D-466B-9E0D-8E7ACCE47A41}">
      <text>
        <r>
          <rPr>
            <sz val="11"/>
            <color theme="1"/>
            <rFont val="Calibri"/>
            <family val="2"/>
            <scheme val="minor"/>
          </rPr>
          <t>Introducir un texto con el nombre o referencia de la contratación</t>
        </r>
      </text>
    </comment>
    <comment ref="B581" authorId="2" shapeId="0" xr:uid="{D316DA24-9156-4A04-AF6E-2C77F4280933}">
      <text>
        <r>
          <rPr>
            <sz val="11"/>
            <color theme="1"/>
            <rFont val="Calibri"/>
            <family val="2"/>
            <scheme val="minor"/>
          </rPr>
          <t>Introduzca un texto con la finalidad de la contratación</t>
        </r>
      </text>
    </comment>
    <comment ref="C581" authorId="2" shapeId="0" xr:uid="{CCD04A52-AF44-4A1B-A1FE-F5F43ED841B8}">
      <text>
        <r>
          <rPr>
            <sz val="11"/>
            <color theme="1"/>
            <rFont val="Calibri"/>
            <family val="2"/>
            <scheme val="minor"/>
          </rPr>
          <t>Seleccionar un valor del listado</t>
        </r>
      </text>
    </comment>
    <comment ref="D581" authorId="2" shapeId="0" xr:uid="{B3E248DC-1B9D-4504-9D17-6420AC6B2539}">
      <text>
        <r>
          <rPr>
            <sz val="11"/>
            <color theme="1"/>
            <rFont val="Calibri"/>
            <family val="2"/>
            <scheme val="minor"/>
          </rPr>
          <t>Seleccione el tipo de procedimiento</t>
        </r>
      </text>
    </comment>
    <comment ref="E581" authorId="2" shapeId="0" xr:uid="{D25D0EC7-0322-4D3C-889C-659E3586A000}">
      <text>
        <r>
          <rPr>
            <sz val="11"/>
            <color theme="1"/>
            <rFont val="Calibri"/>
            <family val="2"/>
            <scheme val="minor"/>
          </rPr>
          <t>Seleccione un valor de la lista</t>
        </r>
      </text>
    </comment>
    <comment ref="F581" authorId="2" shapeId="0" xr:uid="{8066C03B-3180-49D6-9C3B-4BC3B429A9E7}">
      <text>
        <r>
          <rPr>
            <sz val="11"/>
            <color theme="1"/>
            <rFont val="Calibri"/>
            <family val="2"/>
            <scheme val="minor"/>
          </rPr>
          <t>Introduzca el código SNIP</t>
        </r>
      </text>
    </comment>
    <comment ref="C582" authorId="2" shapeId="0" xr:uid="{FEBAA395-9C03-4FFD-A35F-F5966F8C365A}">
      <text>
        <r>
          <rPr>
            <sz val="11"/>
            <color theme="1"/>
            <rFont val="Calibri"/>
            <family val="2"/>
            <scheme val="minor"/>
          </rPr>
          <t>Introduzca la fecha de inicio del proceso, en formato dd-mm-aaaa</t>
        </r>
      </text>
    </comment>
    <comment ref="F582" authorId="2" shapeId="0" xr:uid="{9900EF0D-77D1-4255-89B7-997912E7245A}">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83" authorId="2" shapeId="0" xr:uid="{0C6582E9-DBF8-4E09-9970-F8BB587AF3F6}">
      <text/>
    </comment>
    <comment ref="C584" authorId="2" shapeId="0" xr:uid="{FD351D2C-247C-4DE2-9FC6-06F911EB3429}">
      <text>
        <r>
          <rPr>
            <sz val="11"/>
            <color theme="1"/>
            <rFont val="Calibri"/>
            <family val="2"/>
            <scheme val="minor"/>
          </rPr>
          <t>Introduzca la fecha prevista de adjudicación, en formato dd-mm-aaaa</t>
        </r>
      </text>
    </comment>
    <comment ref="F584" authorId="2" shapeId="0" xr:uid="{03A3A523-F89A-426D-830A-6D4BD0EB89B2}">
      <text/>
    </comment>
    <comment ref="F585" authorId="2" shapeId="0" xr:uid="{98479D62-6CF2-4E93-B9B3-EE9783B5DBB6}">
      <text/>
    </comment>
    <comment ref="A587" authorId="2" shapeId="0" xr:uid="{C73B1E2E-EEC3-4116-AFF3-1371AF35AFF0}">
      <text>
        <r>
          <rPr>
            <sz val="11"/>
            <color theme="1"/>
            <rFont val="Calibri"/>
            <family val="2"/>
            <scheme val="minor"/>
          </rPr>
          <t>Introduzca un codigo UNSPSC</t>
        </r>
      </text>
    </comment>
    <comment ref="B587" authorId="2" shapeId="0" xr:uid="{A7BFB637-97B3-4787-A956-FECF4D16F60E}">
      <text>
        <r>
          <rPr>
            <sz val="11"/>
            <color theme="1"/>
            <rFont val="Calibri"/>
            <family val="2"/>
            <scheme val="minor"/>
          </rPr>
          <t>Descripción calculada automáticamente a partir de código del artículo</t>
        </r>
      </text>
    </comment>
    <comment ref="C587" authorId="2" shapeId="0" xr:uid="{4B5FB476-5EE2-4F31-A7FE-BFF3B6264AEC}">
      <text>
        <r>
          <rPr>
            <sz val="11"/>
            <color theme="1"/>
            <rFont val="Calibri"/>
            <family val="2"/>
            <scheme val="minor"/>
          </rPr>
          <t>Seleccione un valor de la lista</t>
        </r>
      </text>
    </comment>
    <comment ref="D587" authorId="2" shapeId="0" xr:uid="{761E5EF0-E8D6-4F38-A501-6FEC5058016B}">
      <text>
        <r>
          <rPr>
            <sz val="11"/>
            <color theme="1"/>
            <rFont val="Calibri"/>
            <family val="2"/>
            <scheme val="minor"/>
          </rPr>
          <t>Introduzca un número con dos decimales como máximo. Debe ser igual o mayor a la "Cantidad Real Consumida"</t>
        </r>
      </text>
    </comment>
    <comment ref="E587" authorId="2" shapeId="0" xr:uid="{4A46571E-2964-44C6-98E7-3DE387C025C8}">
      <text>
        <r>
          <rPr>
            <sz val="11"/>
            <color theme="1"/>
            <rFont val="Calibri"/>
            <family val="2"/>
            <scheme val="minor"/>
          </rPr>
          <t>Introduzca un número con dos decimales como máximo</t>
        </r>
      </text>
    </comment>
    <comment ref="F587" authorId="2" shapeId="0" xr:uid="{26EC1AE4-2A4E-4EBE-B554-D8D704D0D3C5}">
      <text>
        <r>
          <rPr>
            <sz val="11"/>
            <color theme="1"/>
            <rFont val="Calibri"/>
            <family val="2"/>
            <scheme val="minor"/>
          </rPr>
          <t>Monto calculado automáticamente por el sistema</t>
        </r>
      </text>
    </comment>
    <comment ref="A593" authorId="2" shapeId="0" xr:uid="{F0DD74A0-94DE-498B-9B63-BD524918C947}">
      <text>
        <r>
          <rPr>
            <sz val="11"/>
            <color theme="1"/>
            <rFont val="Calibri"/>
            <family val="2"/>
            <scheme val="minor"/>
          </rPr>
          <t>Introducir un texto con el nombre o referencia de la contratación</t>
        </r>
      </text>
    </comment>
    <comment ref="B593" authorId="2" shapeId="0" xr:uid="{926CF097-D8DA-4214-88B3-E0235E4D0E19}">
      <text>
        <r>
          <rPr>
            <sz val="11"/>
            <color theme="1"/>
            <rFont val="Calibri"/>
            <family val="2"/>
            <scheme val="minor"/>
          </rPr>
          <t>Introduzca un texto con la finalidad de la contratación</t>
        </r>
      </text>
    </comment>
    <comment ref="C593" authorId="2" shapeId="0" xr:uid="{91237E0C-CD78-4274-8FFB-E0AB4D3105D0}">
      <text>
        <r>
          <rPr>
            <sz val="11"/>
            <color theme="1"/>
            <rFont val="Calibri"/>
            <family val="2"/>
            <scheme val="minor"/>
          </rPr>
          <t>Seleccionar un valor del listado</t>
        </r>
      </text>
    </comment>
    <comment ref="D593" authorId="2" shapeId="0" xr:uid="{2301E590-2345-4B5C-B547-BC8B87B9ED2D}">
      <text>
        <r>
          <rPr>
            <sz val="11"/>
            <color theme="1"/>
            <rFont val="Calibri"/>
            <family val="2"/>
            <scheme val="minor"/>
          </rPr>
          <t>Seleccione el tipo de procedimiento</t>
        </r>
      </text>
    </comment>
    <comment ref="E593" authorId="2" shapeId="0" xr:uid="{E6790C3A-5E5B-40E5-8714-EDA69B7A0460}">
      <text>
        <r>
          <rPr>
            <sz val="11"/>
            <color theme="1"/>
            <rFont val="Calibri"/>
            <family val="2"/>
            <scheme val="minor"/>
          </rPr>
          <t>Seleccione un valor de la lista</t>
        </r>
      </text>
    </comment>
    <comment ref="F593" authorId="2" shapeId="0" xr:uid="{ADAF8E33-379A-4E23-A0F0-47BBA55F5705}">
      <text>
        <r>
          <rPr>
            <sz val="11"/>
            <color theme="1"/>
            <rFont val="Calibri"/>
            <family val="2"/>
            <scheme val="minor"/>
          </rPr>
          <t>Introduzca el código SNIP</t>
        </r>
      </text>
    </comment>
    <comment ref="C594" authorId="2" shapeId="0" xr:uid="{8B8AD5F0-6CEA-4BDA-8A7F-BB1AA490CD78}">
      <text>
        <r>
          <rPr>
            <sz val="11"/>
            <color theme="1"/>
            <rFont val="Calibri"/>
            <family val="2"/>
            <scheme val="minor"/>
          </rPr>
          <t>Introduzca la fecha de inicio del proceso, en formato dd-mm-aaaa</t>
        </r>
      </text>
    </comment>
    <comment ref="F594" authorId="2" shapeId="0" xr:uid="{3BD0E745-4BB6-44F5-8FC1-C456AE6E942A}">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95" authorId="2" shapeId="0" xr:uid="{BBD55518-A7D5-408F-87F1-E3A8320537C6}">
      <text/>
    </comment>
    <comment ref="C596" authorId="2" shapeId="0" xr:uid="{910899F5-DAE1-493D-B36D-5EB323C67533}">
      <text>
        <r>
          <rPr>
            <sz val="11"/>
            <color theme="1"/>
            <rFont val="Calibri"/>
            <family val="2"/>
            <scheme val="minor"/>
          </rPr>
          <t>Introduzca la fecha prevista de adjudicación, en formato dd-mm-aaaa</t>
        </r>
      </text>
    </comment>
    <comment ref="F596" authorId="2" shapeId="0" xr:uid="{2F32E608-ABDB-4CF2-B81F-61D688D70401}">
      <text/>
    </comment>
    <comment ref="F597" authorId="2" shapeId="0" xr:uid="{71505FFE-2919-4C77-A84E-976580C41B46}">
      <text/>
    </comment>
    <comment ref="A599" authorId="2" shapeId="0" xr:uid="{D0E2F677-1B4C-4A93-8F74-5FAFEF553C96}">
      <text>
        <r>
          <rPr>
            <sz val="11"/>
            <color theme="1"/>
            <rFont val="Calibri"/>
            <family val="2"/>
            <scheme val="minor"/>
          </rPr>
          <t>Introduzca un codigo UNSPSC</t>
        </r>
      </text>
    </comment>
    <comment ref="B599" authorId="2" shapeId="0" xr:uid="{7D5AD4C5-C12D-4A92-B778-86DF9274D4C9}">
      <text>
        <r>
          <rPr>
            <sz val="11"/>
            <color theme="1"/>
            <rFont val="Calibri"/>
            <family val="2"/>
            <scheme val="minor"/>
          </rPr>
          <t>Descripción calculada automáticamente a partir de código del artículo</t>
        </r>
      </text>
    </comment>
    <comment ref="C599" authorId="2" shapeId="0" xr:uid="{D870763E-0D7E-49E7-9E85-F20C9945806D}">
      <text>
        <r>
          <rPr>
            <sz val="11"/>
            <color theme="1"/>
            <rFont val="Calibri"/>
            <family val="2"/>
            <scheme val="minor"/>
          </rPr>
          <t>Seleccione un valor de la lista</t>
        </r>
      </text>
    </comment>
    <comment ref="D599" authorId="2" shapeId="0" xr:uid="{EC4DE39F-E79A-4D44-9696-47AFE8D98E86}">
      <text>
        <r>
          <rPr>
            <sz val="11"/>
            <color theme="1"/>
            <rFont val="Calibri"/>
            <family val="2"/>
            <scheme val="minor"/>
          </rPr>
          <t>Introduzca un número con dos decimales como máximo. Debe ser igual o mayor a la "Cantidad Real Consumida"</t>
        </r>
      </text>
    </comment>
    <comment ref="E599" authorId="2" shapeId="0" xr:uid="{AB430ED4-18AB-4DA5-A071-A648BB8BE1FA}">
      <text>
        <r>
          <rPr>
            <sz val="11"/>
            <color theme="1"/>
            <rFont val="Calibri"/>
            <family val="2"/>
            <scheme val="minor"/>
          </rPr>
          <t>Introduzca un número con dos decimales como máximo</t>
        </r>
      </text>
    </comment>
    <comment ref="F599" authorId="2" shapeId="0" xr:uid="{03EB762E-F24E-4A06-B43F-4368EB8E8AA8}">
      <text>
        <r>
          <rPr>
            <sz val="11"/>
            <color theme="1"/>
            <rFont val="Calibri"/>
            <family val="2"/>
            <scheme val="minor"/>
          </rPr>
          <t>Monto calculado automáticamente por el sistema</t>
        </r>
      </text>
    </comment>
    <comment ref="A605" authorId="2" shapeId="0" xr:uid="{69F64272-F424-484D-8654-18AA5C749731}">
      <text>
        <r>
          <rPr>
            <sz val="11"/>
            <color theme="1"/>
            <rFont val="Calibri"/>
            <family val="2"/>
            <scheme val="minor"/>
          </rPr>
          <t>Introducir un texto con el nombre o referencia de la contratación</t>
        </r>
      </text>
    </comment>
    <comment ref="B605" authorId="2" shapeId="0" xr:uid="{A0C457EB-A928-4897-99B1-9E1C9EE73D38}">
      <text>
        <r>
          <rPr>
            <sz val="11"/>
            <color theme="1"/>
            <rFont val="Calibri"/>
            <family val="2"/>
            <scheme val="minor"/>
          </rPr>
          <t>Introduzca un texto con la finalidad de la contratación</t>
        </r>
      </text>
    </comment>
    <comment ref="C605" authorId="2" shapeId="0" xr:uid="{C45F2888-3186-4D3F-93A0-0CABC0D644C4}">
      <text>
        <r>
          <rPr>
            <sz val="11"/>
            <color theme="1"/>
            <rFont val="Calibri"/>
            <family val="2"/>
            <scheme val="minor"/>
          </rPr>
          <t>Seleccionar un valor del listado</t>
        </r>
      </text>
    </comment>
    <comment ref="D605" authorId="2" shapeId="0" xr:uid="{A5BD80DB-8FFF-41B4-94A1-A1C1DA0A7DC9}">
      <text>
        <r>
          <rPr>
            <sz val="11"/>
            <color theme="1"/>
            <rFont val="Calibri"/>
            <family val="2"/>
            <scheme val="minor"/>
          </rPr>
          <t>Seleccione el tipo de procedimiento</t>
        </r>
      </text>
    </comment>
    <comment ref="E605" authorId="2" shapeId="0" xr:uid="{9DDA6AF1-D480-444B-A66F-7160F03F4A32}">
      <text>
        <r>
          <rPr>
            <sz val="11"/>
            <color theme="1"/>
            <rFont val="Calibri"/>
            <family val="2"/>
            <scheme val="minor"/>
          </rPr>
          <t>Seleccione un valor de la lista</t>
        </r>
      </text>
    </comment>
    <comment ref="F605" authorId="2" shapeId="0" xr:uid="{396B6A50-DB11-475C-BE5D-7C5D5ECC41FB}">
      <text>
        <r>
          <rPr>
            <sz val="11"/>
            <color theme="1"/>
            <rFont val="Calibri"/>
            <family val="2"/>
            <scheme val="minor"/>
          </rPr>
          <t>Introduzca el código SNIP</t>
        </r>
      </text>
    </comment>
    <comment ref="C606" authorId="2" shapeId="0" xr:uid="{BFFCEE34-3433-4E6B-A82F-337211B3E21D}">
      <text>
        <r>
          <rPr>
            <sz val="11"/>
            <color theme="1"/>
            <rFont val="Calibri"/>
            <family val="2"/>
            <scheme val="minor"/>
          </rPr>
          <t>Introduzca la fecha de inicio del proceso, en formato dd-mm-aaaa</t>
        </r>
      </text>
    </comment>
    <comment ref="F606" authorId="2" shapeId="0" xr:uid="{9152B68A-DC90-44A6-9F62-CA49996BD842}">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07" authorId="2" shapeId="0" xr:uid="{81235DCA-0C2A-4574-BE49-4CCD0BCE0A2A}">
      <text/>
    </comment>
    <comment ref="C608" authorId="2" shapeId="0" xr:uid="{52B14514-621D-4D45-91AB-76957EA83B08}">
      <text>
        <r>
          <rPr>
            <sz val="11"/>
            <color theme="1"/>
            <rFont val="Calibri"/>
            <family val="2"/>
            <scheme val="minor"/>
          </rPr>
          <t>Introduzca la fecha prevista de adjudicación, en formato dd-mm-aaaa</t>
        </r>
      </text>
    </comment>
    <comment ref="F608" authorId="2" shapeId="0" xr:uid="{78A1A643-D9DA-4055-928A-3F857A46E537}">
      <text/>
    </comment>
    <comment ref="F609" authorId="2" shapeId="0" xr:uid="{B1EC0344-1871-4F35-B5B5-E93EB3E57263}">
      <text/>
    </comment>
    <comment ref="A611" authorId="2" shapeId="0" xr:uid="{534E1157-5F54-4E72-96F3-C824466B979E}">
      <text>
        <r>
          <rPr>
            <sz val="11"/>
            <color theme="1"/>
            <rFont val="Calibri"/>
            <family val="2"/>
            <scheme val="minor"/>
          </rPr>
          <t>Introduzca un codigo UNSPSC</t>
        </r>
      </text>
    </comment>
    <comment ref="B611" authorId="2" shapeId="0" xr:uid="{07A6D04E-1898-40CC-A678-60BC6DA029BA}">
      <text>
        <r>
          <rPr>
            <sz val="11"/>
            <color theme="1"/>
            <rFont val="Calibri"/>
            <family val="2"/>
            <scheme val="minor"/>
          </rPr>
          <t>Descripción calculada automáticamente a partir de código del artículo</t>
        </r>
      </text>
    </comment>
    <comment ref="C611" authorId="2" shapeId="0" xr:uid="{40A3A3D3-D3FF-4C7E-9D29-050E3158AA9F}">
      <text>
        <r>
          <rPr>
            <sz val="11"/>
            <color theme="1"/>
            <rFont val="Calibri"/>
            <family val="2"/>
            <scheme val="minor"/>
          </rPr>
          <t>Seleccione un valor de la lista</t>
        </r>
      </text>
    </comment>
    <comment ref="D611" authorId="2" shapeId="0" xr:uid="{BA194FDD-BA57-4EDB-BDB1-59DA1C494B0C}">
      <text>
        <r>
          <rPr>
            <sz val="11"/>
            <color theme="1"/>
            <rFont val="Calibri"/>
            <family val="2"/>
            <scheme val="minor"/>
          </rPr>
          <t>Introduzca un número con dos decimales como máximo. Debe ser igual o mayor a la "Cantidad Real Consumida"</t>
        </r>
      </text>
    </comment>
    <comment ref="E611" authorId="2" shapeId="0" xr:uid="{F01DD80A-8257-434B-89EF-EDEF770CE8BB}">
      <text>
        <r>
          <rPr>
            <sz val="11"/>
            <color theme="1"/>
            <rFont val="Calibri"/>
            <family val="2"/>
            <scheme val="minor"/>
          </rPr>
          <t>Introduzca un número con dos decimales como máximo</t>
        </r>
      </text>
    </comment>
    <comment ref="F611" authorId="2" shapeId="0" xr:uid="{B7F3D926-2C55-4D26-86C0-DA8565691862}">
      <text>
        <r>
          <rPr>
            <sz val="11"/>
            <color theme="1"/>
            <rFont val="Calibri"/>
            <family val="2"/>
            <scheme val="minor"/>
          </rPr>
          <t>Monto calculado automáticamente por el sistema</t>
        </r>
      </text>
    </comment>
    <comment ref="A617" authorId="2" shapeId="0" xr:uid="{1C6BE979-B0B2-47B1-A5D4-621C58685421}">
      <text>
        <r>
          <rPr>
            <sz val="11"/>
            <color theme="1"/>
            <rFont val="Calibri"/>
            <family val="2"/>
            <scheme val="minor"/>
          </rPr>
          <t>Introducir un texto con el nombre o referencia de la contratación</t>
        </r>
      </text>
    </comment>
    <comment ref="B617" authorId="2" shapeId="0" xr:uid="{3452FB9E-36E8-4FEF-89FA-7A511FFADC4B}">
      <text>
        <r>
          <rPr>
            <sz val="11"/>
            <color theme="1"/>
            <rFont val="Calibri"/>
            <family val="2"/>
            <scheme val="minor"/>
          </rPr>
          <t>Introduzca un texto con la finalidad de la contratación</t>
        </r>
      </text>
    </comment>
    <comment ref="C617" authorId="2" shapeId="0" xr:uid="{BCF7E13F-F7E3-49B5-B2BD-00014E4725BB}">
      <text>
        <r>
          <rPr>
            <sz val="11"/>
            <color theme="1"/>
            <rFont val="Calibri"/>
            <family val="2"/>
            <scheme val="minor"/>
          </rPr>
          <t>Seleccionar un valor del listado</t>
        </r>
      </text>
    </comment>
    <comment ref="D617" authorId="2" shapeId="0" xr:uid="{9D81F7A9-1556-4A4C-9FA7-65C9C324CECD}">
      <text>
        <r>
          <rPr>
            <sz val="11"/>
            <color theme="1"/>
            <rFont val="Calibri"/>
            <family val="2"/>
            <scheme val="minor"/>
          </rPr>
          <t>Seleccione el tipo de procedimiento</t>
        </r>
      </text>
    </comment>
    <comment ref="E617" authorId="2" shapeId="0" xr:uid="{4D48FE24-51FE-47E8-8D45-0BE146BBCB2B}">
      <text>
        <r>
          <rPr>
            <sz val="11"/>
            <color theme="1"/>
            <rFont val="Calibri"/>
            <family val="2"/>
            <scheme val="minor"/>
          </rPr>
          <t>Seleccione un valor de la lista</t>
        </r>
      </text>
    </comment>
    <comment ref="F617" authorId="2" shapeId="0" xr:uid="{9ED01C35-1A53-4402-B5C7-50DEACD1ADC7}">
      <text>
        <r>
          <rPr>
            <sz val="11"/>
            <color theme="1"/>
            <rFont val="Calibri"/>
            <family val="2"/>
            <scheme val="minor"/>
          </rPr>
          <t>Introduzca el código SNIP</t>
        </r>
      </text>
    </comment>
    <comment ref="C618" authorId="2" shapeId="0" xr:uid="{1DF989D2-9EB8-40E9-80F9-A1D3B6E0583E}">
      <text>
        <r>
          <rPr>
            <sz val="11"/>
            <color theme="1"/>
            <rFont val="Calibri"/>
            <family val="2"/>
            <scheme val="minor"/>
          </rPr>
          <t>Introduzca la fecha de inicio del proceso, en formato dd-mm-aaaa</t>
        </r>
      </text>
    </comment>
    <comment ref="F618" authorId="2" shapeId="0" xr:uid="{C47E9F62-DD70-4F4A-943C-4E24906CF47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19" authorId="2" shapeId="0" xr:uid="{9EFE8B8A-E829-4D41-8DFD-579D83C2E4ED}">
      <text/>
    </comment>
    <comment ref="C620" authorId="2" shapeId="0" xr:uid="{68FE3588-0796-4E63-9916-2F9D7EE5F8B1}">
      <text>
        <r>
          <rPr>
            <sz val="11"/>
            <color theme="1"/>
            <rFont val="Calibri"/>
            <family val="2"/>
            <scheme val="minor"/>
          </rPr>
          <t>Introduzca la fecha prevista de adjudicación, en formato dd-mm-aaaa</t>
        </r>
      </text>
    </comment>
    <comment ref="F620" authorId="2" shapeId="0" xr:uid="{2A192FCD-E53F-4731-9FCB-340A55D65328}">
      <text/>
    </comment>
    <comment ref="F621" authorId="2" shapeId="0" xr:uid="{1D92C540-5C27-40B3-B706-E4F24DFC4B3D}">
      <text/>
    </comment>
    <comment ref="A623" authorId="2" shapeId="0" xr:uid="{8C822CEF-06BA-4B02-8FF1-648B6CFD0BAF}">
      <text>
        <r>
          <rPr>
            <sz val="11"/>
            <color theme="1"/>
            <rFont val="Calibri"/>
            <family val="2"/>
            <scheme val="minor"/>
          </rPr>
          <t>Introduzca un codigo UNSPSC</t>
        </r>
      </text>
    </comment>
    <comment ref="B623" authorId="2" shapeId="0" xr:uid="{1E1E9AAB-4DFA-4352-8BCB-8335A0FA4786}">
      <text>
        <r>
          <rPr>
            <sz val="11"/>
            <color theme="1"/>
            <rFont val="Calibri"/>
            <family val="2"/>
            <scheme val="minor"/>
          </rPr>
          <t>Descripción calculada automáticamente a partir de código del artículo</t>
        </r>
      </text>
    </comment>
    <comment ref="C623" authorId="2" shapeId="0" xr:uid="{F0849548-A141-4EA2-8AD4-369B0C06B1CF}">
      <text>
        <r>
          <rPr>
            <sz val="11"/>
            <color theme="1"/>
            <rFont val="Calibri"/>
            <family val="2"/>
            <scheme val="minor"/>
          </rPr>
          <t>Seleccione un valor de la lista</t>
        </r>
      </text>
    </comment>
    <comment ref="D623" authorId="2" shapeId="0" xr:uid="{92BBA672-E1F0-4B0D-8C14-B36D1E4CF9D9}">
      <text>
        <r>
          <rPr>
            <sz val="11"/>
            <color theme="1"/>
            <rFont val="Calibri"/>
            <family val="2"/>
            <scheme val="minor"/>
          </rPr>
          <t>Introduzca un número con dos decimales como máximo. Debe ser igual o mayor a la "Cantidad Real Consumida"</t>
        </r>
      </text>
    </comment>
    <comment ref="E623" authorId="2" shapeId="0" xr:uid="{F37DCEDE-CBD5-4241-AFA3-28D0CA1CD2B5}">
      <text>
        <r>
          <rPr>
            <sz val="11"/>
            <color theme="1"/>
            <rFont val="Calibri"/>
            <family val="2"/>
            <scheme val="minor"/>
          </rPr>
          <t>Introduzca un número con dos decimales como máximo</t>
        </r>
      </text>
    </comment>
    <comment ref="F623" authorId="2" shapeId="0" xr:uid="{26DB8D2A-42C5-42EF-BD8E-F7863DC697A9}">
      <text>
        <r>
          <rPr>
            <sz val="11"/>
            <color theme="1"/>
            <rFont val="Calibri"/>
            <family val="2"/>
            <scheme val="minor"/>
          </rPr>
          <t>Monto calculado automáticamente por el sistema</t>
        </r>
      </text>
    </comment>
    <comment ref="A629" authorId="2" shapeId="0" xr:uid="{C9E5DB0B-6648-4139-A69A-D569D5A75244}">
      <text>
        <r>
          <rPr>
            <sz val="11"/>
            <color theme="1"/>
            <rFont val="Calibri"/>
            <family val="2"/>
            <scheme val="minor"/>
          </rPr>
          <t>Introducir un texto con el nombre o referencia de la contratación</t>
        </r>
      </text>
    </comment>
    <comment ref="B629" authorId="2" shapeId="0" xr:uid="{EF202C64-92EF-4BA6-A94F-3D616F072C3C}">
      <text>
        <r>
          <rPr>
            <sz val="11"/>
            <color theme="1"/>
            <rFont val="Calibri"/>
            <family val="2"/>
            <scheme val="minor"/>
          </rPr>
          <t>Introduzca un texto con la finalidad de la contratación</t>
        </r>
      </text>
    </comment>
    <comment ref="C629" authorId="2" shapeId="0" xr:uid="{06E558F4-B007-4597-A1EE-8544D621E6EC}">
      <text>
        <r>
          <rPr>
            <sz val="11"/>
            <color theme="1"/>
            <rFont val="Calibri"/>
            <family val="2"/>
            <scheme val="minor"/>
          </rPr>
          <t>Seleccionar un valor del listado</t>
        </r>
      </text>
    </comment>
    <comment ref="D629" authorId="2" shapeId="0" xr:uid="{E6BCA944-E929-4DD1-B010-7D24F7C6B557}">
      <text>
        <r>
          <rPr>
            <sz val="11"/>
            <color theme="1"/>
            <rFont val="Calibri"/>
            <family val="2"/>
            <scheme val="minor"/>
          </rPr>
          <t>Seleccione el tipo de procedimiento</t>
        </r>
      </text>
    </comment>
    <comment ref="E629" authorId="2" shapeId="0" xr:uid="{28AD49F8-0ED7-4B08-98A5-6A7267FD6690}">
      <text>
        <r>
          <rPr>
            <sz val="11"/>
            <color theme="1"/>
            <rFont val="Calibri"/>
            <family val="2"/>
            <scheme val="minor"/>
          </rPr>
          <t>Seleccione un valor de la lista</t>
        </r>
      </text>
    </comment>
    <comment ref="F629" authorId="2" shapeId="0" xr:uid="{96F6FF6E-EE90-426D-9E57-F552635BB920}">
      <text>
        <r>
          <rPr>
            <sz val="11"/>
            <color theme="1"/>
            <rFont val="Calibri"/>
            <family val="2"/>
            <scheme val="minor"/>
          </rPr>
          <t>Introduzca el código SNIP</t>
        </r>
      </text>
    </comment>
    <comment ref="C630" authorId="2" shapeId="0" xr:uid="{43486C10-E619-4E1F-A56F-6EC561EA769D}">
      <text>
        <r>
          <rPr>
            <sz val="11"/>
            <color theme="1"/>
            <rFont val="Calibri"/>
            <family val="2"/>
            <scheme val="minor"/>
          </rPr>
          <t>Introduzca la fecha de inicio del proceso, en formato dd-mm-aaaa</t>
        </r>
      </text>
    </comment>
    <comment ref="F630" authorId="2" shapeId="0" xr:uid="{56E0A0E8-6D3D-48A6-88C0-EF2263FF4DDC}">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31" authorId="2" shapeId="0" xr:uid="{F3C3D157-05FF-41CA-9B53-270B110E13CF}">
      <text/>
    </comment>
    <comment ref="C632" authorId="2" shapeId="0" xr:uid="{35C4235A-503F-4660-8890-8F14D51CD3CC}">
      <text>
        <r>
          <rPr>
            <sz val="11"/>
            <color theme="1"/>
            <rFont val="Calibri"/>
            <family val="2"/>
            <scheme val="minor"/>
          </rPr>
          <t>Introduzca la fecha prevista de adjudicación, en formato dd-mm-aaaa</t>
        </r>
      </text>
    </comment>
    <comment ref="F632" authorId="2" shapeId="0" xr:uid="{0F960E1D-EA3A-49C3-9632-1F8C5A474F85}">
      <text/>
    </comment>
    <comment ref="F633" authorId="2" shapeId="0" xr:uid="{309DB62E-DB73-4D06-8613-95D5130A61FA}">
      <text/>
    </comment>
    <comment ref="A635" authorId="2" shapeId="0" xr:uid="{0ADEE0D9-F71B-41AA-8762-E1E43C357895}">
      <text>
        <r>
          <rPr>
            <sz val="11"/>
            <color theme="1"/>
            <rFont val="Calibri"/>
            <family val="2"/>
            <scheme val="minor"/>
          </rPr>
          <t>Introduzca un codigo UNSPSC</t>
        </r>
      </text>
    </comment>
    <comment ref="B635" authorId="2" shapeId="0" xr:uid="{1C266944-9BF5-4E12-AB35-5407E770EA4E}">
      <text>
        <r>
          <rPr>
            <sz val="11"/>
            <color theme="1"/>
            <rFont val="Calibri"/>
            <family val="2"/>
            <scheme val="minor"/>
          </rPr>
          <t>Descripción calculada automáticamente a partir de código del artículo</t>
        </r>
      </text>
    </comment>
    <comment ref="C635" authorId="2" shapeId="0" xr:uid="{4705AE5B-D9C7-4F52-B728-8684E685AFC1}">
      <text>
        <r>
          <rPr>
            <sz val="11"/>
            <color theme="1"/>
            <rFont val="Calibri"/>
            <family val="2"/>
            <scheme val="minor"/>
          </rPr>
          <t>Seleccione un valor de la lista</t>
        </r>
      </text>
    </comment>
    <comment ref="D635" authorId="2" shapeId="0" xr:uid="{07416E05-DC60-4661-B750-3275241ED6A7}">
      <text>
        <r>
          <rPr>
            <sz val="11"/>
            <color theme="1"/>
            <rFont val="Calibri"/>
            <family val="2"/>
            <scheme val="minor"/>
          </rPr>
          <t>Introduzca un número con dos decimales como máximo. Debe ser igual o mayor a la "Cantidad Real Consumida"</t>
        </r>
      </text>
    </comment>
    <comment ref="E635" authorId="2" shapeId="0" xr:uid="{99A82588-B43F-43B5-B1C2-6B425F9AB9B1}">
      <text>
        <r>
          <rPr>
            <sz val="11"/>
            <color theme="1"/>
            <rFont val="Calibri"/>
            <family val="2"/>
            <scheme val="minor"/>
          </rPr>
          <t>Introduzca un número con dos decimales como máximo</t>
        </r>
      </text>
    </comment>
    <comment ref="F635" authorId="2" shapeId="0" xr:uid="{968F8289-723B-4A47-9007-29E9459EB266}">
      <text>
        <r>
          <rPr>
            <sz val="11"/>
            <color theme="1"/>
            <rFont val="Calibri"/>
            <family val="2"/>
            <scheme val="minor"/>
          </rPr>
          <t>Monto calculado automáticamente por el sistema</t>
        </r>
      </text>
    </comment>
    <comment ref="A640" authorId="2" shapeId="0" xr:uid="{E2E0438C-0C76-4A68-9167-64C3FB0A45BA}">
      <text>
        <r>
          <rPr>
            <sz val="11"/>
            <color theme="1"/>
            <rFont val="Calibri"/>
            <family val="2"/>
            <scheme val="minor"/>
          </rPr>
          <t>Introducir un texto con el nombre o referencia de la contratación</t>
        </r>
      </text>
    </comment>
    <comment ref="B640" authorId="2" shapeId="0" xr:uid="{63A242E2-7C2F-486F-AE28-2BFA42CEDD98}">
      <text>
        <r>
          <rPr>
            <sz val="11"/>
            <color theme="1"/>
            <rFont val="Calibri"/>
            <family val="2"/>
            <scheme val="minor"/>
          </rPr>
          <t>Introduzca un texto con la finalidad de la contratación</t>
        </r>
      </text>
    </comment>
    <comment ref="C640" authorId="2" shapeId="0" xr:uid="{5F326B40-3CA8-46C5-9FBA-5E7C023ED7E8}">
      <text>
        <r>
          <rPr>
            <sz val="11"/>
            <color theme="1"/>
            <rFont val="Calibri"/>
            <family val="2"/>
            <scheme val="minor"/>
          </rPr>
          <t>Seleccionar un valor del listado</t>
        </r>
      </text>
    </comment>
    <comment ref="D640" authorId="2" shapeId="0" xr:uid="{161B8691-F9DD-450A-97DA-EFBFB71B892D}">
      <text>
        <r>
          <rPr>
            <sz val="11"/>
            <color theme="1"/>
            <rFont val="Calibri"/>
            <family val="2"/>
            <scheme val="minor"/>
          </rPr>
          <t>Seleccione el tipo de procedimiento</t>
        </r>
      </text>
    </comment>
    <comment ref="E640" authorId="2" shapeId="0" xr:uid="{CA74D139-32BB-4360-B9C3-93FAE49AC7D6}">
      <text>
        <r>
          <rPr>
            <sz val="11"/>
            <color theme="1"/>
            <rFont val="Calibri"/>
            <family val="2"/>
            <scheme val="minor"/>
          </rPr>
          <t>Seleccione un valor de la lista</t>
        </r>
      </text>
    </comment>
    <comment ref="F640" authorId="2" shapeId="0" xr:uid="{79A74E4A-60D4-4E15-B016-A2609B623ED7}">
      <text>
        <r>
          <rPr>
            <sz val="11"/>
            <color theme="1"/>
            <rFont val="Calibri"/>
            <family val="2"/>
            <scheme val="minor"/>
          </rPr>
          <t>Introduzca el código SNIP</t>
        </r>
      </text>
    </comment>
    <comment ref="C641" authorId="2" shapeId="0" xr:uid="{D648D6E7-8B31-41D0-A0C1-5AA8AA000D9F}">
      <text>
        <r>
          <rPr>
            <sz val="11"/>
            <color theme="1"/>
            <rFont val="Calibri"/>
            <family val="2"/>
            <scheme val="minor"/>
          </rPr>
          <t>Introduzca la fecha de inicio del proceso, en formato dd-mm-aaaa</t>
        </r>
      </text>
    </comment>
    <comment ref="F641" authorId="2" shapeId="0" xr:uid="{6A109F87-DCE8-4D47-8ABE-77997324FB86}">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42" authorId="2" shapeId="0" xr:uid="{5DCD0DCC-6BE1-4FB8-A597-A905B7B3F85D}">
      <text/>
    </comment>
    <comment ref="C643" authorId="2" shapeId="0" xr:uid="{58CD7C0F-F5ED-47D9-92EF-490BF67A9D1C}">
      <text>
        <r>
          <rPr>
            <sz val="11"/>
            <color theme="1"/>
            <rFont val="Calibri"/>
            <family val="2"/>
            <scheme val="minor"/>
          </rPr>
          <t>Introduzca la fecha prevista de adjudicación, en formato dd-mm-aaaa</t>
        </r>
      </text>
    </comment>
    <comment ref="F643" authorId="2" shapeId="0" xr:uid="{679253E9-D2D8-47E4-A077-BA55DAC609A6}">
      <text/>
    </comment>
    <comment ref="F644" authorId="2" shapeId="0" xr:uid="{FC4C1470-3519-4313-B749-747767427D70}">
      <text/>
    </comment>
    <comment ref="A646" authorId="2" shapeId="0" xr:uid="{43B26275-43FD-4D00-9CD2-F9E10AC6E860}">
      <text>
        <r>
          <rPr>
            <sz val="11"/>
            <color theme="1"/>
            <rFont val="Calibri"/>
            <family val="2"/>
            <scheme val="minor"/>
          </rPr>
          <t>Introduzca un codigo UNSPSC</t>
        </r>
      </text>
    </comment>
    <comment ref="B646" authorId="2" shapeId="0" xr:uid="{FBBF80B3-3F80-4A3D-808A-39F01E8AE1B0}">
      <text>
        <r>
          <rPr>
            <sz val="11"/>
            <color theme="1"/>
            <rFont val="Calibri"/>
            <family val="2"/>
            <scheme val="minor"/>
          </rPr>
          <t>Descripción calculada automáticamente a partir de código del artículo</t>
        </r>
      </text>
    </comment>
    <comment ref="C646" authorId="2" shapeId="0" xr:uid="{2DEAEB7B-4FC8-44D1-943B-5AB07563F931}">
      <text>
        <r>
          <rPr>
            <sz val="11"/>
            <color theme="1"/>
            <rFont val="Calibri"/>
            <family val="2"/>
            <scheme val="minor"/>
          </rPr>
          <t>Seleccione un valor de la lista</t>
        </r>
      </text>
    </comment>
    <comment ref="D646" authorId="2" shapeId="0" xr:uid="{D00BB57D-2D4B-41FA-BD19-2E5FA3FC402D}">
      <text>
        <r>
          <rPr>
            <sz val="11"/>
            <color theme="1"/>
            <rFont val="Calibri"/>
            <family val="2"/>
            <scheme val="minor"/>
          </rPr>
          <t>Introduzca un número con dos decimales como máximo. Debe ser igual o mayor a la "Cantidad Real Consumida"</t>
        </r>
      </text>
    </comment>
    <comment ref="E646" authorId="2" shapeId="0" xr:uid="{341A7FB6-ABA9-4077-AA03-BB6220DCFD30}">
      <text>
        <r>
          <rPr>
            <sz val="11"/>
            <color theme="1"/>
            <rFont val="Calibri"/>
            <family val="2"/>
            <scheme val="minor"/>
          </rPr>
          <t>Introduzca un número con dos decimales como máximo</t>
        </r>
      </text>
    </comment>
    <comment ref="F646" authorId="2" shapeId="0" xr:uid="{B2CCF621-A64A-44A8-8800-599CE2D479A7}">
      <text>
        <r>
          <rPr>
            <sz val="11"/>
            <color theme="1"/>
            <rFont val="Calibri"/>
            <family val="2"/>
            <scheme val="minor"/>
          </rPr>
          <t>Monto calculado automáticamente por el sistema</t>
        </r>
      </text>
    </comment>
    <comment ref="A651" authorId="2" shapeId="0" xr:uid="{C80F6F2A-5AD2-4109-962F-D5B9D0A9DC30}">
      <text>
        <r>
          <rPr>
            <sz val="11"/>
            <color theme="1"/>
            <rFont val="Calibri"/>
            <family val="2"/>
            <scheme val="minor"/>
          </rPr>
          <t>Introducir un texto con el nombre o referencia de la contratación</t>
        </r>
      </text>
    </comment>
    <comment ref="B651" authorId="2" shapeId="0" xr:uid="{E8E6F85E-A66C-4D58-9FF5-726F7EE4671B}">
      <text>
        <r>
          <rPr>
            <sz val="11"/>
            <color theme="1"/>
            <rFont val="Calibri"/>
            <family val="2"/>
            <scheme val="minor"/>
          </rPr>
          <t>Introduzca un texto con la finalidad de la contratación</t>
        </r>
      </text>
    </comment>
    <comment ref="C651" authorId="2" shapeId="0" xr:uid="{50EB75C9-8BF2-4113-9A76-DAA64987F057}">
      <text>
        <r>
          <rPr>
            <sz val="11"/>
            <color theme="1"/>
            <rFont val="Calibri"/>
            <family val="2"/>
            <scheme val="minor"/>
          </rPr>
          <t>Seleccionar un valor del listado</t>
        </r>
      </text>
    </comment>
    <comment ref="D651" authorId="2" shapeId="0" xr:uid="{CFD842EC-F280-4D2A-AD40-00817AD39220}">
      <text>
        <r>
          <rPr>
            <sz val="11"/>
            <color theme="1"/>
            <rFont val="Calibri"/>
            <family val="2"/>
            <scheme val="minor"/>
          </rPr>
          <t>Seleccione el tipo de procedimiento</t>
        </r>
      </text>
    </comment>
    <comment ref="E651" authorId="2" shapeId="0" xr:uid="{245C3288-AC02-4132-93A7-DE57F1A78D6B}">
      <text>
        <r>
          <rPr>
            <sz val="11"/>
            <color theme="1"/>
            <rFont val="Calibri"/>
            <family val="2"/>
            <scheme val="minor"/>
          </rPr>
          <t>Seleccione un valor de la lista</t>
        </r>
      </text>
    </comment>
    <comment ref="F651" authorId="2" shapeId="0" xr:uid="{0C50B3FC-B800-4B6C-968D-F3868A6F07D5}">
      <text>
        <r>
          <rPr>
            <sz val="11"/>
            <color theme="1"/>
            <rFont val="Calibri"/>
            <family val="2"/>
            <scheme val="minor"/>
          </rPr>
          <t>Introduzca el código SNIP</t>
        </r>
      </text>
    </comment>
    <comment ref="C652" authorId="2" shapeId="0" xr:uid="{42352E96-0614-4D23-A560-48567B83775C}">
      <text>
        <r>
          <rPr>
            <sz val="11"/>
            <color theme="1"/>
            <rFont val="Calibri"/>
            <family val="2"/>
            <scheme val="minor"/>
          </rPr>
          <t>Introduzca la fecha de inicio del proceso, en formato dd-mm-aaaa</t>
        </r>
      </text>
    </comment>
    <comment ref="F652" authorId="2" shapeId="0" xr:uid="{41487140-D6AF-4A40-9DB2-5177C2BDA108}">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53" authorId="2" shapeId="0" xr:uid="{8F0BDDAD-FC76-4EA8-BFBE-9DFBCBA3C0D4}">
      <text/>
    </comment>
    <comment ref="C654" authorId="2" shapeId="0" xr:uid="{301AC87E-82C0-4516-B71B-026A3B62DEEE}">
      <text>
        <r>
          <rPr>
            <sz val="11"/>
            <color theme="1"/>
            <rFont val="Calibri"/>
            <family val="2"/>
            <scheme val="minor"/>
          </rPr>
          <t>Introduzca la fecha prevista de adjudicación, en formato dd-mm-aaaa</t>
        </r>
      </text>
    </comment>
    <comment ref="F654" authorId="2" shapeId="0" xr:uid="{BFDF2054-4234-4D74-816C-20FDA4EC4C82}">
      <text/>
    </comment>
    <comment ref="F655" authorId="2" shapeId="0" xr:uid="{3CC2551F-D4A0-4366-B90D-8B0B08F7FAF4}">
      <text/>
    </comment>
    <comment ref="A657" authorId="2" shapeId="0" xr:uid="{5D0D68E7-3689-4360-9B34-61FFB60D3758}">
      <text>
        <r>
          <rPr>
            <sz val="11"/>
            <color theme="1"/>
            <rFont val="Calibri"/>
            <family val="2"/>
            <scheme val="minor"/>
          </rPr>
          <t>Introduzca un codigo UNSPSC</t>
        </r>
      </text>
    </comment>
    <comment ref="B657" authorId="2" shapeId="0" xr:uid="{DE7907C8-AB91-4EAA-8D8E-0953B81348BC}">
      <text>
        <r>
          <rPr>
            <sz val="11"/>
            <color theme="1"/>
            <rFont val="Calibri"/>
            <family val="2"/>
            <scheme val="minor"/>
          </rPr>
          <t>Descripción calculada automáticamente a partir de código del artículo</t>
        </r>
      </text>
    </comment>
    <comment ref="C657" authorId="2" shapeId="0" xr:uid="{0DA83AAC-4DA4-4C49-AFA4-A06415D75AFD}">
      <text>
        <r>
          <rPr>
            <sz val="11"/>
            <color theme="1"/>
            <rFont val="Calibri"/>
            <family val="2"/>
            <scheme val="minor"/>
          </rPr>
          <t>Seleccione un valor de la lista</t>
        </r>
      </text>
    </comment>
    <comment ref="D657" authorId="2" shapeId="0" xr:uid="{78CA19AE-EBFE-4F6C-86D2-FF8EE94E7F9A}">
      <text>
        <r>
          <rPr>
            <sz val="11"/>
            <color theme="1"/>
            <rFont val="Calibri"/>
            <family val="2"/>
            <scheme val="minor"/>
          </rPr>
          <t>Introduzca un número con dos decimales como máximo. Debe ser igual o mayor a la "Cantidad Real Consumida"</t>
        </r>
      </text>
    </comment>
    <comment ref="E657" authorId="2" shapeId="0" xr:uid="{7B3214CD-C9AB-4362-AE88-14DF8FDCB8AD}">
      <text>
        <r>
          <rPr>
            <sz val="11"/>
            <color theme="1"/>
            <rFont val="Calibri"/>
            <family val="2"/>
            <scheme val="minor"/>
          </rPr>
          <t>Introduzca un número con dos decimales como máximo</t>
        </r>
      </text>
    </comment>
    <comment ref="F657" authorId="2" shapeId="0" xr:uid="{D223B164-9C9C-4121-9316-4C68BE2152FB}">
      <text>
        <r>
          <rPr>
            <sz val="11"/>
            <color theme="1"/>
            <rFont val="Calibri"/>
            <family val="2"/>
            <scheme val="minor"/>
          </rPr>
          <t>Monto calculado automáticamente por el sistema</t>
        </r>
      </text>
    </comment>
    <comment ref="A662" authorId="2" shapeId="0" xr:uid="{461252EE-8095-4085-8BAE-E5D330DF2AD0}">
      <text>
        <r>
          <rPr>
            <sz val="11"/>
            <color theme="1"/>
            <rFont val="Calibri"/>
            <family val="2"/>
            <scheme val="minor"/>
          </rPr>
          <t>Introducir un texto con el nombre o referencia de la contratación</t>
        </r>
      </text>
    </comment>
    <comment ref="B662" authorId="2" shapeId="0" xr:uid="{DA230540-C23F-4A9D-9C60-69476B23226E}">
      <text>
        <r>
          <rPr>
            <sz val="11"/>
            <color theme="1"/>
            <rFont val="Calibri"/>
            <family val="2"/>
            <scheme val="minor"/>
          </rPr>
          <t>Introduzca un texto con la finalidad de la contratación</t>
        </r>
      </text>
    </comment>
    <comment ref="C662" authorId="2" shapeId="0" xr:uid="{66DA06D5-C27A-4AAF-9334-9DB511288035}">
      <text>
        <r>
          <rPr>
            <sz val="11"/>
            <color theme="1"/>
            <rFont val="Calibri"/>
            <family val="2"/>
            <scheme val="minor"/>
          </rPr>
          <t>Seleccionar un valor del listado</t>
        </r>
      </text>
    </comment>
    <comment ref="D662" authorId="2" shapeId="0" xr:uid="{A0AFDFBD-C8FA-4C82-8596-FD2128338349}">
      <text>
        <r>
          <rPr>
            <sz val="11"/>
            <color theme="1"/>
            <rFont val="Calibri"/>
            <family val="2"/>
            <scheme val="minor"/>
          </rPr>
          <t>Seleccione el tipo de procedimiento</t>
        </r>
      </text>
    </comment>
    <comment ref="E662" authorId="2" shapeId="0" xr:uid="{20F7C65E-29B6-4901-A403-CAB9124754B5}">
      <text>
        <r>
          <rPr>
            <sz val="11"/>
            <color theme="1"/>
            <rFont val="Calibri"/>
            <family val="2"/>
            <scheme val="minor"/>
          </rPr>
          <t>Seleccione un valor de la lista</t>
        </r>
      </text>
    </comment>
    <comment ref="F662" authorId="2" shapeId="0" xr:uid="{D6306174-B283-4C75-9D8A-08E027F31088}">
      <text>
        <r>
          <rPr>
            <sz val="11"/>
            <color theme="1"/>
            <rFont val="Calibri"/>
            <family val="2"/>
            <scheme val="minor"/>
          </rPr>
          <t>Introduzca el código SNIP</t>
        </r>
      </text>
    </comment>
    <comment ref="C663" authorId="2" shapeId="0" xr:uid="{2E3EBDAF-5F4A-4139-88C2-F7E6588BFA03}">
      <text>
        <r>
          <rPr>
            <sz val="11"/>
            <color theme="1"/>
            <rFont val="Calibri"/>
            <family val="2"/>
            <scheme val="minor"/>
          </rPr>
          <t>Introduzca la fecha de inicio del proceso, en formato dd-mm-aaaa</t>
        </r>
      </text>
    </comment>
    <comment ref="F663" authorId="2" shapeId="0" xr:uid="{4F680EC6-68C8-401E-B903-B2E994D9C7F6}">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64" authorId="2" shapeId="0" xr:uid="{291E7659-52EE-4DC4-AE07-4B2F66A8F628}">
      <text/>
    </comment>
    <comment ref="C665" authorId="2" shapeId="0" xr:uid="{79E7B72C-9EBF-4A95-93CC-1E4350C6342F}">
      <text>
        <r>
          <rPr>
            <sz val="11"/>
            <color theme="1"/>
            <rFont val="Calibri"/>
            <family val="2"/>
            <scheme val="minor"/>
          </rPr>
          <t>Introduzca la fecha prevista de adjudicación, en formato dd-mm-aaaa</t>
        </r>
      </text>
    </comment>
    <comment ref="F665" authorId="2" shapeId="0" xr:uid="{6E601F5A-E374-4FE1-BD44-BA8B1F392D5B}">
      <text/>
    </comment>
    <comment ref="F666" authorId="2" shapeId="0" xr:uid="{316A0ACD-8AD8-4566-9CD1-8CBAF9BF56D4}">
      <text/>
    </comment>
    <comment ref="A668" authorId="2" shapeId="0" xr:uid="{FC47D97E-720C-4AC7-A57F-4CE463389051}">
      <text>
        <r>
          <rPr>
            <sz val="11"/>
            <color theme="1"/>
            <rFont val="Calibri"/>
            <family val="2"/>
            <scheme val="minor"/>
          </rPr>
          <t>Introduzca un codigo UNSPSC</t>
        </r>
      </text>
    </comment>
    <comment ref="B668" authorId="2" shapeId="0" xr:uid="{516BDEC8-18F0-4312-AE03-148BB86C57CC}">
      <text>
        <r>
          <rPr>
            <sz val="11"/>
            <color theme="1"/>
            <rFont val="Calibri"/>
            <family val="2"/>
            <scheme val="minor"/>
          </rPr>
          <t>Descripción calculada automáticamente a partir de código del artículo</t>
        </r>
      </text>
    </comment>
    <comment ref="C668" authorId="2" shapeId="0" xr:uid="{B957D2CD-4A24-4FE9-A75A-B3748445F8BC}">
      <text>
        <r>
          <rPr>
            <sz val="11"/>
            <color theme="1"/>
            <rFont val="Calibri"/>
            <family val="2"/>
            <scheme val="minor"/>
          </rPr>
          <t>Seleccione un valor de la lista</t>
        </r>
      </text>
    </comment>
    <comment ref="D668" authorId="2" shapeId="0" xr:uid="{4BDE3241-7E0C-4BE6-9BC9-28A372CE5050}">
      <text>
        <r>
          <rPr>
            <sz val="11"/>
            <color theme="1"/>
            <rFont val="Calibri"/>
            <family val="2"/>
            <scheme val="minor"/>
          </rPr>
          <t>Introduzca un número con dos decimales como máximo. Debe ser igual o mayor a la "Cantidad Real Consumida"</t>
        </r>
      </text>
    </comment>
    <comment ref="E668" authorId="2" shapeId="0" xr:uid="{E80CBF9E-3B53-418D-BEB4-5C6456E1490C}">
      <text>
        <r>
          <rPr>
            <sz val="11"/>
            <color theme="1"/>
            <rFont val="Calibri"/>
            <family val="2"/>
            <scheme val="minor"/>
          </rPr>
          <t>Introduzca un número con dos decimales como máximo</t>
        </r>
      </text>
    </comment>
    <comment ref="F668" authorId="2" shapeId="0" xr:uid="{A40A49A9-D5FB-4150-889A-8B34F646F515}">
      <text>
        <r>
          <rPr>
            <sz val="11"/>
            <color theme="1"/>
            <rFont val="Calibri"/>
            <family val="2"/>
            <scheme val="minor"/>
          </rPr>
          <t>Monto calculado automáticamente por el sistema</t>
        </r>
      </text>
    </comment>
    <comment ref="A673" authorId="2" shapeId="0" xr:uid="{E27A2EFC-7FAC-4610-B2E8-A6E2CFF912E1}">
      <text>
        <r>
          <rPr>
            <sz val="11"/>
            <color theme="1"/>
            <rFont val="Calibri"/>
            <family val="2"/>
            <scheme val="minor"/>
          </rPr>
          <t>Introducir un texto con el nombre o referencia de la contratación</t>
        </r>
      </text>
    </comment>
    <comment ref="B673" authorId="2" shapeId="0" xr:uid="{149F23BA-8588-41F3-930D-BAA566B1C910}">
      <text>
        <r>
          <rPr>
            <sz val="11"/>
            <color theme="1"/>
            <rFont val="Calibri"/>
            <family val="2"/>
            <scheme val="minor"/>
          </rPr>
          <t>Introduzca un texto con la finalidad de la contratación</t>
        </r>
      </text>
    </comment>
    <comment ref="C673" authorId="2" shapeId="0" xr:uid="{B6CB07A7-8559-4910-AF35-5813D05870DA}">
      <text>
        <r>
          <rPr>
            <sz val="11"/>
            <color theme="1"/>
            <rFont val="Calibri"/>
            <family val="2"/>
            <scheme val="minor"/>
          </rPr>
          <t>Seleccionar un valor del listado</t>
        </r>
      </text>
    </comment>
    <comment ref="D673" authorId="2" shapeId="0" xr:uid="{F7A22B98-C289-459F-AFAA-4403232F1F25}">
      <text>
        <r>
          <rPr>
            <sz val="11"/>
            <color theme="1"/>
            <rFont val="Calibri"/>
            <family val="2"/>
            <scheme val="minor"/>
          </rPr>
          <t>Seleccione el tipo de procedimiento</t>
        </r>
      </text>
    </comment>
    <comment ref="E673" authorId="2" shapeId="0" xr:uid="{83596FE7-93AA-41C3-8532-00985744C098}">
      <text>
        <r>
          <rPr>
            <sz val="11"/>
            <color theme="1"/>
            <rFont val="Calibri"/>
            <family val="2"/>
            <scheme val="minor"/>
          </rPr>
          <t>Seleccione un valor de la lista</t>
        </r>
      </text>
    </comment>
    <comment ref="F673" authorId="2" shapeId="0" xr:uid="{077F8C5A-2A48-4D7E-A8F0-F91338EF33BC}">
      <text>
        <r>
          <rPr>
            <sz val="11"/>
            <color theme="1"/>
            <rFont val="Calibri"/>
            <family val="2"/>
            <scheme val="minor"/>
          </rPr>
          <t>Introduzca el código SNIP</t>
        </r>
      </text>
    </comment>
    <comment ref="C674" authorId="2" shapeId="0" xr:uid="{E700484D-AE49-430C-8E9C-B56EF240B30F}">
      <text>
        <r>
          <rPr>
            <sz val="11"/>
            <color theme="1"/>
            <rFont val="Calibri"/>
            <family val="2"/>
            <scheme val="minor"/>
          </rPr>
          <t>Introduzca la fecha de inicio del proceso, en formato dd-mm-aaaa</t>
        </r>
      </text>
    </comment>
    <comment ref="F674" authorId="2" shapeId="0" xr:uid="{D1050CE3-231C-4871-9DBC-243CAD719872}">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75" authorId="2" shapeId="0" xr:uid="{A69C1665-2F1D-4DB4-AD77-875F9D9E8151}">
      <text/>
    </comment>
    <comment ref="C676" authorId="2" shapeId="0" xr:uid="{C6D69F96-3E89-47DD-A564-250E374E1B23}">
      <text>
        <r>
          <rPr>
            <sz val="11"/>
            <color theme="1"/>
            <rFont val="Calibri"/>
            <family val="2"/>
            <scheme val="minor"/>
          </rPr>
          <t>Introduzca la fecha prevista de adjudicación, en formato dd-mm-aaaa</t>
        </r>
      </text>
    </comment>
    <comment ref="F676" authorId="2" shapeId="0" xr:uid="{E4677188-6B09-48AB-A45A-8F6756F20B0C}">
      <text/>
    </comment>
    <comment ref="F677" authorId="2" shapeId="0" xr:uid="{6D742547-1754-4DB1-AAA5-B83E65A554E8}">
      <text/>
    </comment>
    <comment ref="A679" authorId="2" shapeId="0" xr:uid="{0C60A9AF-9C2F-475E-A63D-1517DF50904D}">
      <text>
        <r>
          <rPr>
            <sz val="11"/>
            <color theme="1"/>
            <rFont val="Calibri"/>
            <family val="2"/>
            <scheme val="minor"/>
          </rPr>
          <t>Introduzca un codigo UNSPSC</t>
        </r>
      </text>
    </comment>
    <comment ref="B679" authorId="2" shapeId="0" xr:uid="{DC6FD89B-8A0E-42FA-AC43-0519BA158113}">
      <text>
        <r>
          <rPr>
            <sz val="11"/>
            <color theme="1"/>
            <rFont val="Calibri"/>
            <family val="2"/>
            <scheme val="minor"/>
          </rPr>
          <t>Descripción calculada automáticamente a partir de código del artículo</t>
        </r>
      </text>
    </comment>
    <comment ref="C679" authorId="2" shapeId="0" xr:uid="{12F3641A-23C7-4174-A115-96D141303E7E}">
      <text>
        <r>
          <rPr>
            <sz val="11"/>
            <color theme="1"/>
            <rFont val="Calibri"/>
            <family val="2"/>
            <scheme val="minor"/>
          </rPr>
          <t>Seleccione un valor de la lista</t>
        </r>
      </text>
    </comment>
    <comment ref="D679" authorId="2" shapeId="0" xr:uid="{B7661F9A-654B-4258-94A7-41579C329752}">
      <text>
        <r>
          <rPr>
            <sz val="11"/>
            <color theme="1"/>
            <rFont val="Calibri"/>
            <family val="2"/>
            <scheme val="minor"/>
          </rPr>
          <t>Introduzca un número con dos decimales como máximo. Debe ser igual o mayor a la "Cantidad Real Consumida"</t>
        </r>
      </text>
    </comment>
    <comment ref="E679" authorId="2" shapeId="0" xr:uid="{1C1B745B-B762-4336-8BB5-97770EFEE1BA}">
      <text>
        <r>
          <rPr>
            <sz val="11"/>
            <color theme="1"/>
            <rFont val="Calibri"/>
            <family val="2"/>
            <scheme val="minor"/>
          </rPr>
          <t>Introduzca un número con dos decimales como máximo</t>
        </r>
      </text>
    </comment>
    <comment ref="F679" authorId="2" shapeId="0" xr:uid="{FB3F5026-4E19-4928-96B4-C4FD366EB13A}">
      <text>
        <r>
          <rPr>
            <sz val="11"/>
            <color theme="1"/>
            <rFont val="Calibri"/>
            <family val="2"/>
            <scheme val="minor"/>
          </rPr>
          <t>Monto calculado automáticamente por el sistema</t>
        </r>
      </text>
    </comment>
    <comment ref="A685" authorId="2" shapeId="0" xr:uid="{7716176D-C4CB-4D13-BD28-9ACD2A45DFD7}">
      <text>
        <r>
          <rPr>
            <sz val="11"/>
            <color theme="1"/>
            <rFont val="Calibri"/>
            <family val="2"/>
            <scheme val="minor"/>
          </rPr>
          <t>Introducir un texto con el nombre o referencia de la contratación</t>
        </r>
      </text>
    </comment>
    <comment ref="B685" authorId="2" shapeId="0" xr:uid="{C86214F9-2639-4DC8-A07C-B5CCD4E41329}">
      <text>
        <r>
          <rPr>
            <sz val="11"/>
            <color theme="1"/>
            <rFont val="Calibri"/>
            <family val="2"/>
            <scheme val="minor"/>
          </rPr>
          <t>Introduzca un texto con la finalidad de la contratación</t>
        </r>
      </text>
    </comment>
    <comment ref="C685" authorId="2" shapeId="0" xr:uid="{C97914DC-0D6B-4074-A012-88E962CC43ED}">
      <text>
        <r>
          <rPr>
            <sz val="11"/>
            <color theme="1"/>
            <rFont val="Calibri"/>
            <family val="2"/>
            <scheme val="minor"/>
          </rPr>
          <t>Seleccionar un valor del listado</t>
        </r>
      </text>
    </comment>
    <comment ref="D685" authorId="2" shapeId="0" xr:uid="{62298391-F4CB-44A1-822E-39BD210C8087}">
      <text>
        <r>
          <rPr>
            <sz val="11"/>
            <color theme="1"/>
            <rFont val="Calibri"/>
            <family val="2"/>
            <scheme val="minor"/>
          </rPr>
          <t>Seleccione el tipo de procedimiento</t>
        </r>
      </text>
    </comment>
    <comment ref="E685" authorId="2" shapeId="0" xr:uid="{6C2342B9-5FB4-4493-8F1B-770259F5D604}">
      <text>
        <r>
          <rPr>
            <sz val="11"/>
            <color theme="1"/>
            <rFont val="Calibri"/>
            <family val="2"/>
            <scheme val="minor"/>
          </rPr>
          <t>Seleccione un valor de la lista</t>
        </r>
      </text>
    </comment>
    <comment ref="F685" authorId="2" shapeId="0" xr:uid="{2ED5E9CF-F689-4BA8-98E8-1F721B7E0428}">
      <text>
        <r>
          <rPr>
            <sz val="11"/>
            <color theme="1"/>
            <rFont val="Calibri"/>
            <family val="2"/>
            <scheme val="minor"/>
          </rPr>
          <t>Introduzca el código SNIP</t>
        </r>
      </text>
    </comment>
    <comment ref="C686" authorId="2" shapeId="0" xr:uid="{D69912F4-42AA-4BBC-AE44-190F15F40AD3}">
      <text>
        <r>
          <rPr>
            <sz val="11"/>
            <color theme="1"/>
            <rFont val="Calibri"/>
            <family val="2"/>
            <scheme val="minor"/>
          </rPr>
          <t>Introduzca la fecha de inicio del proceso, en formato dd-mm-aaaa</t>
        </r>
      </text>
    </comment>
    <comment ref="F686" authorId="2" shapeId="0" xr:uid="{22E30EFE-22CF-4ACC-BB70-450D7C666C7E}">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87" authorId="2" shapeId="0" xr:uid="{98F7F244-69B7-4040-BA51-ECE31F07274F}">
      <text/>
    </comment>
    <comment ref="C688" authorId="2" shapeId="0" xr:uid="{D1EEE9AA-EC32-4651-94F3-532EE01B62D0}">
      <text>
        <r>
          <rPr>
            <sz val="11"/>
            <color theme="1"/>
            <rFont val="Calibri"/>
            <family val="2"/>
            <scheme val="minor"/>
          </rPr>
          <t>Introduzca la fecha prevista de adjudicación, en formato dd-mm-aaaa</t>
        </r>
      </text>
    </comment>
    <comment ref="F688" authorId="2" shapeId="0" xr:uid="{D5F91D04-5953-4181-940E-9138F7E35DB9}">
      <text/>
    </comment>
    <comment ref="F689" authorId="2" shapeId="0" xr:uid="{961E30FB-D098-41BA-B353-D098A1257093}">
      <text/>
    </comment>
    <comment ref="A691" authorId="2" shapeId="0" xr:uid="{E72513EF-35D0-4E70-9251-ABF32A3BAF4A}">
      <text>
        <r>
          <rPr>
            <sz val="11"/>
            <color theme="1"/>
            <rFont val="Calibri"/>
            <family val="2"/>
            <scheme val="minor"/>
          </rPr>
          <t>Introduzca un codigo UNSPSC</t>
        </r>
      </text>
    </comment>
    <comment ref="B691" authorId="2" shapeId="0" xr:uid="{739D9EB8-4671-4ED1-AD46-0F1C11E8D9B4}">
      <text>
        <r>
          <rPr>
            <sz val="11"/>
            <color theme="1"/>
            <rFont val="Calibri"/>
            <family val="2"/>
            <scheme val="minor"/>
          </rPr>
          <t>Descripción calculada automáticamente a partir de código del artículo</t>
        </r>
      </text>
    </comment>
    <comment ref="C691" authorId="2" shapeId="0" xr:uid="{B3A4B7F1-B363-4988-8748-7A30BFCF30D9}">
      <text>
        <r>
          <rPr>
            <sz val="11"/>
            <color theme="1"/>
            <rFont val="Calibri"/>
            <family val="2"/>
            <scheme val="minor"/>
          </rPr>
          <t>Seleccione un valor de la lista</t>
        </r>
      </text>
    </comment>
    <comment ref="D691" authorId="2" shapeId="0" xr:uid="{0BD31D8B-9B77-425A-A2D0-2307EF6C463B}">
      <text>
        <r>
          <rPr>
            <sz val="11"/>
            <color theme="1"/>
            <rFont val="Calibri"/>
            <family val="2"/>
            <scheme val="minor"/>
          </rPr>
          <t>Introduzca un número con dos decimales como máximo. Debe ser igual o mayor a la "Cantidad Real Consumida"</t>
        </r>
      </text>
    </comment>
    <comment ref="E691" authorId="2" shapeId="0" xr:uid="{CB671DC8-2C84-49E9-8780-DB5576321EBF}">
      <text>
        <r>
          <rPr>
            <sz val="11"/>
            <color theme="1"/>
            <rFont val="Calibri"/>
            <family val="2"/>
            <scheme val="minor"/>
          </rPr>
          <t>Introduzca un número con dos decimales como máximo</t>
        </r>
      </text>
    </comment>
    <comment ref="F691" authorId="2" shapeId="0" xr:uid="{BA7479EB-F253-41D8-BF75-5B6968BBF1D5}">
      <text>
        <r>
          <rPr>
            <sz val="11"/>
            <color theme="1"/>
            <rFont val="Calibri"/>
            <family val="2"/>
            <scheme val="minor"/>
          </rPr>
          <t>Monto calculado automáticamente por el sistema</t>
        </r>
      </text>
    </comment>
    <comment ref="A697" authorId="2" shapeId="0" xr:uid="{5C3C44DC-0C1F-4E90-9782-047A91DB5F62}">
      <text>
        <r>
          <rPr>
            <sz val="11"/>
            <color theme="1"/>
            <rFont val="Calibri"/>
            <family val="2"/>
            <scheme val="minor"/>
          </rPr>
          <t>Introducir un texto con el nombre o referencia de la contratación</t>
        </r>
      </text>
    </comment>
    <comment ref="B697" authorId="2" shapeId="0" xr:uid="{76930EDC-3458-49A4-BC81-3D1830612F13}">
      <text>
        <r>
          <rPr>
            <sz val="11"/>
            <color theme="1"/>
            <rFont val="Calibri"/>
            <family val="2"/>
            <scheme val="minor"/>
          </rPr>
          <t>Introduzca un texto con la finalidad de la contratación</t>
        </r>
      </text>
    </comment>
    <comment ref="C697" authorId="2" shapeId="0" xr:uid="{770D2FD0-9248-4AFC-8C49-228D4CE6CF06}">
      <text>
        <r>
          <rPr>
            <sz val="11"/>
            <color theme="1"/>
            <rFont val="Calibri"/>
            <family val="2"/>
            <scheme val="minor"/>
          </rPr>
          <t>Seleccionar un valor del listado</t>
        </r>
      </text>
    </comment>
    <comment ref="D697" authorId="2" shapeId="0" xr:uid="{C8422CCC-C1FF-4703-8E4E-89B55D751377}">
      <text>
        <r>
          <rPr>
            <sz val="11"/>
            <color theme="1"/>
            <rFont val="Calibri"/>
            <family val="2"/>
            <scheme val="minor"/>
          </rPr>
          <t>Seleccione el tipo de procedimiento</t>
        </r>
      </text>
    </comment>
    <comment ref="E697" authorId="2" shapeId="0" xr:uid="{29BB540C-71A5-4B0C-BB0C-809CE3CCF690}">
      <text>
        <r>
          <rPr>
            <sz val="11"/>
            <color theme="1"/>
            <rFont val="Calibri"/>
            <family val="2"/>
            <scheme val="minor"/>
          </rPr>
          <t>Seleccione un valor de la lista</t>
        </r>
      </text>
    </comment>
    <comment ref="F697" authorId="2" shapeId="0" xr:uid="{31FB8073-0841-4672-9524-207079E114B9}">
      <text>
        <r>
          <rPr>
            <sz val="11"/>
            <color theme="1"/>
            <rFont val="Calibri"/>
            <family val="2"/>
            <scheme val="minor"/>
          </rPr>
          <t>Introduzca el código SNIP</t>
        </r>
      </text>
    </comment>
    <comment ref="C698" authorId="2" shapeId="0" xr:uid="{302892BE-FD1F-4F8C-8C83-46771510FB5D}">
      <text>
        <r>
          <rPr>
            <sz val="11"/>
            <color theme="1"/>
            <rFont val="Calibri"/>
            <family val="2"/>
            <scheme val="minor"/>
          </rPr>
          <t>Introduzca la fecha de inicio del proceso, en formato dd-mm-aaaa</t>
        </r>
      </text>
    </comment>
    <comment ref="F698" authorId="2" shapeId="0" xr:uid="{46995DD7-816C-4F0F-8D13-41130787D378}">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99" authorId="2" shapeId="0" xr:uid="{451A6C84-D6F3-4B30-95C6-BF9EF8AA3F15}">
      <text/>
    </comment>
    <comment ref="C700" authorId="2" shapeId="0" xr:uid="{535DFB40-7B5D-4BD9-9554-E31725447A22}">
      <text>
        <r>
          <rPr>
            <sz val="11"/>
            <color theme="1"/>
            <rFont val="Calibri"/>
            <family val="2"/>
            <scheme val="minor"/>
          </rPr>
          <t>Introduzca la fecha prevista de adjudicación, en formato dd-mm-aaaa</t>
        </r>
      </text>
    </comment>
    <comment ref="F700" authorId="2" shapeId="0" xr:uid="{96E05508-DB5C-4B92-85DC-DBA77622BE02}">
      <text/>
    </comment>
    <comment ref="F701" authorId="2" shapeId="0" xr:uid="{988295EE-97DB-4CA3-BC7C-771E5BB94E5F}">
      <text/>
    </comment>
    <comment ref="A703" authorId="2" shapeId="0" xr:uid="{5BA03E0A-1612-4925-B77D-94FABF7FEBC3}">
      <text>
        <r>
          <rPr>
            <sz val="11"/>
            <color theme="1"/>
            <rFont val="Calibri"/>
            <family val="2"/>
            <scheme val="minor"/>
          </rPr>
          <t>Introduzca un codigo UNSPSC</t>
        </r>
      </text>
    </comment>
    <comment ref="B703" authorId="2" shapeId="0" xr:uid="{1FB193C5-DA4F-4858-8DB2-9C5C2DF37DE0}">
      <text>
        <r>
          <rPr>
            <sz val="11"/>
            <color theme="1"/>
            <rFont val="Calibri"/>
            <family val="2"/>
            <scheme val="minor"/>
          </rPr>
          <t>Descripción calculada automáticamente a partir de código del artículo</t>
        </r>
      </text>
    </comment>
    <comment ref="C703" authorId="2" shapeId="0" xr:uid="{9B30C5C4-F69B-4103-8387-C83517258412}">
      <text>
        <r>
          <rPr>
            <sz val="11"/>
            <color theme="1"/>
            <rFont val="Calibri"/>
            <family val="2"/>
            <scheme val="minor"/>
          </rPr>
          <t>Seleccione un valor de la lista</t>
        </r>
      </text>
    </comment>
    <comment ref="D703" authorId="2" shapeId="0" xr:uid="{7AFDAFB2-6015-409B-95B8-B2BB8D1A63D9}">
      <text>
        <r>
          <rPr>
            <sz val="11"/>
            <color theme="1"/>
            <rFont val="Calibri"/>
            <family val="2"/>
            <scheme val="minor"/>
          </rPr>
          <t>Introduzca un número con dos decimales como máximo. Debe ser igual o mayor a la "Cantidad Real Consumida"</t>
        </r>
      </text>
    </comment>
    <comment ref="E703" authorId="2" shapeId="0" xr:uid="{5E1E8800-D957-4595-B4DA-524FDE5A2F75}">
      <text>
        <r>
          <rPr>
            <sz val="11"/>
            <color theme="1"/>
            <rFont val="Calibri"/>
            <family val="2"/>
            <scheme val="minor"/>
          </rPr>
          <t>Introduzca un número con dos decimales como máximo</t>
        </r>
      </text>
    </comment>
    <comment ref="F703" authorId="2" shapeId="0" xr:uid="{30512A8B-4540-4419-A4E6-1FFC66D8D4B1}">
      <text>
        <r>
          <rPr>
            <sz val="11"/>
            <color theme="1"/>
            <rFont val="Calibri"/>
            <family val="2"/>
            <scheme val="minor"/>
          </rPr>
          <t>Monto calculado automáticamente por el sistema</t>
        </r>
      </text>
    </comment>
    <comment ref="A709" authorId="2" shapeId="0" xr:uid="{B477BE54-1B76-4979-999F-66A70CF105AB}">
      <text>
        <r>
          <rPr>
            <sz val="11"/>
            <color theme="1"/>
            <rFont val="Calibri"/>
            <family val="2"/>
            <scheme val="minor"/>
          </rPr>
          <t>Introducir un texto con el nombre o referencia de la contratación</t>
        </r>
      </text>
    </comment>
    <comment ref="B709" authorId="2" shapeId="0" xr:uid="{4999CCFB-680C-4690-B233-AE089C25B5AE}">
      <text>
        <r>
          <rPr>
            <sz val="11"/>
            <color theme="1"/>
            <rFont val="Calibri"/>
            <family val="2"/>
            <scheme val="minor"/>
          </rPr>
          <t>Introduzca un texto con la finalidad de la contratación</t>
        </r>
      </text>
    </comment>
    <comment ref="C709" authorId="2" shapeId="0" xr:uid="{AB0807B1-B807-45E0-8576-610AB0ABEDA6}">
      <text>
        <r>
          <rPr>
            <sz val="11"/>
            <color theme="1"/>
            <rFont val="Calibri"/>
            <family val="2"/>
            <scheme val="minor"/>
          </rPr>
          <t>Seleccionar un valor del listado</t>
        </r>
      </text>
    </comment>
    <comment ref="D709" authorId="2" shapeId="0" xr:uid="{8784C65D-7AE4-45CD-BA48-9039820F5D79}">
      <text>
        <r>
          <rPr>
            <sz val="11"/>
            <color theme="1"/>
            <rFont val="Calibri"/>
            <family val="2"/>
            <scheme val="minor"/>
          </rPr>
          <t>Seleccione el tipo de procedimiento</t>
        </r>
      </text>
    </comment>
    <comment ref="E709" authorId="2" shapeId="0" xr:uid="{53FE99AC-5738-4899-A586-6BDD8BBE587E}">
      <text>
        <r>
          <rPr>
            <sz val="11"/>
            <color theme="1"/>
            <rFont val="Calibri"/>
            <family val="2"/>
            <scheme val="minor"/>
          </rPr>
          <t>Seleccione un valor de la lista</t>
        </r>
      </text>
    </comment>
    <comment ref="F709" authorId="2" shapeId="0" xr:uid="{C657848C-00B1-4BC6-B53E-DB35D5E0F749}">
      <text>
        <r>
          <rPr>
            <sz val="11"/>
            <color theme="1"/>
            <rFont val="Calibri"/>
            <family val="2"/>
            <scheme val="minor"/>
          </rPr>
          <t>Introduzca el código SNIP</t>
        </r>
      </text>
    </comment>
    <comment ref="C710" authorId="2" shapeId="0" xr:uid="{65B15CFE-FC3B-4BBB-B861-CA785E9E6D1E}">
      <text>
        <r>
          <rPr>
            <sz val="11"/>
            <color theme="1"/>
            <rFont val="Calibri"/>
            <family val="2"/>
            <scheme val="minor"/>
          </rPr>
          <t>Introduzca la fecha de inicio del proceso, en formato dd-mm-aaaa</t>
        </r>
      </text>
    </comment>
    <comment ref="F710" authorId="2" shapeId="0" xr:uid="{3EA68E7A-FDE0-435B-93BC-2582B259263D}">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11" authorId="2" shapeId="0" xr:uid="{D26D5D23-7011-47BF-B9C3-84C1B3B3D9BB}">
      <text/>
    </comment>
    <comment ref="C712" authorId="2" shapeId="0" xr:uid="{2FB4DF5A-F8F5-4D5B-82A2-7827689EF971}">
      <text>
        <r>
          <rPr>
            <sz val="11"/>
            <color theme="1"/>
            <rFont val="Calibri"/>
            <family val="2"/>
            <scheme val="minor"/>
          </rPr>
          <t>Introduzca la fecha prevista de adjudicación, en formato dd-mm-aaaa</t>
        </r>
      </text>
    </comment>
    <comment ref="F712" authorId="2" shapeId="0" xr:uid="{5056FE79-7313-4658-847A-D40972FFFB1A}">
      <text/>
    </comment>
    <comment ref="F713" authorId="2" shapeId="0" xr:uid="{62B45E99-D792-4DEB-BD15-EA3D79CD055D}">
      <text/>
    </comment>
    <comment ref="A715" authorId="2" shapeId="0" xr:uid="{FE2A3C0D-F9B4-4311-904A-A0A2A715CB0F}">
      <text>
        <r>
          <rPr>
            <sz val="11"/>
            <color theme="1"/>
            <rFont val="Calibri"/>
            <family val="2"/>
            <scheme val="minor"/>
          </rPr>
          <t>Introduzca un codigo UNSPSC</t>
        </r>
      </text>
    </comment>
    <comment ref="B715" authorId="2" shapeId="0" xr:uid="{DF51D631-506B-486C-BAE5-A2E32987F1C1}">
      <text>
        <r>
          <rPr>
            <sz val="11"/>
            <color theme="1"/>
            <rFont val="Calibri"/>
            <family val="2"/>
            <scheme val="minor"/>
          </rPr>
          <t>Descripción calculada automáticamente a partir de código del artículo</t>
        </r>
      </text>
    </comment>
    <comment ref="C715" authorId="2" shapeId="0" xr:uid="{9C226785-682E-48BF-A1FA-33B7DCBFA2D9}">
      <text>
        <r>
          <rPr>
            <sz val="11"/>
            <color theme="1"/>
            <rFont val="Calibri"/>
            <family val="2"/>
            <scheme val="minor"/>
          </rPr>
          <t>Seleccione un valor de la lista</t>
        </r>
      </text>
    </comment>
    <comment ref="D715" authorId="2" shapeId="0" xr:uid="{BCCCA6AA-6C3D-4D52-8373-5493297217A1}">
      <text>
        <r>
          <rPr>
            <sz val="11"/>
            <color theme="1"/>
            <rFont val="Calibri"/>
            <family val="2"/>
            <scheme val="minor"/>
          </rPr>
          <t>Introduzca un número con dos decimales como máximo. Debe ser igual o mayor a la "Cantidad Real Consumida"</t>
        </r>
      </text>
    </comment>
    <comment ref="E715" authorId="2" shapeId="0" xr:uid="{C43AF2C5-FBFF-403D-B9A5-6B42EBDEF4BF}">
      <text>
        <r>
          <rPr>
            <sz val="11"/>
            <color theme="1"/>
            <rFont val="Calibri"/>
            <family val="2"/>
            <scheme val="minor"/>
          </rPr>
          <t>Introduzca un número con dos decimales como máximo</t>
        </r>
      </text>
    </comment>
    <comment ref="F715" authorId="2" shapeId="0" xr:uid="{65B1D5A6-4A65-4711-87CA-CAC16FCC53AC}">
      <text>
        <r>
          <rPr>
            <sz val="11"/>
            <color theme="1"/>
            <rFont val="Calibri"/>
            <family val="2"/>
            <scheme val="minor"/>
          </rPr>
          <t>Monto calculado automáticamente por el sistema</t>
        </r>
      </text>
    </comment>
    <comment ref="A721" authorId="2" shapeId="0" xr:uid="{E8F0FABE-A181-4AA0-90D5-6F7131C9AB14}">
      <text>
        <r>
          <rPr>
            <sz val="11"/>
            <color theme="1"/>
            <rFont val="Calibri"/>
            <family val="2"/>
            <scheme val="minor"/>
          </rPr>
          <t>Introducir un texto con el nombre o referencia de la contratación</t>
        </r>
      </text>
    </comment>
    <comment ref="B721" authorId="2" shapeId="0" xr:uid="{C91D89C9-080B-4E6C-8ECB-D7311D76FAE2}">
      <text>
        <r>
          <rPr>
            <sz val="11"/>
            <color theme="1"/>
            <rFont val="Calibri"/>
            <family val="2"/>
            <scheme val="minor"/>
          </rPr>
          <t>Introduzca un texto con la finalidad de la contratación</t>
        </r>
      </text>
    </comment>
    <comment ref="C721" authorId="2" shapeId="0" xr:uid="{8965EDD7-2C9C-4017-A36E-84866B4D1EA1}">
      <text>
        <r>
          <rPr>
            <sz val="11"/>
            <color theme="1"/>
            <rFont val="Calibri"/>
            <family val="2"/>
            <scheme val="minor"/>
          </rPr>
          <t>Seleccionar un valor del listado</t>
        </r>
      </text>
    </comment>
    <comment ref="D721" authorId="2" shapeId="0" xr:uid="{651F3437-79D7-40C9-9799-47E676520F61}">
      <text>
        <r>
          <rPr>
            <sz val="11"/>
            <color theme="1"/>
            <rFont val="Calibri"/>
            <family val="2"/>
            <scheme val="minor"/>
          </rPr>
          <t>Seleccione el tipo de procedimiento</t>
        </r>
      </text>
    </comment>
    <comment ref="E721" authorId="2" shapeId="0" xr:uid="{48FB081B-9604-427B-90C6-E1B852232F67}">
      <text>
        <r>
          <rPr>
            <sz val="11"/>
            <color theme="1"/>
            <rFont val="Calibri"/>
            <family val="2"/>
            <scheme val="minor"/>
          </rPr>
          <t>Seleccione un valor de la lista</t>
        </r>
      </text>
    </comment>
    <comment ref="F721" authorId="2" shapeId="0" xr:uid="{AEFC8B17-3471-4E5E-B1AE-169F56AB9B33}">
      <text>
        <r>
          <rPr>
            <sz val="11"/>
            <color theme="1"/>
            <rFont val="Calibri"/>
            <family val="2"/>
            <scheme val="minor"/>
          </rPr>
          <t>Introduzca el código SNIP</t>
        </r>
      </text>
    </comment>
    <comment ref="C722" authorId="2" shapeId="0" xr:uid="{C04C6465-CFE9-4C16-B6CD-811CF61D343A}">
      <text>
        <r>
          <rPr>
            <sz val="11"/>
            <color theme="1"/>
            <rFont val="Calibri"/>
            <family val="2"/>
            <scheme val="minor"/>
          </rPr>
          <t>Introduzca la fecha de inicio del proceso, en formato dd-mm-aaaa</t>
        </r>
      </text>
    </comment>
    <comment ref="F722" authorId="2" shapeId="0" xr:uid="{B0338684-CD34-4497-BBAD-C5082E5B311C}">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23" authorId="2" shapeId="0" xr:uid="{A2D41763-718D-485C-9B0A-002FEB027B32}">
      <text/>
    </comment>
    <comment ref="C724" authorId="2" shapeId="0" xr:uid="{D1D25BD5-E063-45D2-802E-A077947DBDC3}">
      <text>
        <r>
          <rPr>
            <sz val="11"/>
            <color theme="1"/>
            <rFont val="Calibri"/>
            <family val="2"/>
            <scheme val="minor"/>
          </rPr>
          <t>Introduzca la fecha prevista de adjudicación, en formato dd-mm-aaaa</t>
        </r>
      </text>
    </comment>
    <comment ref="F724" authorId="2" shapeId="0" xr:uid="{04BAC1D9-81A8-47F2-BEEE-ADDEC115F4E6}">
      <text/>
    </comment>
    <comment ref="F725" authorId="2" shapeId="0" xr:uid="{2472B317-D206-456C-8FA5-BF9759D185D9}">
      <text/>
    </comment>
    <comment ref="A727" authorId="2" shapeId="0" xr:uid="{3BAA96CF-8E7A-4E99-B680-C475AD77C3C5}">
      <text>
        <r>
          <rPr>
            <sz val="11"/>
            <color theme="1"/>
            <rFont val="Calibri"/>
            <family val="2"/>
            <scheme val="minor"/>
          </rPr>
          <t>Introduzca un codigo UNSPSC</t>
        </r>
      </text>
    </comment>
    <comment ref="B727" authorId="2" shapeId="0" xr:uid="{BEC97B9A-204A-4148-B0E0-2C0C39E62644}">
      <text>
        <r>
          <rPr>
            <sz val="11"/>
            <color theme="1"/>
            <rFont val="Calibri"/>
            <family val="2"/>
            <scheme val="minor"/>
          </rPr>
          <t>Descripción calculada automáticamente a partir de código del artículo</t>
        </r>
      </text>
    </comment>
    <comment ref="C727" authorId="2" shapeId="0" xr:uid="{8F46EC65-C1AF-44CD-B01F-CB246C829EE8}">
      <text>
        <r>
          <rPr>
            <sz val="11"/>
            <color theme="1"/>
            <rFont val="Calibri"/>
            <family val="2"/>
            <scheme val="minor"/>
          </rPr>
          <t>Seleccione un valor de la lista</t>
        </r>
      </text>
    </comment>
    <comment ref="D727" authorId="2" shapeId="0" xr:uid="{3A741F08-6549-4496-9D40-CD55256B5FD8}">
      <text>
        <r>
          <rPr>
            <sz val="11"/>
            <color theme="1"/>
            <rFont val="Calibri"/>
            <family val="2"/>
            <scheme val="minor"/>
          </rPr>
          <t>Introduzca un número con dos decimales como máximo. Debe ser igual o mayor a la "Cantidad Real Consumida"</t>
        </r>
      </text>
    </comment>
    <comment ref="E727" authorId="2" shapeId="0" xr:uid="{C6F72DFD-5059-4524-835C-8323BC1A9BA8}">
      <text>
        <r>
          <rPr>
            <sz val="11"/>
            <color theme="1"/>
            <rFont val="Calibri"/>
            <family val="2"/>
            <scheme val="minor"/>
          </rPr>
          <t>Introduzca un número con dos decimales como máximo</t>
        </r>
      </text>
    </comment>
    <comment ref="F727" authorId="2" shapeId="0" xr:uid="{54F879BE-77F5-4A26-904D-4610E34270D7}">
      <text>
        <r>
          <rPr>
            <sz val="11"/>
            <color theme="1"/>
            <rFont val="Calibri"/>
            <family val="2"/>
            <scheme val="minor"/>
          </rPr>
          <t>Monto calculado automáticamente por el sistema</t>
        </r>
      </text>
    </comment>
    <comment ref="A732" authorId="2" shapeId="0" xr:uid="{8219F003-FD25-494E-880F-11F4AD6CEFA5}">
      <text>
        <r>
          <rPr>
            <sz val="11"/>
            <color theme="1"/>
            <rFont val="Calibri"/>
            <family val="2"/>
            <scheme val="minor"/>
          </rPr>
          <t>Introducir un texto con el nombre o referencia de la contratación</t>
        </r>
      </text>
    </comment>
    <comment ref="B732" authorId="2" shapeId="0" xr:uid="{D0838EAE-855B-4414-B8C0-45F2DD53E9EC}">
      <text>
        <r>
          <rPr>
            <sz val="11"/>
            <color theme="1"/>
            <rFont val="Calibri"/>
            <family val="2"/>
            <scheme val="minor"/>
          </rPr>
          <t>Introduzca un texto con la finalidad de la contratación</t>
        </r>
      </text>
    </comment>
    <comment ref="C732" authorId="2" shapeId="0" xr:uid="{492067A3-7651-4E30-857E-02E6AE7B4884}">
      <text>
        <r>
          <rPr>
            <sz val="11"/>
            <color theme="1"/>
            <rFont val="Calibri"/>
            <family val="2"/>
            <scheme val="minor"/>
          </rPr>
          <t>Seleccionar un valor del listado</t>
        </r>
      </text>
    </comment>
    <comment ref="D732" authorId="2" shapeId="0" xr:uid="{DCA1040C-D236-4EFF-ACB3-CB6A276F2234}">
      <text>
        <r>
          <rPr>
            <sz val="11"/>
            <color theme="1"/>
            <rFont val="Calibri"/>
            <family val="2"/>
            <scheme val="minor"/>
          </rPr>
          <t>Seleccione el tipo de procedimiento</t>
        </r>
      </text>
    </comment>
    <comment ref="E732" authorId="2" shapeId="0" xr:uid="{DD521B42-AAE9-4E01-8ACD-DA4A61A2EB46}">
      <text>
        <r>
          <rPr>
            <sz val="11"/>
            <color theme="1"/>
            <rFont val="Calibri"/>
            <family val="2"/>
            <scheme val="minor"/>
          </rPr>
          <t>Seleccione un valor de la lista</t>
        </r>
      </text>
    </comment>
    <comment ref="F732" authorId="2" shapeId="0" xr:uid="{054F18F9-39D6-46C3-92B9-6A68606BE1E2}">
      <text>
        <r>
          <rPr>
            <sz val="11"/>
            <color theme="1"/>
            <rFont val="Calibri"/>
            <family val="2"/>
            <scheme val="minor"/>
          </rPr>
          <t>Introduzca el código SNIP</t>
        </r>
      </text>
    </comment>
    <comment ref="C733" authorId="2" shapeId="0" xr:uid="{78076BF0-9C8C-4702-A427-BB485ED9A011}">
      <text>
        <r>
          <rPr>
            <sz val="11"/>
            <color theme="1"/>
            <rFont val="Calibri"/>
            <family val="2"/>
            <scheme val="minor"/>
          </rPr>
          <t>Introduzca la fecha de inicio del proceso, en formato dd-mm-aaaa</t>
        </r>
      </text>
    </comment>
    <comment ref="F733" authorId="2" shapeId="0" xr:uid="{370A6AE6-51D0-430A-89F7-577453D89A96}">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34" authorId="2" shapeId="0" xr:uid="{7833AC7F-041F-4B89-BD73-C846BE20EFF1}">
      <text/>
    </comment>
    <comment ref="C735" authorId="2" shapeId="0" xr:uid="{B22CC9E5-DB45-40D1-94B3-B468E37B15A7}">
      <text>
        <r>
          <rPr>
            <sz val="11"/>
            <color theme="1"/>
            <rFont val="Calibri"/>
            <family val="2"/>
            <scheme val="minor"/>
          </rPr>
          <t>Introduzca la fecha prevista de adjudicación, en formato dd-mm-aaaa</t>
        </r>
      </text>
    </comment>
    <comment ref="F735" authorId="2" shapeId="0" xr:uid="{FCEDA5D5-FB61-4991-8C71-90C8E83CF022}">
      <text/>
    </comment>
    <comment ref="F736" authorId="2" shapeId="0" xr:uid="{48F32B00-3D31-4847-B811-688CAB19D26E}">
      <text/>
    </comment>
    <comment ref="A738" authorId="2" shapeId="0" xr:uid="{5F1BBDB4-1B07-4531-987D-92C1838C497C}">
      <text>
        <r>
          <rPr>
            <sz val="11"/>
            <color theme="1"/>
            <rFont val="Calibri"/>
            <family val="2"/>
            <scheme val="minor"/>
          </rPr>
          <t>Introduzca un codigo UNSPSC</t>
        </r>
      </text>
    </comment>
    <comment ref="B738" authorId="2" shapeId="0" xr:uid="{8E98B7E6-33D0-492A-AD81-4A59A4A6B6EA}">
      <text>
        <r>
          <rPr>
            <sz val="11"/>
            <color theme="1"/>
            <rFont val="Calibri"/>
            <family val="2"/>
            <scheme val="minor"/>
          </rPr>
          <t>Descripción calculada automáticamente a partir de código del artículo</t>
        </r>
      </text>
    </comment>
    <comment ref="C738" authorId="2" shapeId="0" xr:uid="{1CB9D3E6-F558-45FB-8591-F8D3B2801090}">
      <text>
        <r>
          <rPr>
            <sz val="11"/>
            <color theme="1"/>
            <rFont val="Calibri"/>
            <family val="2"/>
            <scheme val="minor"/>
          </rPr>
          <t>Seleccione un valor de la lista</t>
        </r>
      </text>
    </comment>
    <comment ref="D738" authorId="2" shapeId="0" xr:uid="{BC54DE4F-FDDB-4BC9-BBFB-C33EE9932A42}">
      <text>
        <r>
          <rPr>
            <sz val="11"/>
            <color theme="1"/>
            <rFont val="Calibri"/>
            <family val="2"/>
            <scheme val="minor"/>
          </rPr>
          <t>Introduzca un número con dos decimales como máximo. Debe ser igual o mayor a la "Cantidad Real Consumida"</t>
        </r>
      </text>
    </comment>
    <comment ref="E738" authorId="2" shapeId="0" xr:uid="{A988A1A1-B575-4A69-B051-059F65E99CDD}">
      <text>
        <r>
          <rPr>
            <sz val="11"/>
            <color theme="1"/>
            <rFont val="Calibri"/>
            <family val="2"/>
            <scheme val="minor"/>
          </rPr>
          <t>Introduzca un número con dos decimales como máximo</t>
        </r>
      </text>
    </comment>
    <comment ref="F738" authorId="2" shapeId="0" xr:uid="{40CA147B-5F6E-4C20-BD95-D9561D5146D3}">
      <text>
        <r>
          <rPr>
            <sz val="11"/>
            <color theme="1"/>
            <rFont val="Calibri"/>
            <family val="2"/>
            <scheme val="minor"/>
          </rPr>
          <t>Monto calculado automáticamente por el sistema</t>
        </r>
      </text>
    </comment>
    <comment ref="A743" authorId="2" shapeId="0" xr:uid="{804F4356-C0FF-4D07-95B7-214CA9AAB61E}">
      <text>
        <r>
          <rPr>
            <sz val="11"/>
            <color theme="1"/>
            <rFont val="Calibri"/>
            <family val="2"/>
            <scheme val="minor"/>
          </rPr>
          <t>Introducir un texto con el nombre o referencia de la contratación</t>
        </r>
      </text>
    </comment>
    <comment ref="B743" authorId="2" shapeId="0" xr:uid="{AFFB64F4-68A3-4E06-A2DD-198FDE6493BB}">
      <text>
        <r>
          <rPr>
            <sz val="11"/>
            <color theme="1"/>
            <rFont val="Calibri"/>
            <family val="2"/>
            <scheme val="minor"/>
          </rPr>
          <t>Introduzca un texto con la finalidad de la contratación</t>
        </r>
      </text>
    </comment>
    <comment ref="C743" authorId="2" shapeId="0" xr:uid="{A53B12F5-DED4-4FCE-B8D9-C4B52972BBDD}">
      <text>
        <r>
          <rPr>
            <sz val="11"/>
            <color theme="1"/>
            <rFont val="Calibri"/>
            <family val="2"/>
            <scheme val="minor"/>
          </rPr>
          <t>Seleccionar un valor del listado</t>
        </r>
      </text>
    </comment>
    <comment ref="D743" authorId="2" shapeId="0" xr:uid="{1E54EF65-5AE0-497A-8CEC-7BEAF2F8896A}">
      <text>
        <r>
          <rPr>
            <sz val="11"/>
            <color theme="1"/>
            <rFont val="Calibri"/>
            <family val="2"/>
            <scheme val="minor"/>
          </rPr>
          <t>Seleccione el tipo de procedimiento</t>
        </r>
      </text>
    </comment>
    <comment ref="E743" authorId="2" shapeId="0" xr:uid="{4BAD2F68-4010-4BC7-B4E9-E6C921002F53}">
      <text>
        <r>
          <rPr>
            <sz val="11"/>
            <color theme="1"/>
            <rFont val="Calibri"/>
            <family val="2"/>
            <scheme val="minor"/>
          </rPr>
          <t>Seleccione un valor de la lista</t>
        </r>
      </text>
    </comment>
    <comment ref="F743" authorId="2" shapeId="0" xr:uid="{7B72BA78-4EE7-4C85-ADF2-47D0B17BAF02}">
      <text>
        <r>
          <rPr>
            <sz val="11"/>
            <color theme="1"/>
            <rFont val="Calibri"/>
            <family val="2"/>
            <scheme val="minor"/>
          </rPr>
          <t>Introduzca el código SNIP</t>
        </r>
      </text>
    </comment>
    <comment ref="C744" authorId="2" shapeId="0" xr:uid="{77203F55-79A9-484C-8DA5-D7B4CAF9DCC1}">
      <text>
        <r>
          <rPr>
            <sz val="11"/>
            <color theme="1"/>
            <rFont val="Calibri"/>
            <family val="2"/>
            <scheme val="minor"/>
          </rPr>
          <t>Introduzca la fecha de inicio del proceso, en formato dd-mm-aaaa</t>
        </r>
      </text>
    </comment>
    <comment ref="F744" authorId="2" shapeId="0" xr:uid="{702FEF32-EE26-46ED-9018-C55F86065DFE}">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45" authorId="2" shapeId="0" xr:uid="{853F44B0-C974-4E5C-A175-D1CB354A754B}">
      <text/>
    </comment>
    <comment ref="C746" authorId="2" shapeId="0" xr:uid="{7CA53FD4-0929-4D91-9072-C22164528DDC}">
      <text>
        <r>
          <rPr>
            <sz val="11"/>
            <color theme="1"/>
            <rFont val="Calibri"/>
            <family val="2"/>
            <scheme val="minor"/>
          </rPr>
          <t>Introduzca la fecha prevista de adjudicación, en formato dd-mm-aaaa</t>
        </r>
      </text>
    </comment>
    <comment ref="F746" authorId="2" shapeId="0" xr:uid="{61F8198B-19D7-454A-BE15-86A46424F5EE}">
      <text/>
    </comment>
    <comment ref="F747" authorId="2" shapeId="0" xr:uid="{31655F69-2DA8-4793-9D44-91F309CCC14C}">
      <text/>
    </comment>
    <comment ref="A749" authorId="2" shapeId="0" xr:uid="{BBEA9904-E187-44C9-B318-F7E465BD4D9F}">
      <text>
        <r>
          <rPr>
            <sz val="11"/>
            <color theme="1"/>
            <rFont val="Calibri"/>
            <family val="2"/>
            <scheme val="minor"/>
          </rPr>
          <t>Introduzca un codigo UNSPSC</t>
        </r>
      </text>
    </comment>
    <comment ref="B749" authorId="2" shapeId="0" xr:uid="{B5A5173D-D15F-4CBD-A6E1-D95D6E085992}">
      <text>
        <r>
          <rPr>
            <sz val="11"/>
            <color theme="1"/>
            <rFont val="Calibri"/>
            <family val="2"/>
            <scheme val="minor"/>
          </rPr>
          <t>Descripción calculada automáticamente a partir de código del artículo</t>
        </r>
      </text>
    </comment>
    <comment ref="C749" authorId="2" shapeId="0" xr:uid="{8B6F062F-B529-4E40-90ED-95ED0A0065F1}">
      <text>
        <r>
          <rPr>
            <sz val="11"/>
            <color theme="1"/>
            <rFont val="Calibri"/>
            <family val="2"/>
            <scheme val="minor"/>
          </rPr>
          <t>Seleccione un valor de la lista</t>
        </r>
      </text>
    </comment>
    <comment ref="D749" authorId="2" shapeId="0" xr:uid="{9F9453A7-16D3-4563-96BC-2841EB441D1F}">
      <text>
        <r>
          <rPr>
            <sz val="11"/>
            <color theme="1"/>
            <rFont val="Calibri"/>
            <family val="2"/>
            <scheme val="minor"/>
          </rPr>
          <t>Introduzca un número con dos decimales como máximo. Debe ser igual o mayor a la "Cantidad Real Consumida"</t>
        </r>
      </text>
    </comment>
    <comment ref="E749" authorId="2" shapeId="0" xr:uid="{C5415AC9-0BDA-48D2-9F05-DFB3B3C3C73F}">
      <text>
        <r>
          <rPr>
            <sz val="11"/>
            <color theme="1"/>
            <rFont val="Calibri"/>
            <family val="2"/>
            <scheme val="minor"/>
          </rPr>
          <t>Introduzca un número con dos decimales como máximo</t>
        </r>
      </text>
    </comment>
    <comment ref="F749" authorId="2" shapeId="0" xr:uid="{B9D0D2B1-9CA8-4A30-BB39-08ECFF8AEB74}">
      <text>
        <r>
          <rPr>
            <sz val="11"/>
            <color theme="1"/>
            <rFont val="Calibri"/>
            <family val="2"/>
            <scheme val="minor"/>
          </rPr>
          <t>Monto calculado automáticamente por el sistema</t>
        </r>
      </text>
    </comment>
    <comment ref="A754" authorId="2" shapeId="0" xr:uid="{AC296ACC-D7B9-45E8-B986-9B3A3A25BE73}">
      <text>
        <r>
          <rPr>
            <sz val="11"/>
            <color theme="1"/>
            <rFont val="Calibri"/>
            <family val="2"/>
            <scheme val="minor"/>
          </rPr>
          <t>Introducir un texto con el nombre o referencia de la contratación</t>
        </r>
      </text>
    </comment>
    <comment ref="B754" authorId="2" shapeId="0" xr:uid="{676900B4-A468-45A3-8CCE-B61A3865E9AB}">
      <text>
        <r>
          <rPr>
            <sz val="11"/>
            <color theme="1"/>
            <rFont val="Calibri"/>
            <family val="2"/>
            <scheme val="minor"/>
          </rPr>
          <t>Introduzca un texto con la finalidad de la contratación</t>
        </r>
      </text>
    </comment>
    <comment ref="C754" authorId="2" shapeId="0" xr:uid="{431CE0A5-47FC-41C8-A687-BB490710F431}">
      <text>
        <r>
          <rPr>
            <sz val="11"/>
            <color theme="1"/>
            <rFont val="Calibri"/>
            <family val="2"/>
            <scheme val="minor"/>
          </rPr>
          <t>Seleccionar un valor del listado</t>
        </r>
      </text>
    </comment>
    <comment ref="D754" authorId="2" shapeId="0" xr:uid="{F1FA41AA-1FA4-438D-9141-D2E2590AACB3}">
      <text>
        <r>
          <rPr>
            <sz val="11"/>
            <color theme="1"/>
            <rFont val="Calibri"/>
            <family val="2"/>
            <scheme val="minor"/>
          </rPr>
          <t>Seleccione el tipo de procedimiento</t>
        </r>
      </text>
    </comment>
    <comment ref="E754" authorId="2" shapeId="0" xr:uid="{01BCCC6A-0A1F-4DA1-BC22-40768B03CFD8}">
      <text>
        <r>
          <rPr>
            <sz val="11"/>
            <color theme="1"/>
            <rFont val="Calibri"/>
            <family val="2"/>
            <scheme val="minor"/>
          </rPr>
          <t>Seleccione un valor de la lista</t>
        </r>
      </text>
    </comment>
    <comment ref="F754" authorId="2" shapeId="0" xr:uid="{96F52ED6-1978-479D-A9F7-EA8F913F7C6C}">
      <text>
        <r>
          <rPr>
            <sz val="11"/>
            <color theme="1"/>
            <rFont val="Calibri"/>
            <family val="2"/>
            <scheme val="minor"/>
          </rPr>
          <t>Introduzca el código SNIP</t>
        </r>
      </text>
    </comment>
    <comment ref="C755" authorId="2" shapeId="0" xr:uid="{11061317-3365-42B7-B32B-63A44F950DF3}">
      <text>
        <r>
          <rPr>
            <sz val="11"/>
            <color theme="1"/>
            <rFont val="Calibri"/>
            <family val="2"/>
            <scheme val="minor"/>
          </rPr>
          <t>Introduzca la fecha de inicio del proceso, en formato dd-mm-aaaa</t>
        </r>
      </text>
    </comment>
    <comment ref="F755" authorId="2" shapeId="0" xr:uid="{425BD936-EAE2-4FF9-A079-303A1EC0E595}">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56" authorId="2" shapeId="0" xr:uid="{9A818704-BC44-4119-B58B-36B13651C863}">
      <text/>
    </comment>
    <comment ref="C757" authorId="2" shapeId="0" xr:uid="{B2F5DB44-0930-4815-9B8E-4FC71C391F1C}">
      <text>
        <r>
          <rPr>
            <sz val="11"/>
            <color theme="1"/>
            <rFont val="Calibri"/>
            <family val="2"/>
            <scheme val="minor"/>
          </rPr>
          <t>Introduzca la fecha prevista de adjudicación, en formato dd-mm-aaaa</t>
        </r>
      </text>
    </comment>
    <comment ref="F757" authorId="2" shapeId="0" xr:uid="{792ADDDB-E411-4DE8-8367-66775E429D8C}">
      <text/>
    </comment>
    <comment ref="F758" authorId="2" shapeId="0" xr:uid="{B04D5765-00D3-4964-A3AD-C5800EBBC76B}">
      <text/>
    </comment>
    <comment ref="A760" authorId="2" shapeId="0" xr:uid="{96CAC090-6485-4680-9BB1-1DFA04703F12}">
      <text>
        <r>
          <rPr>
            <sz val="11"/>
            <color theme="1"/>
            <rFont val="Calibri"/>
            <family val="2"/>
            <scheme val="minor"/>
          </rPr>
          <t>Introduzca un codigo UNSPSC</t>
        </r>
      </text>
    </comment>
    <comment ref="B760" authorId="2" shapeId="0" xr:uid="{C984E3A9-694D-450E-9CE9-15E7F2A22273}">
      <text>
        <r>
          <rPr>
            <sz val="11"/>
            <color theme="1"/>
            <rFont val="Calibri"/>
            <family val="2"/>
            <scheme val="minor"/>
          </rPr>
          <t>Descripción calculada automáticamente a partir de código del artículo</t>
        </r>
      </text>
    </comment>
    <comment ref="C760" authorId="2" shapeId="0" xr:uid="{3A1E59EE-F7B8-4812-B362-2ADE5EF338E6}">
      <text>
        <r>
          <rPr>
            <sz val="11"/>
            <color theme="1"/>
            <rFont val="Calibri"/>
            <family val="2"/>
            <scheme val="minor"/>
          </rPr>
          <t>Seleccione un valor de la lista</t>
        </r>
      </text>
    </comment>
    <comment ref="D760" authorId="2" shapeId="0" xr:uid="{F149F194-2078-44B9-BCCD-D37C892BBA8F}">
      <text>
        <r>
          <rPr>
            <sz val="11"/>
            <color theme="1"/>
            <rFont val="Calibri"/>
            <family val="2"/>
            <scheme val="minor"/>
          </rPr>
          <t>Introduzca un número con dos decimales como máximo. Debe ser igual o mayor a la "Cantidad Real Consumida"</t>
        </r>
      </text>
    </comment>
    <comment ref="E760" authorId="2" shapeId="0" xr:uid="{602D809D-1AD1-4907-A2FB-5BF442CE42AC}">
      <text>
        <r>
          <rPr>
            <sz val="11"/>
            <color theme="1"/>
            <rFont val="Calibri"/>
            <family val="2"/>
            <scheme val="minor"/>
          </rPr>
          <t>Introduzca un número con dos decimales como máximo</t>
        </r>
      </text>
    </comment>
    <comment ref="F760" authorId="2" shapeId="0" xr:uid="{02F0758D-991D-4383-B549-07195A5BA419}">
      <text>
        <r>
          <rPr>
            <sz val="11"/>
            <color theme="1"/>
            <rFont val="Calibri"/>
            <family val="2"/>
            <scheme val="minor"/>
          </rPr>
          <t>Monto calculado automáticamente por el sistema</t>
        </r>
      </text>
    </comment>
    <comment ref="A765" authorId="2" shapeId="0" xr:uid="{9418D710-0CCD-4F9D-A5BD-633EBE329C4F}">
      <text>
        <r>
          <rPr>
            <sz val="11"/>
            <color theme="1"/>
            <rFont val="Calibri"/>
            <family val="2"/>
            <scheme val="minor"/>
          </rPr>
          <t>Introducir un texto con el nombre o referencia de la contratación</t>
        </r>
      </text>
    </comment>
    <comment ref="B765" authorId="2" shapeId="0" xr:uid="{D5DF505F-F468-4FF2-A8FF-210905052B03}">
      <text>
        <r>
          <rPr>
            <sz val="11"/>
            <color theme="1"/>
            <rFont val="Calibri"/>
            <family val="2"/>
            <scheme val="minor"/>
          </rPr>
          <t>Introduzca un texto con la finalidad de la contratación</t>
        </r>
      </text>
    </comment>
    <comment ref="C765" authorId="2" shapeId="0" xr:uid="{DCD083AD-08FF-414B-8A07-17B5233F64DF}">
      <text>
        <r>
          <rPr>
            <sz val="11"/>
            <color theme="1"/>
            <rFont val="Calibri"/>
            <family val="2"/>
            <scheme val="minor"/>
          </rPr>
          <t>Seleccionar un valor del listado</t>
        </r>
      </text>
    </comment>
    <comment ref="D765" authorId="2" shapeId="0" xr:uid="{16DC5597-3931-4E58-81C2-A9B87356DF36}">
      <text>
        <r>
          <rPr>
            <sz val="11"/>
            <color theme="1"/>
            <rFont val="Calibri"/>
            <family val="2"/>
            <scheme val="minor"/>
          </rPr>
          <t>Seleccione el tipo de procedimiento</t>
        </r>
      </text>
    </comment>
    <comment ref="E765" authorId="2" shapeId="0" xr:uid="{EB9E472F-4FD1-418F-8875-AB1834251706}">
      <text>
        <r>
          <rPr>
            <sz val="11"/>
            <color theme="1"/>
            <rFont val="Calibri"/>
            <family val="2"/>
            <scheme val="minor"/>
          </rPr>
          <t>Seleccione un valor de la lista</t>
        </r>
      </text>
    </comment>
    <comment ref="F765" authorId="2" shapeId="0" xr:uid="{2D6F3380-9940-4363-87FE-F8711429D303}">
      <text>
        <r>
          <rPr>
            <sz val="11"/>
            <color theme="1"/>
            <rFont val="Calibri"/>
            <family val="2"/>
            <scheme val="minor"/>
          </rPr>
          <t>Introduzca el código SNIP</t>
        </r>
      </text>
    </comment>
    <comment ref="C766" authorId="2" shapeId="0" xr:uid="{B9854C24-48F5-4438-B9DE-7285794ED9F8}">
      <text>
        <r>
          <rPr>
            <sz val="11"/>
            <color theme="1"/>
            <rFont val="Calibri"/>
            <family val="2"/>
            <scheme val="minor"/>
          </rPr>
          <t>Introduzca la fecha de inicio del proceso, en formato dd-mm-aaaa</t>
        </r>
      </text>
    </comment>
    <comment ref="F766" authorId="2" shapeId="0" xr:uid="{A1E02166-E0AB-45FF-BE2F-19F93508B287}">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67" authorId="2" shapeId="0" xr:uid="{353641A7-AA4A-4D58-8C11-34BE3D8278F4}">
      <text/>
    </comment>
    <comment ref="C768" authorId="2" shapeId="0" xr:uid="{6A40614E-5067-48D4-B6AC-9702A98C0A58}">
      <text>
        <r>
          <rPr>
            <sz val="11"/>
            <color theme="1"/>
            <rFont val="Calibri"/>
            <family val="2"/>
            <scheme val="minor"/>
          </rPr>
          <t>Introduzca la fecha prevista de adjudicación, en formato dd-mm-aaaa</t>
        </r>
      </text>
    </comment>
    <comment ref="F768" authorId="2" shapeId="0" xr:uid="{F71BF1FA-B970-4629-AF4B-B4A093CF6252}">
      <text/>
    </comment>
    <comment ref="F769" authorId="2" shapeId="0" xr:uid="{5CBBDF23-B3A6-44A0-9D43-4A7A30FAD1E6}">
      <text/>
    </comment>
    <comment ref="A771" authorId="2" shapeId="0" xr:uid="{D8A5F0D8-2B47-4D3E-B66D-05A67A83F77D}">
      <text>
        <r>
          <rPr>
            <sz val="11"/>
            <color theme="1"/>
            <rFont val="Calibri"/>
            <family val="2"/>
            <scheme val="minor"/>
          </rPr>
          <t>Introduzca un codigo UNSPSC</t>
        </r>
      </text>
    </comment>
    <comment ref="B771" authorId="2" shapeId="0" xr:uid="{0D75FA2E-6E68-4FC9-A8E5-E3D183264BBB}">
      <text>
        <r>
          <rPr>
            <sz val="11"/>
            <color theme="1"/>
            <rFont val="Calibri"/>
            <family val="2"/>
            <scheme val="minor"/>
          </rPr>
          <t>Descripción calculada automáticamente a partir de código del artículo</t>
        </r>
      </text>
    </comment>
    <comment ref="C771" authorId="2" shapeId="0" xr:uid="{2EF608BB-F78F-465B-B4F9-4686BF6E8B6A}">
      <text>
        <r>
          <rPr>
            <sz val="11"/>
            <color theme="1"/>
            <rFont val="Calibri"/>
            <family val="2"/>
            <scheme val="minor"/>
          </rPr>
          <t>Seleccione un valor de la lista</t>
        </r>
      </text>
    </comment>
    <comment ref="D771" authorId="2" shapeId="0" xr:uid="{C6E6AD90-D69B-4809-AE70-48485F588F43}">
      <text>
        <r>
          <rPr>
            <sz val="11"/>
            <color theme="1"/>
            <rFont val="Calibri"/>
            <family val="2"/>
            <scheme val="minor"/>
          </rPr>
          <t>Introduzca un número con dos decimales como máximo. Debe ser igual o mayor a la "Cantidad Real Consumida"</t>
        </r>
      </text>
    </comment>
    <comment ref="E771" authorId="2" shapeId="0" xr:uid="{ECFDEAA1-9AC9-4A9E-885F-15A86C2F8E30}">
      <text>
        <r>
          <rPr>
            <sz val="11"/>
            <color theme="1"/>
            <rFont val="Calibri"/>
            <family val="2"/>
            <scheme val="minor"/>
          </rPr>
          <t>Introduzca un número con dos decimales como máximo</t>
        </r>
      </text>
    </comment>
    <comment ref="F771" authorId="2" shapeId="0" xr:uid="{4C5DB704-D93B-41D0-9B1B-989F19A275A9}">
      <text>
        <r>
          <rPr>
            <sz val="11"/>
            <color theme="1"/>
            <rFont val="Calibri"/>
            <family val="2"/>
            <scheme val="minor"/>
          </rPr>
          <t>Monto calculado automáticamente por el sistema</t>
        </r>
      </text>
    </comment>
    <comment ref="A776" authorId="2" shapeId="0" xr:uid="{04EA31D8-58FA-4098-8A88-5030CFC4312D}">
      <text>
        <r>
          <rPr>
            <sz val="11"/>
            <color theme="1"/>
            <rFont val="Calibri"/>
            <family val="2"/>
            <scheme val="minor"/>
          </rPr>
          <t>Introducir un texto con el nombre o referencia de la contratación</t>
        </r>
      </text>
    </comment>
    <comment ref="B776" authorId="2" shapeId="0" xr:uid="{B2B3A94D-3C2B-467B-9C40-B9C57ABFD4CF}">
      <text>
        <r>
          <rPr>
            <sz val="11"/>
            <color theme="1"/>
            <rFont val="Calibri"/>
            <family val="2"/>
            <scheme val="minor"/>
          </rPr>
          <t>Introduzca un texto con la finalidad de la contratación</t>
        </r>
      </text>
    </comment>
    <comment ref="C776" authorId="2" shapeId="0" xr:uid="{C9384265-DD5C-4122-A21E-69A25382818E}">
      <text>
        <r>
          <rPr>
            <sz val="11"/>
            <color theme="1"/>
            <rFont val="Calibri"/>
            <family val="2"/>
            <scheme val="minor"/>
          </rPr>
          <t>Seleccionar un valor del listado</t>
        </r>
      </text>
    </comment>
    <comment ref="D776" authorId="2" shapeId="0" xr:uid="{959FB2CD-C758-4851-9C1B-C3DDA3B47637}">
      <text>
        <r>
          <rPr>
            <sz val="11"/>
            <color theme="1"/>
            <rFont val="Calibri"/>
            <family val="2"/>
            <scheme val="minor"/>
          </rPr>
          <t>Seleccione el tipo de procedimiento</t>
        </r>
      </text>
    </comment>
    <comment ref="E776" authorId="2" shapeId="0" xr:uid="{62014A70-9EB9-42DE-A87D-6E1E202DCF14}">
      <text>
        <r>
          <rPr>
            <sz val="11"/>
            <color theme="1"/>
            <rFont val="Calibri"/>
            <family val="2"/>
            <scheme val="minor"/>
          </rPr>
          <t>Seleccione un valor de la lista</t>
        </r>
      </text>
    </comment>
    <comment ref="F776" authorId="2" shapeId="0" xr:uid="{6F4598C1-F1C0-43A4-9067-F58501F2770F}">
      <text>
        <r>
          <rPr>
            <sz val="11"/>
            <color theme="1"/>
            <rFont val="Calibri"/>
            <family val="2"/>
            <scheme val="minor"/>
          </rPr>
          <t>Introduzca el código SNIP</t>
        </r>
      </text>
    </comment>
    <comment ref="C777" authorId="2" shapeId="0" xr:uid="{DFB4FFDD-A28B-4BAF-BEA7-993A3F06E073}">
      <text>
        <r>
          <rPr>
            <sz val="11"/>
            <color theme="1"/>
            <rFont val="Calibri"/>
            <family val="2"/>
            <scheme val="minor"/>
          </rPr>
          <t>Introduzca la fecha de inicio del proceso, en formato dd-mm-aaaa</t>
        </r>
      </text>
    </comment>
    <comment ref="F777" authorId="2" shapeId="0" xr:uid="{9A4FCBD5-98A8-496B-AA80-6708F4EB4DD5}">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78" authorId="2" shapeId="0" xr:uid="{9CFB1CAF-E3D7-4416-9FA5-C0F78F6E7080}">
      <text/>
    </comment>
    <comment ref="C779" authorId="2" shapeId="0" xr:uid="{6CFA681E-9C79-49B2-B24B-CC549F84D663}">
      <text>
        <r>
          <rPr>
            <sz val="11"/>
            <color theme="1"/>
            <rFont val="Calibri"/>
            <family val="2"/>
            <scheme val="minor"/>
          </rPr>
          <t>Introduzca la fecha prevista de adjudicación, en formato dd-mm-aaaa</t>
        </r>
      </text>
    </comment>
    <comment ref="F779" authorId="2" shapeId="0" xr:uid="{40188490-4E6F-4FB5-A22C-3BF07E555BA9}">
      <text/>
    </comment>
    <comment ref="F780" authorId="2" shapeId="0" xr:uid="{0D88EBB6-59B3-4C54-9EDF-7CEF67A485D4}">
      <text/>
    </comment>
    <comment ref="A782" authorId="2" shapeId="0" xr:uid="{6C9E6AC9-E519-4061-8487-5531F1DF9338}">
      <text>
        <r>
          <rPr>
            <sz val="11"/>
            <color theme="1"/>
            <rFont val="Calibri"/>
            <family val="2"/>
            <scheme val="minor"/>
          </rPr>
          <t>Introduzca un codigo UNSPSC</t>
        </r>
      </text>
    </comment>
    <comment ref="B782" authorId="2" shapeId="0" xr:uid="{32DB4B8A-F606-42A6-B0E4-A18D9B4C5B69}">
      <text>
        <r>
          <rPr>
            <sz val="11"/>
            <color theme="1"/>
            <rFont val="Calibri"/>
            <family val="2"/>
            <scheme val="minor"/>
          </rPr>
          <t>Descripción calculada automáticamente a partir de código del artículo</t>
        </r>
      </text>
    </comment>
    <comment ref="C782" authorId="2" shapeId="0" xr:uid="{D344ED85-EF0B-42B2-9849-87B267DD5AF3}">
      <text>
        <r>
          <rPr>
            <sz val="11"/>
            <color theme="1"/>
            <rFont val="Calibri"/>
            <family val="2"/>
            <scheme val="minor"/>
          </rPr>
          <t>Seleccione un valor de la lista</t>
        </r>
      </text>
    </comment>
    <comment ref="D782" authorId="2" shapeId="0" xr:uid="{26AE610B-D5D8-4412-946D-B3D356574971}">
      <text>
        <r>
          <rPr>
            <sz val="11"/>
            <color theme="1"/>
            <rFont val="Calibri"/>
            <family val="2"/>
            <scheme val="minor"/>
          </rPr>
          <t>Introduzca un número con dos decimales como máximo. Debe ser igual o mayor a la "Cantidad Real Consumida"</t>
        </r>
      </text>
    </comment>
    <comment ref="E782" authorId="2" shapeId="0" xr:uid="{EAA4D4B3-5AB9-4CEE-A745-279AC529408B}">
      <text>
        <r>
          <rPr>
            <sz val="11"/>
            <color theme="1"/>
            <rFont val="Calibri"/>
            <family val="2"/>
            <scheme val="minor"/>
          </rPr>
          <t>Introduzca un número con dos decimales como máximo</t>
        </r>
      </text>
    </comment>
    <comment ref="F782" authorId="2" shapeId="0" xr:uid="{5524D24E-FBB8-49DA-8FCD-A5A57288513F}">
      <text>
        <r>
          <rPr>
            <sz val="11"/>
            <color theme="1"/>
            <rFont val="Calibri"/>
            <family val="2"/>
            <scheme val="minor"/>
          </rPr>
          <t>Monto calculado automáticamente por el sistema</t>
        </r>
      </text>
    </comment>
    <comment ref="A787" authorId="2" shapeId="0" xr:uid="{2A51F5B1-915D-4262-95D4-E9D7690AEB90}">
      <text>
        <r>
          <rPr>
            <sz val="11"/>
            <color theme="1"/>
            <rFont val="Calibri"/>
            <family val="2"/>
            <scheme val="minor"/>
          </rPr>
          <t>Introducir un texto con el nombre o referencia de la contratación</t>
        </r>
      </text>
    </comment>
    <comment ref="B787" authorId="2" shapeId="0" xr:uid="{6D7AE2BC-32DD-4AB0-9BA3-CCD76E5A787B}">
      <text>
        <r>
          <rPr>
            <sz val="11"/>
            <color theme="1"/>
            <rFont val="Calibri"/>
            <family val="2"/>
            <scheme val="minor"/>
          </rPr>
          <t>Introduzca un texto con la finalidad de la contratación</t>
        </r>
      </text>
    </comment>
    <comment ref="C787" authorId="2" shapeId="0" xr:uid="{7AF98FFB-596A-4C72-84E3-D9AB821CB5BB}">
      <text>
        <r>
          <rPr>
            <sz val="11"/>
            <color theme="1"/>
            <rFont val="Calibri"/>
            <family val="2"/>
            <scheme val="minor"/>
          </rPr>
          <t>Seleccionar un valor del listado</t>
        </r>
      </text>
    </comment>
    <comment ref="D787" authorId="2" shapeId="0" xr:uid="{666062DC-971C-4D50-A7CA-E24833F349D2}">
      <text>
        <r>
          <rPr>
            <sz val="11"/>
            <color theme="1"/>
            <rFont val="Calibri"/>
            <family val="2"/>
            <scheme val="minor"/>
          </rPr>
          <t>Seleccione el tipo de procedimiento</t>
        </r>
      </text>
    </comment>
    <comment ref="E787" authorId="2" shapeId="0" xr:uid="{CF7FD3FA-89B0-4FF8-9EFB-1F5444CB4578}">
      <text>
        <r>
          <rPr>
            <sz val="11"/>
            <color theme="1"/>
            <rFont val="Calibri"/>
            <family val="2"/>
            <scheme val="minor"/>
          </rPr>
          <t>Seleccione un valor de la lista</t>
        </r>
      </text>
    </comment>
    <comment ref="F787" authorId="2" shapeId="0" xr:uid="{DF5BE9A1-3134-4358-AD15-270886C59C7E}">
      <text>
        <r>
          <rPr>
            <sz val="11"/>
            <color theme="1"/>
            <rFont val="Calibri"/>
            <family val="2"/>
            <scheme val="minor"/>
          </rPr>
          <t>Introduzca el código SNIP</t>
        </r>
      </text>
    </comment>
    <comment ref="C788" authorId="2" shapeId="0" xr:uid="{57153EDA-3378-43C5-8162-B2C99C66ABA4}">
      <text>
        <r>
          <rPr>
            <sz val="11"/>
            <color theme="1"/>
            <rFont val="Calibri"/>
            <family val="2"/>
            <scheme val="minor"/>
          </rPr>
          <t>Introduzca la fecha de inicio del proceso, en formato dd-mm-aaaa</t>
        </r>
      </text>
    </comment>
    <comment ref="F788" authorId="2" shapeId="0" xr:uid="{895D1FFF-D25B-40E9-90B9-7B5E38453E47}">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89" authorId="2" shapeId="0" xr:uid="{AEAAFA08-7AF3-4836-A5A9-78BC94F8BC41}">
      <text/>
    </comment>
    <comment ref="C790" authorId="2" shapeId="0" xr:uid="{1C7508A2-7ADB-473A-AABD-181FF02B086B}">
      <text>
        <r>
          <rPr>
            <sz val="11"/>
            <color theme="1"/>
            <rFont val="Calibri"/>
            <family val="2"/>
            <scheme val="minor"/>
          </rPr>
          <t>Introduzca la fecha prevista de adjudicación, en formato dd-mm-aaaa</t>
        </r>
      </text>
    </comment>
    <comment ref="F790" authorId="2" shapeId="0" xr:uid="{F24F08E1-CEE3-4E61-A764-B10077F6E2AC}">
      <text/>
    </comment>
    <comment ref="F791" authorId="2" shapeId="0" xr:uid="{E8F31567-BCDB-4A6E-9C11-66ACE52755C1}">
      <text/>
    </comment>
    <comment ref="A793" authorId="2" shapeId="0" xr:uid="{E1F88799-B76F-4FE8-8648-6AC83281D85A}">
      <text>
        <r>
          <rPr>
            <sz val="11"/>
            <color theme="1"/>
            <rFont val="Calibri"/>
            <family val="2"/>
            <scheme val="minor"/>
          </rPr>
          <t>Introduzca un codigo UNSPSC</t>
        </r>
      </text>
    </comment>
    <comment ref="B793" authorId="2" shapeId="0" xr:uid="{10B7810B-EFBD-40E6-AE54-6DBC8CE3A5D3}">
      <text>
        <r>
          <rPr>
            <sz val="11"/>
            <color theme="1"/>
            <rFont val="Calibri"/>
            <family val="2"/>
            <scheme val="minor"/>
          </rPr>
          <t>Descripción calculada automáticamente a partir de código del artículo</t>
        </r>
      </text>
    </comment>
    <comment ref="C793" authorId="2" shapeId="0" xr:uid="{36135A88-D182-4412-A7E8-243348C39150}">
      <text>
        <r>
          <rPr>
            <sz val="11"/>
            <color theme="1"/>
            <rFont val="Calibri"/>
            <family val="2"/>
            <scheme val="minor"/>
          </rPr>
          <t>Seleccione un valor de la lista</t>
        </r>
      </text>
    </comment>
    <comment ref="D793" authorId="2" shapeId="0" xr:uid="{37B6D193-8275-448F-988E-94463686DFFC}">
      <text>
        <r>
          <rPr>
            <sz val="11"/>
            <color theme="1"/>
            <rFont val="Calibri"/>
            <family val="2"/>
            <scheme val="minor"/>
          </rPr>
          <t>Introduzca un número con dos decimales como máximo. Debe ser igual o mayor a la "Cantidad Real Consumida"</t>
        </r>
      </text>
    </comment>
    <comment ref="E793" authorId="2" shapeId="0" xr:uid="{CFD3EADE-75BE-4B9A-9249-687F48938425}">
      <text>
        <r>
          <rPr>
            <sz val="11"/>
            <color theme="1"/>
            <rFont val="Calibri"/>
            <family val="2"/>
            <scheme val="minor"/>
          </rPr>
          <t>Introduzca un número con dos decimales como máximo</t>
        </r>
      </text>
    </comment>
    <comment ref="F793" authorId="2" shapeId="0" xr:uid="{E2C5E815-C5CD-4DB5-9F9F-1AF4379D296E}">
      <text>
        <r>
          <rPr>
            <sz val="11"/>
            <color theme="1"/>
            <rFont val="Calibri"/>
            <family val="2"/>
            <scheme val="minor"/>
          </rPr>
          <t>Monto calculado automáticamente por el sistema</t>
        </r>
      </text>
    </comment>
    <comment ref="A798" authorId="2" shapeId="0" xr:uid="{01103E0C-DB6D-4D83-8AF4-F02637BD2B13}">
      <text>
        <r>
          <rPr>
            <sz val="11"/>
            <color theme="1"/>
            <rFont val="Calibri"/>
            <family val="2"/>
            <scheme val="minor"/>
          </rPr>
          <t>Introducir un texto con el nombre o referencia de la contratación</t>
        </r>
      </text>
    </comment>
    <comment ref="B798" authorId="2" shapeId="0" xr:uid="{D37FCDE0-4672-4564-A014-6E9B0780E670}">
      <text>
        <r>
          <rPr>
            <sz val="11"/>
            <color theme="1"/>
            <rFont val="Calibri"/>
            <family val="2"/>
            <scheme val="minor"/>
          </rPr>
          <t>Introduzca un texto con la finalidad de la contratación</t>
        </r>
      </text>
    </comment>
    <comment ref="C798" authorId="2" shapeId="0" xr:uid="{573BCE3F-0068-4303-8744-0F59F5EC5DFB}">
      <text>
        <r>
          <rPr>
            <sz val="11"/>
            <color theme="1"/>
            <rFont val="Calibri"/>
            <family val="2"/>
            <scheme val="minor"/>
          </rPr>
          <t>Seleccionar un valor del listado</t>
        </r>
      </text>
    </comment>
    <comment ref="D798" authorId="2" shapeId="0" xr:uid="{B48D2A8A-B9CC-4218-A078-EF480D06CC27}">
      <text>
        <r>
          <rPr>
            <sz val="11"/>
            <color theme="1"/>
            <rFont val="Calibri"/>
            <family val="2"/>
            <scheme val="minor"/>
          </rPr>
          <t>Seleccione el tipo de procedimiento</t>
        </r>
      </text>
    </comment>
    <comment ref="E798" authorId="2" shapeId="0" xr:uid="{433924DE-D30C-4710-B8A6-746931C0167E}">
      <text>
        <r>
          <rPr>
            <sz val="11"/>
            <color theme="1"/>
            <rFont val="Calibri"/>
            <family val="2"/>
            <scheme val="minor"/>
          </rPr>
          <t>Seleccione un valor de la lista</t>
        </r>
      </text>
    </comment>
    <comment ref="F798" authorId="2" shapeId="0" xr:uid="{EEEBEAA1-41F3-47BD-93E3-383E32C53A3A}">
      <text>
        <r>
          <rPr>
            <sz val="11"/>
            <color theme="1"/>
            <rFont val="Calibri"/>
            <family val="2"/>
            <scheme val="minor"/>
          </rPr>
          <t>Introduzca el código SNIP</t>
        </r>
      </text>
    </comment>
    <comment ref="C799" authorId="2" shapeId="0" xr:uid="{69DB97B3-807C-402B-935E-A007DE0A2802}">
      <text>
        <r>
          <rPr>
            <sz val="11"/>
            <color theme="1"/>
            <rFont val="Calibri"/>
            <family val="2"/>
            <scheme val="minor"/>
          </rPr>
          <t>Introduzca la fecha de inicio del proceso, en formato dd-mm-aaaa</t>
        </r>
      </text>
    </comment>
    <comment ref="F799" authorId="2" shapeId="0" xr:uid="{D459FE63-458E-46C2-A6D7-D05A1DA7F8F4}">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00" authorId="2" shapeId="0" xr:uid="{4E88834E-3B2D-44BC-AA29-7DA9BA5BFD49}">
      <text/>
    </comment>
    <comment ref="C801" authorId="2" shapeId="0" xr:uid="{717E7AF7-06E0-46C1-8A4C-03DADA5F6954}">
      <text>
        <r>
          <rPr>
            <sz val="11"/>
            <color theme="1"/>
            <rFont val="Calibri"/>
            <family val="2"/>
            <scheme val="minor"/>
          </rPr>
          <t>Introduzca la fecha prevista de adjudicación, en formato dd-mm-aaaa</t>
        </r>
      </text>
    </comment>
    <comment ref="F801" authorId="2" shapeId="0" xr:uid="{803122FD-CDDE-4CEB-81EC-59FFFDA0F42E}">
      <text/>
    </comment>
    <comment ref="F802" authorId="2" shapeId="0" xr:uid="{E6F6CDEF-FFAE-4A07-85DE-05B835BEAE72}">
      <text/>
    </comment>
    <comment ref="A804" authorId="2" shapeId="0" xr:uid="{E837C9F6-F48D-4B45-9FAE-02D19036C2F1}">
      <text>
        <r>
          <rPr>
            <sz val="11"/>
            <color theme="1"/>
            <rFont val="Calibri"/>
            <family val="2"/>
            <scheme val="minor"/>
          </rPr>
          <t>Introduzca un codigo UNSPSC</t>
        </r>
      </text>
    </comment>
    <comment ref="B804" authorId="2" shapeId="0" xr:uid="{4DAC2BC0-9EF5-4162-AD94-3AB05E93487E}">
      <text>
        <r>
          <rPr>
            <sz val="11"/>
            <color theme="1"/>
            <rFont val="Calibri"/>
            <family val="2"/>
            <scheme val="minor"/>
          </rPr>
          <t>Descripción calculada automáticamente a partir de código del artículo</t>
        </r>
      </text>
    </comment>
    <comment ref="C804" authorId="2" shapeId="0" xr:uid="{11EE5137-0E45-421E-B13C-9AE14F7AB988}">
      <text>
        <r>
          <rPr>
            <sz val="11"/>
            <color theme="1"/>
            <rFont val="Calibri"/>
            <family val="2"/>
            <scheme val="minor"/>
          </rPr>
          <t>Seleccione un valor de la lista</t>
        </r>
      </text>
    </comment>
    <comment ref="D804" authorId="2" shapeId="0" xr:uid="{E5FBEF62-37EC-432F-97E0-D0A425FDDE20}">
      <text>
        <r>
          <rPr>
            <sz val="11"/>
            <color theme="1"/>
            <rFont val="Calibri"/>
            <family val="2"/>
            <scheme val="minor"/>
          </rPr>
          <t>Introduzca un número con dos decimales como máximo. Debe ser igual o mayor a la "Cantidad Real Consumida"</t>
        </r>
      </text>
    </comment>
    <comment ref="E804" authorId="2" shapeId="0" xr:uid="{55C68E4E-6594-42A4-AD5F-5AB00D4DCCD8}">
      <text>
        <r>
          <rPr>
            <sz val="11"/>
            <color theme="1"/>
            <rFont val="Calibri"/>
            <family val="2"/>
            <scheme val="minor"/>
          </rPr>
          <t>Introduzca un número con dos decimales como máximo</t>
        </r>
      </text>
    </comment>
    <comment ref="F804" authorId="2" shapeId="0" xr:uid="{A453DB54-9133-4440-AB34-B0F9EB879FC0}">
      <text>
        <r>
          <rPr>
            <sz val="11"/>
            <color theme="1"/>
            <rFont val="Calibri"/>
            <family val="2"/>
            <scheme val="minor"/>
          </rPr>
          <t>Monto calculado automáticamente por el sistema</t>
        </r>
      </text>
    </comment>
    <comment ref="A809" authorId="2" shapeId="0" xr:uid="{B3F4A3CC-115D-49FE-905C-62F4EF7EF249}">
      <text>
        <r>
          <rPr>
            <sz val="11"/>
            <color theme="1"/>
            <rFont val="Calibri"/>
            <family val="2"/>
            <scheme val="minor"/>
          </rPr>
          <t>Introducir un texto con el nombre o referencia de la contratación</t>
        </r>
      </text>
    </comment>
    <comment ref="B809" authorId="2" shapeId="0" xr:uid="{BC786FC5-ED13-40C8-B10A-31C5CBAC82AD}">
      <text>
        <r>
          <rPr>
            <sz val="11"/>
            <color theme="1"/>
            <rFont val="Calibri"/>
            <family val="2"/>
            <scheme val="minor"/>
          </rPr>
          <t>Introduzca un texto con la finalidad de la contratación</t>
        </r>
      </text>
    </comment>
    <comment ref="C809" authorId="2" shapeId="0" xr:uid="{36A8DA46-03FB-427A-B4E0-CC55D7F4DC85}">
      <text>
        <r>
          <rPr>
            <sz val="11"/>
            <color theme="1"/>
            <rFont val="Calibri"/>
            <family val="2"/>
            <scheme val="minor"/>
          </rPr>
          <t>Seleccionar un valor del listado</t>
        </r>
      </text>
    </comment>
    <comment ref="D809" authorId="2" shapeId="0" xr:uid="{1894B62D-FE84-4CDC-A48A-CCC297A16EBD}">
      <text>
        <r>
          <rPr>
            <sz val="11"/>
            <color theme="1"/>
            <rFont val="Calibri"/>
            <family val="2"/>
            <scheme val="minor"/>
          </rPr>
          <t>Seleccione el tipo de procedimiento</t>
        </r>
      </text>
    </comment>
    <comment ref="E809" authorId="2" shapeId="0" xr:uid="{D1B8177F-D243-41A9-B506-A7B887CA9698}">
      <text>
        <r>
          <rPr>
            <sz val="11"/>
            <color theme="1"/>
            <rFont val="Calibri"/>
            <family val="2"/>
            <scheme val="minor"/>
          </rPr>
          <t>Seleccione un valor de la lista</t>
        </r>
      </text>
    </comment>
    <comment ref="F809" authorId="2" shapeId="0" xr:uid="{3C7A807E-E429-41F7-901D-A60269677CFA}">
      <text>
        <r>
          <rPr>
            <sz val="11"/>
            <color theme="1"/>
            <rFont val="Calibri"/>
            <family val="2"/>
            <scheme val="minor"/>
          </rPr>
          <t>Introduzca el código SNIP</t>
        </r>
      </text>
    </comment>
    <comment ref="C810" authorId="2" shapeId="0" xr:uid="{B33E6FB1-9001-48F4-81FA-1A4C215B9C83}">
      <text>
        <r>
          <rPr>
            <sz val="11"/>
            <color theme="1"/>
            <rFont val="Calibri"/>
            <family val="2"/>
            <scheme val="minor"/>
          </rPr>
          <t>Introduzca la fecha de inicio del proceso, en formato dd-mm-aaaa</t>
        </r>
      </text>
    </comment>
    <comment ref="F810" authorId="2" shapeId="0" xr:uid="{7DEBB856-A5B5-452E-9DF5-DA1BFF3BC69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11" authorId="2" shapeId="0" xr:uid="{4CB3301E-EB7C-4697-AD65-11D13BEBE460}">
      <text/>
    </comment>
    <comment ref="C812" authorId="2" shapeId="0" xr:uid="{6E107AA8-52E9-40A6-BEDB-427465DD1283}">
      <text>
        <r>
          <rPr>
            <sz val="11"/>
            <color theme="1"/>
            <rFont val="Calibri"/>
            <family val="2"/>
            <scheme val="minor"/>
          </rPr>
          <t>Introduzca la fecha prevista de adjudicación, en formato dd-mm-aaaa</t>
        </r>
      </text>
    </comment>
    <comment ref="F812" authorId="2" shapeId="0" xr:uid="{0D355307-7792-4493-8D38-EEFCDC50B04D}">
      <text/>
    </comment>
    <comment ref="F813" authorId="2" shapeId="0" xr:uid="{BC029CBF-4130-4109-9B32-9CBCA5A53841}">
      <text/>
    </comment>
    <comment ref="A815" authorId="2" shapeId="0" xr:uid="{3B6F6720-6209-4AED-B34B-E63F6D640F36}">
      <text>
        <r>
          <rPr>
            <sz val="11"/>
            <color theme="1"/>
            <rFont val="Calibri"/>
            <family val="2"/>
            <scheme val="minor"/>
          </rPr>
          <t>Introduzca un codigo UNSPSC</t>
        </r>
      </text>
    </comment>
    <comment ref="B815" authorId="2" shapeId="0" xr:uid="{6945FD08-1379-433C-8D26-612D670F7F36}">
      <text>
        <r>
          <rPr>
            <sz val="11"/>
            <color theme="1"/>
            <rFont val="Calibri"/>
            <family val="2"/>
            <scheme val="minor"/>
          </rPr>
          <t>Descripción calculada automáticamente a partir de código del artículo</t>
        </r>
      </text>
    </comment>
    <comment ref="C815" authorId="2" shapeId="0" xr:uid="{184FF619-F7C5-47C0-8BE4-41C79F5DDA0E}">
      <text>
        <r>
          <rPr>
            <sz val="11"/>
            <color theme="1"/>
            <rFont val="Calibri"/>
            <family val="2"/>
            <scheme val="minor"/>
          </rPr>
          <t>Seleccione un valor de la lista</t>
        </r>
      </text>
    </comment>
    <comment ref="D815" authorId="2" shapeId="0" xr:uid="{877945A8-27AD-4BEE-AFFD-546C84A04C5B}">
      <text>
        <r>
          <rPr>
            <sz val="11"/>
            <color theme="1"/>
            <rFont val="Calibri"/>
            <family val="2"/>
            <scheme val="minor"/>
          </rPr>
          <t>Introduzca un número con dos decimales como máximo. Debe ser igual o mayor a la "Cantidad Real Consumida"</t>
        </r>
      </text>
    </comment>
    <comment ref="E815" authorId="2" shapeId="0" xr:uid="{7214DF46-ADC1-4463-916C-A5E0590D28A8}">
      <text>
        <r>
          <rPr>
            <sz val="11"/>
            <color theme="1"/>
            <rFont val="Calibri"/>
            <family val="2"/>
            <scheme val="minor"/>
          </rPr>
          <t>Introduzca un número con dos decimales como máximo</t>
        </r>
      </text>
    </comment>
    <comment ref="F815" authorId="2" shapeId="0" xr:uid="{555EBD49-E091-4A8B-8F39-6A13E5C38C2F}">
      <text>
        <r>
          <rPr>
            <sz val="11"/>
            <color theme="1"/>
            <rFont val="Calibri"/>
            <family val="2"/>
            <scheme val="minor"/>
          </rPr>
          <t>Monto calculado automáticamente por el sistema</t>
        </r>
      </text>
    </comment>
    <comment ref="A822" authorId="2" shapeId="0" xr:uid="{519A0192-E8F7-4A3A-A448-44EAC74B9021}">
      <text>
        <r>
          <rPr>
            <sz val="11"/>
            <color theme="1"/>
            <rFont val="Calibri"/>
            <family val="2"/>
            <scheme val="minor"/>
          </rPr>
          <t>Introducir un texto con el nombre o referencia de la contratación</t>
        </r>
      </text>
    </comment>
    <comment ref="B822" authorId="2" shapeId="0" xr:uid="{A36F64A7-386A-4EEC-ACED-96197981AD64}">
      <text>
        <r>
          <rPr>
            <sz val="11"/>
            <color theme="1"/>
            <rFont val="Calibri"/>
            <family val="2"/>
            <scheme val="minor"/>
          </rPr>
          <t>Introduzca un texto con la finalidad de la contratación</t>
        </r>
      </text>
    </comment>
    <comment ref="C822" authorId="2" shapeId="0" xr:uid="{F5944886-060F-4389-9846-5A7149CBA2B1}">
      <text>
        <r>
          <rPr>
            <sz val="11"/>
            <color theme="1"/>
            <rFont val="Calibri"/>
            <family val="2"/>
            <scheme val="minor"/>
          </rPr>
          <t>Seleccionar un valor del listado</t>
        </r>
      </text>
    </comment>
    <comment ref="D822" authorId="2" shapeId="0" xr:uid="{798704B0-2F76-41DA-AEFC-B56AC5BEA185}">
      <text>
        <r>
          <rPr>
            <sz val="11"/>
            <color theme="1"/>
            <rFont val="Calibri"/>
            <family val="2"/>
            <scheme val="minor"/>
          </rPr>
          <t>Seleccione el tipo de procedimiento</t>
        </r>
      </text>
    </comment>
    <comment ref="E822" authorId="2" shapeId="0" xr:uid="{EFF290D8-06F9-4C7E-BB67-3A485C8B31C6}">
      <text>
        <r>
          <rPr>
            <sz val="11"/>
            <color theme="1"/>
            <rFont val="Calibri"/>
            <family val="2"/>
            <scheme val="minor"/>
          </rPr>
          <t>Seleccione un valor de la lista</t>
        </r>
      </text>
    </comment>
    <comment ref="F822" authorId="2" shapeId="0" xr:uid="{8D07E96D-3AA7-4342-9538-87465ED7CFAC}">
      <text>
        <r>
          <rPr>
            <sz val="11"/>
            <color theme="1"/>
            <rFont val="Calibri"/>
            <family val="2"/>
            <scheme val="minor"/>
          </rPr>
          <t>Introduzca el código SNIP</t>
        </r>
      </text>
    </comment>
    <comment ref="C823" authorId="2" shapeId="0" xr:uid="{18C928A3-27EF-4359-8E71-237AD711FF8D}">
      <text>
        <r>
          <rPr>
            <sz val="11"/>
            <color theme="1"/>
            <rFont val="Calibri"/>
            <family val="2"/>
            <scheme val="minor"/>
          </rPr>
          <t>Introduzca la fecha de inicio del proceso, en formato dd-mm-aaaa</t>
        </r>
      </text>
    </comment>
    <comment ref="F823" authorId="2" shapeId="0" xr:uid="{89D5810C-D84B-4825-95A9-9F5C76D02082}">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24" authorId="2" shapeId="0" xr:uid="{3E7AC352-7552-4E17-A078-EAF8740D4930}">
      <text/>
    </comment>
    <comment ref="C825" authorId="2" shapeId="0" xr:uid="{1F1FC5F0-A399-4E6E-BD1E-DEC80174CF79}">
      <text>
        <r>
          <rPr>
            <sz val="11"/>
            <color theme="1"/>
            <rFont val="Calibri"/>
            <family val="2"/>
            <scheme val="minor"/>
          </rPr>
          <t>Introduzca la fecha prevista de adjudicación, en formato dd-mm-aaaa</t>
        </r>
      </text>
    </comment>
    <comment ref="F825" authorId="2" shapeId="0" xr:uid="{3862F390-7D24-491C-905D-1FBA265BC9AC}">
      <text/>
    </comment>
    <comment ref="F826" authorId="2" shapeId="0" xr:uid="{DDB06294-576E-49A5-AB8C-ABABB076B013}">
      <text/>
    </comment>
    <comment ref="A828" authorId="2" shapeId="0" xr:uid="{9ECB529F-498B-4E38-A245-949660AC480E}">
      <text>
        <r>
          <rPr>
            <sz val="11"/>
            <color theme="1"/>
            <rFont val="Calibri"/>
            <family val="2"/>
            <scheme val="minor"/>
          </rPr>
          <t>Introduzca un codigo UNSPSC</t>
        </r>
      </text>
    </comment>
    <comment ref="B828" authorId="2" shapeId="0" xr:uid="{BC514E00-4213-4039-9984-AD57CBD6A8C5}">
      <text>
        <r>
          <rPr>
            <sz val="11"/>
            <color theme="1"/>
            <rFont val="Calibri"/>
            <family val="2"/>
            <scheme val="minor"/>
          </rPr>
          <t>Descripción calculada automáticamente a partir de código del artículo</t>
        </r>
      </text>
    </comment>
    <comment ref="C828" authorId="2" shapeId="0" xr:uid="{8B75FC59-D7D7-4D59-8B86-CE2F24366CB0}">
      <text>
        <r>
          <rPr>
            <sz val="11"/>
            <color theme="1"/>
            <rFont val="Calibri"/>
            <family val="2"/>
            <scheme val="minor"/>
          </rPr>
          <t>Seleccione un valor de la lista</t>
        </r>
      </text>
    </comment>
    <comment ref="D828" authorId="2" shapeId="0" xr:uid="{B3B7D9A4-8BCA-4029-B8FF-418DD706DD44}">
      <text>
        <r>
          <rPr>
            <sz val="11"/>
            <color theme="1"/>
            <rFont val="Calibri"/>
            <family val="2"/>
            <scheme val="minor"/>
          </rPr>
          <t>Introduzca un número con dos decimales como máximo. Debe ser igual o mayor a la "Cantidad Real Consumida"</t>
        </r>
      </text>
    </comment>
    <comment ref="E828" authorId="2" shapeId="0" xr:uid="{9B2486A6-BF34-49AF-BD3A-0725393F77BC}">
      <text>
        <r>
          <rPr>
            <sz val="11"/>
            <color theme="1"/>
            <rFont val="Calibri"/>
            <family val="2"/>
            <scheme val="minor"/>
          </rPr>
          <t>Introduzca un número con dos decimales como máximo</t>
        </r>
      </text>
    </comment>
    <comment ref="F828" authorId="2" shapeId="0" xr:uid="{5B36E4CD-2643-407F-95A8-880A7C47EA0B}">
      <text>
        <r>
          <rPr>
            <sz val="11"/>
            <color theme="1"/>
            <rFont val="Calibri"/>
            <family val="2"/>
            <scheme val="minor"/>
          </rPr>
          <t>Monto calculado automáticamente por el sistema</t>
        </r>
      </text>
    </comment>
    <comment ref="A835" authorId="2" shapeId="0" xr:uid="{0053B941-7C33-4D3A-A747-1BBEC42272A9}">
      <text>
        <r>
          <rPr>
            <sz val="11"/>
            <color theme="1"/>
            <rFont val="Calibri"/>
            <family val="2"/>
            <scheme val="minor"/>
          </rPr>
          <t>Introducir un texto con el nombre o referencia de la contratación</t>
        </r>
      </text>
    </comment>
    <comment ref="B835" authorId="2" shapeId="0" xr:uid="{54551AE5-E73D-4012-95AA-DF535C11BD8F}">
      <text>
        <r>
          <rPr>
            <sz val="11"/>
            <color theme="1"/>
            <rFont val="Calibri"/>
            <family val="2"/>
            <scheme val="minor"/>
          </rPr>
          <t>Introduzca un texto con la finalidad de la contratación</t>
        </r>
      </text>
    </comment>
    <comment ref="C835" authorId="2" shapeId="0" xr:uid="{5500B31A-0636-4CC2-A15B-360C0D31BF26}">
      <text>
        <r>
          <rPr>
            <sz val="11"/>
            <color theme="1"/>
            <rFont val="Calibri"/>
            <family val="2"/>
            <scheme val="minor"/>
          </rPr>
          <t>Seleccionar un valor del listado</t>
        </r>
      </text>
    </comment>
    <comment ref="D835" authorId="2" shapeId="0" xr:uid="{F9AB8B2C-FB8D-462C-9994-D424CF2C9E86}">
      <text>
        <r>
          <rPr>
            <sz val="11"/>
            <color theme="1"/>
            <rFont val="Calibri"/>
            <family val="2"/>
            <scheme val="minor"/>
          </rPr>
          <t>Seleccione el tipo de procedimiento</t>
        </r>
      </text>
    </comment>
    <comment ref="E835" authorId="2" shapeId="0" xr:uid="{03C8A16C-9C12-4CD2-9B55-064ECEF47A71}">
      <text>
        <r>
          <rPr>
            <sz val="11"/>
            <color theme="1"/>
            <rFont val="Calibri"/>
            <family val="2"/>
            <scheme val="minor"/>
          </rPr>
          <t>Seleccione un valor de la lista</t>
        </r>
      </text>
    </comment>
    <comment ref="F835" authorId="2" shapeId="0" xr:uid="{AB4C7F70-2BC2-4C36-AA63-8AB93A5341F6}">
      <text>
        <r>
          <rPr>
            <sz val="11"/>
            <color theme="1"/>
            <rFont val="Calibri"/>
            <family val="2"/>
            <scheme val="minor"/>
          </rPr>
          <t>Introduzca el código SNIP</t>
        </r>
      </text>
    </comment>
    <comment ref="C836" authorId="2" shapeId="0" xr:uid="{78E8A9D0-B257-4AB5-A3AA-9BCF3DCAE360}">
      <text>
        <r>
          <rPr>
            <sz val="11"/>
            <color theme="1"/>
            <rFont val="Calibri"/>
            <family val="2"/>
            <scheme val="minor"/>
          </rPr>
          <t>Introduzca la fecha de inicio del proceso, en formato dd-mm-aaaa</t>
        </r>
      </text>
    </comment>
    <comment ref="F836" authorId="2" shapeId="0" xr:uid="{C8CC367C-372D-443C-BCCA-CD4E6196A083}">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37" authorId="2" shapeId="0" xr:uid="{3EA3BC19-FECE-4D53-8051-7D31BBB264B4}">
      <text/>
    </comment>
    <comment ref="C838" authorId="2" shapeId="0" xr:uid="{87D60A98-FA87-4291-B6CF-7B348B15A1FA}">
      <text>
        <r>
          <rPr>
            <sz val="11"/>
            <color theme="1"/>
            <rFont val="Calibri"/>
            <family val="2"/>
            <scheme val="minor"/>
          </rPr>
          <t>Introduzca la fecha prevista de adjudicación, en formato dd-mm-aaaa</t>
        </r>
      </text>
    </comment>
    <comment ref="F838" authorId="2" shapeId="0" xr:uid="{20BBADBD-E7E3-443F-ADD2-85442AA5C2D9}">
      <text/>
    </comment>
    <comment ref="F839" authorId="2" shapeId="0" xr:uid="{1049EFA8-32C6-4D64-B9D2-441177983E6D}">
      <text/>
    </comment>
    <comment ref="A841" authorId="2" shapeId="0" xr:uid="{ED9E1468-3C56-4E99-A5E3-0D262B1B7AA6}">
      <text>
        <r>
          <rPr>
            <sz val="11"/>
            <color theme="1"/>
            <rFont val="Calibri"/>
            <family val="2"/>
            <scheme val="minor"/>
          </rPr>
          <t>Introduzca un codigo UNSPSC</t>
        </r>
      </text>
    </comment>
    <comment ref="B841" authorId="2" shapeId="0" xr:uid="{8922112C-189D-4642-9E32-C10D8FC08787}">
      <text>
        <r>
          <rPr>
            <sz val="11"/>
            <color theme="1"/>
            <rFont val="Calibri"/>
            <family val="2"/>
            <scheme val="minor"/>
          </rPr>
          <t>Descripción calculada automáticamente a partir de código del artículo</t>
        </r>
      </text>
    </comment>
    <comment ref="C841" authorId="2" shapeId="0" xr:uid="{510F068F-EB93-4465-B2E9-236901237DDE}">
      <text>
        <r>
          <rPr>
            <sz val="11"/>
            <color theme="1"/>
            <rFont val="Calibri"/>
            <family val="2"/>
            <scheme val="minor"/>
          </rPr>
          <t>Seleccione un valor de la lista</t>
        </r>
      </text>
    </comment>
    <comment ref="D841" authorId="2" shapeId="0" xr:uid="{44BDAB47-9553-45E0-A72B-8CDCE59350A2}">
      <text>
        <r>
          <rPr>
            <sz val="11"/>
            <color theme="1"/>
            <rFont val="Calibri"/>
            <family val="2"/>
            <scheme val="minor"/>
          </rPr>
          <t>Introduzca un número con dos decimales como máximo. Debe ser igual o mayor a la "Cantidad Real Consumida"</t>
        </r>
      </text>
    </comment>
    <comment ref="E841" authorId="2" shapeId="0" xr:uid="{BFAB7310-F6E7-4119-B1F1-959834670A0D}">
      <text>
        <r>
          <rPr>
            <sz val="11"/>
            <color theme="1"/>
            <rFont val="Calibri"/>
            <family val="2"/>
            <scheme val="minor"/>
          </rPr>
          <t>Introduzca un número con dos decimales como máximo</t>
        </r>
      </text>
    </comment>
    <comment ref="F841" authorId="2" shapeId="0" xr:uid="{A29CB935-BE5B-4128-8AAD-20B94098203E}">
      <text>
        <r>
          <rPr>
            <sz val="11"/>
            <color theme="1"/>
            <rFont val="Calibri"/>
            <family val="2"/>
            <scheme val="minor"/>
          </rPr>
          <t>Monto calculado automáticamente por el sistema</t>
        </r>
      </text>
    </comment>
    <comment ref="A848" authorId="2" shapeId="0" xr:uid="{228C2111-B1DA-40D7-B8B7-46BC31FC1E04}">
      <text>
        <r>
          <rPr>
            <sz val="11"/>
            <color theme="1"/>
            <rFont val="Calibri"/>
            <family val="2"/>
            <scheme val="minor"/>
          </rPr>
          <t>Introducir un texto con el nombre o referencia de la contratación</t>
        </r>
      </text>
    </comment>
    <comment ref="B848" authorId="2" shapeId="0" xr:uid="{1C30026C-2000-4899-BE1B-E7221462BBEB}">
      <text>
        <r>
          <rPr>
            <sz val="11"/>
            <color theme="1"/>
            <rFont val="Calibri"/>
            <family val="2"/>
            <scheme val="minor"/>
          </rPr>
          <t>Introduzca un texto con la finalidad de la contratación</t>
        </r>
      </text>
    </comment>
    <comment ref="C848" authorId="2" shapeId="0" xr:uid="{131C17BD-D650-44AE-A764-F1992BEF09F1}">
      <text>
        <r>
          <rPr>
            <sz val="11"/>
            <color theme="1"/>
            <rFont val="Calibri"/>
            <family val="2"/>
            <scheme val="minor"/>
          </rPr>
          <t>Seleccionar un valor del listado</t>
        </r>
      </text>
    </comment>
    <comment ref="D848" authorId="2" shapeId="0" xr:uid="{1EF036EF-F5FC-4776-B7CB-711B9C1071A1}">
      <text>
        <r>
          <rPr>
            <sz val="11"/>
            <color theme="1"/>
            <rFont val="Calibri"/>
            <family val="2"/>
            <scheme val="minor"/>
          </rPr>
          <t>Seleccione el tipo de procedimiento</t>
        </r>
      </text>
    </comment>
    <comment ref="E848" authorId="2" shapeId="0" xr:uid="{6CBBCE21-675E-4340-BFF5-8FB50162A8A4}">
      <text>
        <r>
          <rPr>
            <sz val="11"/>
            <color theme="1"/>
            <rFont val="Calibri"/>
            <family val="2"/>
            <scheme val="minor"/>
          </rPr>
          <t>Seleccione un valor de la lista</t>
        </r>
      </text>
    </comment>
    <comment ref="F848" authorId="2" shapeId="0" xr:uid="{07B7D100-5B0A-4DBC-B064-FFA814BF2582}">
      <text>
        <r>
          <rPr>
            <sz val="11"/>
            <color theme="1"/>
            <rFont val="Calibri"/>
            <family val="2"/>
            <scheme val="minor"/>
          </rPr>
          <t>Introduzca el código SNIP</t>
        </r>
      </text>
    </comment>
    <comment ref="C849" authorId="2" shapeId="0" xr:uid="{CF322AFB-4E41-478E-8F62-F160DA91A35D}">
      <text>
        <r>
          <rPr>
            <sz val="11"/>
            <color theme="1"/>
            <rFont val="Calibri"/>
            <family val="2"/>
            <scheme val="minor"/>
          </rPr>
          <t>Introduzca la fecha de inicio del proceso, en formato dd-mm-aaaa</t>
        </r>
      </text>
    </comment>
    <comment ref="F849" authorId="2" shapeId="0" xr:uid="{BB5DBA6B-6647-4753-8783-02BA983AE39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50" authorId="2" shapeId="0" xr:uid="{A58918E6-B1F1-4F29-B39B-EE175DBFB6A4}">
      <text/>
    </comment>
    <comment ref="C851" authorId="2" shapeId="0" xr:uid="{697A586C-A3EC-4EB8-9762-3C903182BAB1}">
      <text>
        <r>
          <rPr>
            <sz val="11"/>
            <color theme="1"/>
            <rFont val="Calibri"/>
            <family val="2"/>
            <scheme val="minor"/>
          </rPr>
          <t>Introduzca la fecha prevista de adjudicación, en formato dd-mm-aaaa</t>
        </r>
      </text>
    </comment>
    <comment ref="F851" authorId="2" shapeId="0" xr:uid="{077ABC13-ED15-4357-A373-B924780C1679}">
      <text/>
    </comment>
    <comment ref="F852" authorId="2" shapeId="0" xr:uid="{72F77B5C-2173-45F4-A631-852C28B6E9DD}">
      <text/>
    </comment>
    <comment ref="A854" authorId="2" shapeId="0" xr:uid="{90C4C957-F060-4789-8AC0-CA1E6F889442}">
      <text>
        <r>
          <rPr>
            <sz val="11"/>
            <color theme="1"/>
            <rFont val="Calibri"/>
            <family val="2"/>
            <scheme val="minor"/>
          </rPr>
          <t>Introduzca un codigo UNSPSC</t>
        </r>
      </text>
    </comment>
    <comment ref="B854" authorId="2" shapeId="0" xr:uid="{FCF8C910-B055-4401-A774-65E0457DE8F0}">
      <text>
        <r>
          <rPr>
            <sz val="11"/>
            <color theme="1"/>
            <rFont val="Calibri"/>
            <family val="2"/>
            <scheme val="minor"/>
          </rPr>
          <t>Descripción calculada automáticamente a partir de código del artículo</t>
        </r>
      </text>
    </comment>
    <comment ref="C854" authorId="2" shapeId="0" xr:uid="{B822278F-2F3B-45B2-8B41-9E2F8C714906}">
      <text>
        <r>
          <rPr>
            <sz val="11"/>
            <color theme="1"/>
            <rFont val="Calibri"/>
            <family val="2"/>
            <scheme val="minor"/>
          </rPr>
          <t>Seleccione un valor de la lista</t>
        </r>
      </text>
    </comment>
    <comment ref="D854" authorId="2" shapeId="0" xr:uid="{B13D1852-0189-4245-BD68-F5DE974CD84C}">
      <text>
        <r>
          <rPr>
            <sz val="11"/>
            <color theme="1"/>
            <rFont val="Calibri"/>
            <family val="2"/>
            <scheme val="minor"/>
          </rPr>
          <t>Introduzca un número con dos decimales como máximo. Debe ser igual o mayor a la "Cantidad Real Consumida"</t>
        </r>
      </text>
    </comment>
    <comment ref="E854" authorId="2" shapeId="0" xr:uid="{9432CB5E-7C9C-4BDB-97C9-A56B6A2F0B7F}">
      <text>
        <r>
          <rPr>
            <sz val="11"/>
            <color theme="1"/>
            <rFont val="Calibri"/>
            <family val="2"/>
            <scheme val="minor"/>
          </rPr>
          <t>Introduzca un número con dos decimales como máximo</t>
        </r>
      </text>
    </comment>
    <comment ref="F854" authorId="2" shapeId="0" xr:uid="{15B2FD88-49B2-4D22-8682-5EC25C2D8A1A}">
      <text>
        <r>
          <rPr>
            <sz val="11"/>
            <color theme="1"/>
            <rFont val="Calibri"/>
            <family val="2"/>
            <scheme val="minor"/>
          </rPr>
          <t>Monto calculado automáticamente por el sistema</t>
        </r>
      </text>
    </comment>
    <comment ref="A861" authorId="2" shapeId="0" xr:uid="{2C706A26-40D3-44EE-BA8A-2D26E071365F}">
      <text>
        <r>
          <rPr>
            <sz val="11"/>
            <color theme="1"/>
            <rFont val="Calibri"/>
            <family val="2"/>
            <scheme val="minor"/>
          </rPr>
          <t>Introducir un texto con el nombre o referencia de la contratación</t>
        </r>
      </text>
    </comment>
    <comment ref="B861" authorId="2" shapeId="0" xr:uid="{13DE1728-C9E1-4ABE-9D7A-AD1A8EB1A671}">
      <text>
        <r>
          <rPr>
            <sz val="11"/>
            <color theme="1"/>
            <rFont val="Calibri"/>
            <family val="2"/>
            <scheme val="minor"/>
          </rPr>
          <t>Introduzca un texto con la finalidad de la contratación</t>
        </r>
      </text>
    </comment>
    <comment ref="C861" authorId="2" shapeId="0" xr:uid="{8BFBF2E8-BE5D-4B61-ABC9-C247573871C1}">
      <text>
        <r>
          <rPr>
            <sz val="11"/>
            <color theme="1"/>
            <rFont val="Calibri"/>
            <family val="2"/>
            <scheme val="minor"/>
          </rPr>
          <t>Seleccionar un valor del listado</t>
        </r>
      </text>
    </comment>
    <comment ref="D861" authorId="2" shapeId="0" xr:uid="{13617556-1775-4A6A-8BCF-44FF69EB10E2}">
      <text>
        <r>
          <rPr>
            <sz val="11"/>
            <color theme="1"/>
            <rFont val="Calibri"/>
            <family val="2"/>
            <scheme val="minor"/>
          </rPr>
          <t>Seleccione el tipo de procedimiento</t>
        </r>
      </text>
    </comment>
    <comment ref="E861" authorId="2" shapeId="0" xr:uid="{87416583-19B4-43CF-B752-2114E0D87C6D}">
      <text>
        <r>
          <rPr>
            <sz val="11"/>
            <color theme="1"/>
            <rFont val="Calibri"/>
            <family val="2"/>
            <scheme val="minor"/>
          </rPr>
          <t>Seleccione un valor de la lista</t>
        </r>
      </text>
    </comment>
    <comment ref="F861" authorId="2" shapeId="0" xr:uid="{4608F95B-2E3A-4054-AB89-F75AB8DB12CE}">
      <text>
        <r>
          <rPr>
            <sz val="11"/>
            <color theme="1"/>
            <rFont val="Calibri"/>
            <family val="2"/>
            <scheme val="minor"/>
          </rPr>
          <t>Introduzca el código SNIP</t>
        </r>
      </text>
    </comment>
    <comment ref="C862" authorId="2" shapeId="0" xr:uid="{3AA162CB-89BB-4971-B6E6-C9324164613E}">
      <text>
        <r>
          <rPr>
            <sz val="11"/>
            <color theme="1"/>
            <rFont val="Calibri"/>
            <family val="2"/>
            <scheme val="minor"/>
          </rPr>
          <t>Introduzca la fecha de inicio del proceso, en formato dd-mm-aaaa</t>
        </r>
      </text>
    </comment>
    <comment ref="F862" authorId="2" shapeId="0" xr:uid="{039B8B46-E242-41D4-B4ED-79F1E057115B}">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63" authorId="2" shapeId="0" xr:uid="{B0E36C0C-D998-4482-8C16-76EA27585604}">
      <text/>
    </comment>
    <comment ref="C864" authorId="2" shapeId="0" xr:uid="{0357E953-FD71-450E-95B4-54C13F8F77C2}">
      <text>
        <r>
          <rPr>
            <sz val="11"/>
            <color theme="1"/>
            <rFont val="Calibri"/>
            <family val="2"/>
            <scheme val="minor"/>
          </rPr>
          <t>Introduzca la fecha prevista de adjudicación, en formato dd-mm-aaaa</t>
        </r>
      </text>
    </comment>
    <comment ref="F864" authorId="2" shapeId="0" xr:uid="{A8CB5B02-E436-47E3-820D-492BB57C5FE8}">
      <text/>
    </comment>
    <comment ref="F865" authorId="2" shapeId="0" xr:uid="{98E68F0B-BC6E-42B3-B42F-86724C791B7D}">
      <text/>
    </comment>
    <comment ref="A867" authorId="2" shapeId="0" xr:uid="{C3708431-72A6-4DEC-9261-C003F10F4FA0}">
      <text>
        <r>
          <rPr>
            <sz val="11"/>
            <color theme="1"/>
            <rFont val="Calibri"/>
            <family val="2"/>
            <scheme val="minor"/>
          </rPr>
          <t>Introduzca un codigo UNSPSC</t>
        </r>
      </text>
    </comment>
    <comment ref="B867" authorId="2" shapeId="0" xr:uid="{5D8150E8-B6D5-4D4B-92F6-960B94822EE0}">
      <text>
        <r>
          <rPr>
            <sz val="11"/>
            <color theme="1"/>
            <rFont val="Calibri"/>
            <family val="2"/>
            <scheme val="minor"/>
          </rPr>
          <t>Descripción calculada automáticamente a partir de código del artículo</t>
        </r>
      </text>
    </comment>
    <comment ref="C867" authorId="2" shapeId="0" xr:uid="{BD0555EE-7F86-4226-9EDE-B6DAC0ADD6C2}">
      <text>
        <r>
          <rPr>
            <sz val="11"/>
            <color theme="1"/>
            <rFont val="Calibri"/>
            <family val="2"/>
            <scheme val="minor"/>
          </rPr>
          <t>Seleccione un valor de la lista</t>
        </r>
      </text>
    </comment>
    <comment ref="D867" authorId="2" shapeId="0" xr:uid="{C3544B49-583F-4817-84F4-326B1AACC98D}">
      <text>
        <r>
          <rPr>
            <sz val="11"/>
            <color theme="1"/>
            <rFont val="Calibri"/>
            <family val="2"/>
            <scheme val="minor"/>
          </rPr>
          <t>Introduzca un número con dos decimales como máximo. Debe ser igual o mayor a la "Cantidad Real Consumida"</t>
        </r>
      </text>
    </comment>
    <comment ref="E867" authorId="2" shapeId="0" xr:uid="{9E91AF8F-1843-49EE-8EE9-B38E30BCE416}">
      <text>
        <r>
          <rPr>
            <sz val="11"/>
            <color theme="1"/>
            <rFont val="Calibri"/>
            <family val="2"/>
            <scheme val="minor"/>
          </rPr>
          <t>Introduzca un número con dos decimales como máximo</t>
        </r>
      </text>
    </comment>
    <comment ref="F867" authorId="2" shapeId="0" xr:uid="{86DFEADD-6906-4EE6-AE4D-B0B3D686C1BE}">
      <text>
        <r>
          <rPr>
            <sz val="11"/>
            <color theme="1"/>
            <rFont val="Calibri"/>
            <family val="2"/>
            <scheme val="minor"/>
          </rPr>
          <t>Monto calculado automáticamente por el sistema</t>
        </r>
      </text>
    </comment>
    <comment ref="A872" authorId="2" shapeId="0" xr:uid="{A9F074FA-4DEB-44EB-9958-2407FBB14B74}">
      <text>
        <r>
          <rPr>
            <sz val="11"/>
            <color theme="1"/>
            <rFont val="Calibri"/>
            <family val="2"/>
            <scheme val="minor"/>
          </rPr>
          <t>Introducir un texto con el nombre o referencia de la contratación</t>
        </r>
      </text>
    </comment>
    <comment ref="B872" authorId="2" shapeId="0" xr:uid="{60544706-6174-4EA0-A7AE-EFA95A15CD52}">
      <text>
        <r>
          <rPr>
            <sz val="11"/>
            <color theme="1"/>
            <rFont val="Calibri"/>
            <family val="2"/>
            <scheme val="minor"/>
          </rPr>
          <t>Introduzca un texto con la finalidad de la contratación</t>
        </r>
      </text>
    </comment>
    <comment ref="C872" authorId="2" shapeId="0" xr:uid="{167B8273-C59A-4183-A842-1F63CD7803F1}">
      <text>
        <r>
          <rPr>
            <sz val="11"/>
            <color theme="1"/>
            <rFont val="Calibri"/>
            <family val="2"/>
            <scheme val="minor"/>
          </rPr>
          <t>Seleccionar un valor del listado</t>
        </r>
      </text>
    </comment>
    <comment ref="D872" authorId="2" shapeId="0" xr:uid="{45FE5BC4-D2B9-4305-8B5A-E3655E183A6C}">
      <text>
        <r>
          <rPr>
            <sz val="11"/>
            <color theme="1"/>
            <rFont val="Calibri"/>
            <family val="2"/>
            <scheme val="minor"/>
          </rPr>
          <t>Seleccione el tipo de procedimiento</t>
        </r>
      </text>
    </comment>
    <comment ref="E872" authorId="2" shapeId="0" xr:uid="{3700413B-98D2-4C79-9878-FE2E3EF61D5E}">
      <text>
        <r>
          <rPr>
            <sz val="11"/>
            <color theme="1"/>
            <rFont val="Calibri"/>
            <family val="2"/>
            <scheme val="minor"/>
          </rPr>
          <t>Seleccione un valor de la lista</t>
        </r>
      </text>
    </comment>
    <comment ref="F872" authorId="2" shapeId="0" xr:uid="{2B1585B1-A62C-471D-B229-C862E4996CCD}">
      <text>
        <r>
          <rPr>
            <sz val="11"/>
            <color theme="1"/>
            <rFont val="Calibri"/>
            <family val="2"/>
            <scheme val="minor"/>
          </rPr>
          <t>Introduzca el código SNIP</t>
        </r>
      </text>
    </comment>
    <comment ref="C873" authorId="2" shapeId="0" xr:uid="{0E4130CD-308C-42A8-A980-1B3AC6EB6338}">
      <text>
        <r>
          <rPr>
            <sz val="11"/>
            <color theme="1"/>
            <rFont val="Calibri"/>
            <family val="2"/>
            <scheme val="minor"/>
          </rPr>
          <t>Introduzca la fecha de inicio del proceso, en formato dd-mm-aaaa</t>
        </r>
      </text>
    </comment>
    <comment ref="F873" authorId="2" shapeId="0" xr:uid="{E36917CB-5BA6-4494-B570-6DDE14166A6D}">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74" authorId="2" shapeId="0" xr:uid="{4B39D33F-5EF3-4502-BD20-E64BF25D778D}">
      <text/>
    </comment>
    <comment ref="C875" authorId="2" shapeId="0" xr:uid="{372FB084-F3A4-4E47-945D-7588D0A65F63}">
      <text>
        <r>
          <rPr>
            <sz val="11"/>
            <color theme="1"/>
            <rFont val="Calibri"/>
            <family val="2"/>
            <scheme val="minor"/>
          </rPr>
          <t>Introduzca la fecha prevista de adjudicación, en formato dd-mm-aaaa</t>
        </r>
      </text>
    </comment>
    <comment ref="F875" authorId="2" shapeId="0" xr:uid="{317018E6-5789-471A-A06B-7C951A6D3A10}">
      <text/>
    </comment>
    <comment ref="F876" authorId="2" shapeId="0" xr:uid="{BCA3238D-7DEB-4A2A-B870-7E0145D04A06}">
      <text/>
    </comment>
    <comment ref="A878" authorId="2" shapeId="0" xr:uid="{ADDC8E67-E9BA-41B9-82A6-969A33584B04}">
      <text>
        <r>
          <rPr>
            <sz val="11"/>
            <color theme="1"/>
            <rFont val="Calibri"/>
            <family val="2"/>
            <scheme val="minor"/>
          </rPr>
          <t>Introduzca un codigo UNSPSC</t>
        </r>
      </text>
    </comment>
    <comment ref="B878" authorId="2" shapeId="0" xr:uid="{7206FF0E-C230-4A8B-9506-0239E6CE731F}">
      <text>
        <r>
          <rPr>
            <sz val="11"/>
            <color theme="1"/>
            <rFont val="Calibri"/>
            <family val="2"/>
            <scheme val="minor"/>
          </rPr>
          <t>Descripción calculada automáticamente a partir de código del artículo</t>
        </r>
      </text>
    </comment>
    <comment ref="C878" authorId="2" shapeId="0" xr:uid="{D7EF94C7-FBA2-45D8-890D-F77F855C0633}">
      <text>
        <r>
          <rPr>
            <sz val="11"/>
            <color theme="1"/>
            <rFont val="Calibri"/>
            <family val="2"/>
            <scheme val="minor"/>
          </rPr>
          <t>Seleccione un valor de la lista</t>
        </r>
      </text>
    </comment>
    <comment ref="D878" authorId="2" shapeId="0" xr:uid="{85F666F3-CE3E-49EE-A265-1367AE806326}">
      <text>
        <r>
          <rPr>
            <sz val="11"/>
            <color theme="1"/>
            <rFont val="Calibri"/>
            <family val="2"/>
            <scheme val="minor"/>
          </rPr>
          <t>Introduzca un número con dos decimales como máximo. Debe ser igual o mayor a la "Cantidad Real Consumida"</t>
        </r>
      </text>
    </comment>
    <comment ref="E878" authorId="2" shapeId="0" xr:uid="{EEB213AB-084C-4929-9DE8-679CD3CD4AA3}">
      <text>
        <r>
          <rPr>
            <sz val="11"/>
            <color theme="1"/>
            <rFont val="Calibri"/>
            <family val="2"/>
            <scheme val="minor"/>
          </rPr>
          <t>Introduzca un número con dos decimales como máximo</t>
        </r>
      </text>
    </comment>
    <comment ref="F878" authorId="2" shapeId="0" xr:uid="{0DA476AE-62E6-4FD1-A29A-1A7645BF2C16}">
      <text>
        <r>
          <rPr>
            <sz val="11"/>
            <color theme="1"/>
            <rFont val="Calibri"/>
            <family val="2"/>
            <scheme val="minor"/>
          </rPr>
          <t>Monto calculado automáticamente por el sistema</t>
        </r>
      </text>
    </comment>
    <comment ref="A883" authorId="2" shapeId="0" xr:uid="{C70CFA1A-1445-4115-92B1-7CF20057280B}">
      <text>
        <r>
          <rPr>
            <sz val="11"/>
            <color theme="1"/>
            <rFont val="Calibri"/>
            <family val="2"/>
            <scheme val="minor"/>
          </rPr>
          <t>Introducir un texto con el nombre o referencia de la contratación</t>
        </r>
      </text>
    </comment>
    <comment ref="B883" authorId="2" shapeId="0" xr:uid="{DA75C72E-D809-46AC-9D8D-150F81AA1B38}">
      <text>
        <r>
          <rPr>
            <sz val="11"/>
            <color theme="1"/>
            <rFont val="Calibri"/>
            <family val="2"/>
            <scheme val="minor"/>
          </rPr>
          <t>Introduzca un texto con la finalidad de la contratación</t>
        </r>
      </text>
    </comment>
    <comment ref="C883" authorId="2" shapeId="0" xr:uid="{27DC16F9-29F3-4748-B8AC-0A19AF4A5D31}">
      <text>
        <r>
          <rPr>
            <sz val="11"/>
            <color theme="1"/>
            <rFont val="Calibri"/>
            <family val="2"/>
            <scheme val="minor"/>
          </rPr>
          <t>Seleccionar un valor del listado</t>
        </r>
      </text>
    </comment>
    <comment ref="D883" authorId="2" shapeId="0" xr:uid="{0512F87F-1BC3-42F1-802A-B7EF7CAEB0F1}">
      <text>
        <r>
          <rPr>
            <sz val="11"/>
            <color theme="1"/>
            <rFont val="Calibri"/>
            <family val="2"/>
            <scheme val="minor"/>
          </rPr>
          <t>Seleccione el tipo de procedimiento</t>
        </r>
      </text>
    </comment>
    <comment ref="E883" authorId="2" shapeId="0" xr:uid="{B378B21A-BEF8-44F1-BC6F-8F46420826B7}">
      <text>
        <r>
          <rPr>
            <sz val="11"/>
            <color theme="1"/>
            <rFont val="Calibri"/>
            <family val="2"/>
            <scheme val="minor"/>
          </rPr>
          <t>Seleccione un valor de la lista</t>
        </r>
      </text>
    </comment>
    <comment ref="F883" authorId="2" shapeId="0" xr:uid="{FBCE1D64-E1AD-4535-9F1E-197C8BC28DCD}">
      <text>
        <r>
          <rPr>
            <sz val="11"/>
            <color theme="1"/>
            <rFont val="Calibri"/>
            <family val="2"/>
            <scheme val="minor"/>
          </rPr>
          <t>Introduzca el código SNIP</t>
        </r>
      </text>
    </comment>
    <comment ref="C884" authorId="2" shapeId="0" xr:uid="{B67E25FB-1639-4317-9C58-D7B703926B3C}">
      <text>
        <r>
          <rPr>
            <sz val="11"/>
            <color theme="1"/>
            <rFont val="Calibri"/>
            <family val="2"/>
            <scheme val="minor"/>
          </rPr>
          <t>Introduzca la fecha de inicio del proceso, en formato dd-mm-aaaa</t>
        </r>
      </text>
    </comment>
    <comment ref="F884" authorId="2" shapeId="0" xr:uid="{F644243F-E066-4915-A7BD-272A25A15DDB}">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85" authorId="2" shapeId="0" xr:uid="{2A1AC2A4-F475-4F38-8729-0E094DFB41FA}">
      <text/>
    </comment>
    <comment ref="C886" authorId="2" shapeId="0" xr:uid="{2B95E187-872D-445D-8165-781285E3F72F}">
      <text>
        <r>
          <rPr>
            <sz val="11"/>
            <color theme="1"/>
            <rFont val="Calibri"/>
            <family val="2"/>
            <scheme val="minor"/>
          </rPr>
          <t>Introduzca la fecha prevista de adjudicación, en formato dd-mm-aaaa</t>
        </r>
      </text>
    </comment>
    <comment ref="F886" authorId="2" shapeId="0" xr:uid="{D989982D-C633-4FAC-9857-8567C55FDEE5}">
      <text/>
    </comment>
    <comment ref="F887" authorId="2" shapeId="0" xr:uid="{72B06E5B-3F7D-4002-9CEC-E6D00905187B}">
      <text/>
    </comment>
    <comment ref="A889" authorId="2" shapeId="0" xr:uid="{4571CB3E-C2AC-4DA5-A0D4-6B3D028D4D15}">
      <text>
        <r>
          <rPr>
            <sz val="11"/>
            <color theme="1"/>
            <rFont val="Calibri"/>
            <family val="2"/>
            <scheme val="minor"/>
          </rPr>
          <t>Introduzca un codigo UNSPSC</t>
        </r>
      </text>
    </comment>
    <comment ref="B889" authorId="2" shapeId="0" xr:uid="{65237833-F929-41C1-A461-47694EC2D970}">
      <text>
        <r>
          <rPr>
            <sz val="11"/>
            <color theme="1"/>
            <rFont val="Calibri"/>
            <family val="2"/>
            <scheme val="minor"/>
          </rPr>
          <t>Descripción calculada automáticamente a partir de código del artículo</t>
        </r>
      </text>
    </comment>
    <comment ref="C889" authorId="2" shapeId="0" xr:uid="{94C85408-6621-4B93-AF03-41E3AB1C708D}">
      <text>
        <r>
          <rPr>
            <sz val="11"/>
            <color theme="1"/>
            <rFont val="Calibri"/>
            <family val="2"/>
            <scheme val="minor"/>
          </rPr>
          <t>Seleccione un valor de la lista</t>
        </r>
      </text>
    </comment>
    <comment ref="D889" authorId="2" shapeId="0" xr:uid="{4A2B443F-6337-45B9-9BDC-43346AE3CCF7}">
      <text>
        <r>
          <rPr>
            <sz val="11"/>
            <color theme="1"/>
            <rFont val="Calibri"/>
            <family val="2"/>
            <scheme val="minor"/>
          </rPr>
          <t>Introduzca un número con dos decimales como máximo. Debe ser igual o mayor a la "Cantidad Real Consumida"</t>
        </r>
      </text>
    </comment>
    <comment ref="E889" authorId="2" shapeId="0" xr:uid="{57F532A0-AFEA-405E-A7A8-5BE42B5EE942}">
      <text>
        <r>
          <rPr>
            <sz val="11"/>
            <color theme="1"/>
            <rFont val="Calibri"/>
            <family val="2"/>
            <scheme val="minor"/>
          </rPr>
          <t>Introduzca un número con dos decimales como máximo</t>
        </r>
      </text>
    </comment>
    <comment ref="F889" authorId="2" shapeId="0" xr:uid="{090FE4A0-8445-46CE-9391-6987DB3E5F90}">
      <text>
        <r>
          <rPr>
            <sz val="11"/>
            <color theme="1"/>
            <rFont val="Calibri"/>
            <family val="2"/>
            <scheme val="minor"/>
          </rPr>
          <t>Monto calculado automáticamente por el sistema</t>
        </r>
      </text>
    </comment>
    <comment ref="A894" authorId="2" shapeId="0" xr:uid="{52A00D73-6C96-4188-B9DE-0700BE4198DC}">
      <text>
        <r>
          <rPr>
            <sz val="11"/>
            <color theme="1"/>
            <rFont val="Calibri"/>
            <family val="2"/>
            <scheme val="minor"/>
          </rPr>
          <t>Introducir un texto con el nombre o referencia de la contratación</t>
        </r>
      </text>
    </comment>
    <comment ref="B894" authorId="2" shapeId="0" xr:uid="{83B993E2-CB84-44B7-A661-0CD276766327}">
      <text>
        <r>
          <rPr>
            <sz val="11"/>
            <color theme="1"/>
            <rFont val="Calibri"/>
            <family val="2"/>
            <scheme val="minor"/>
          </rPr>
          <t>Introduzca un texto con la finalidad de la contratación</t>
        </r>
      </text>
    </comment>
    <comment ref="C894" authorId="2" shapeId="0" xr:uid="{81BE0D36-37BC-4F47-BE17-D7595C8CB420}">
      <text>
        <r>
          <rPr>
            <sz val="11"/>
            <color theme="1"/>
            <rFont val="Calibri"/>
            <family val="2"/>
            <scheme val="minor"/>
          </rPr>
          <t>Seleccionar un valor del listado</t>
        </r>
      </text>
    </comment>
    <comment ref="D894" authorId="2" shapeId="0" xr:uid="{FE159935-CD8A-4FD6-93D4-07A0DE910AA8}">
      <text>
        <r>
          <rPr>
            <sz val="11"/>
            <color theme="1"/>
            <rFont val="Calibri"/>
            <family val="2"/>
            <scheme val="minor"/>
          </rPr>
          <t>Seleccione el tipo de procedimiento</t>
        </r>
      </text>
    </comment>
    <comment ref="E894" authorId="2" shapeId="0" xr:uid="{5B3A0B0C-40B0-4938-8D00-2849A5F15587}">
      <text>
        <r>
          <rPr>
            <sz val="11"/>
            <color theme="1"/>
            <rFont val="Calibri"/>
            <family val="2"/>
            <scheme val="minor"/>
          </rPr>
          <t>Seleccione un valor de la lista</t>
        </r>
      </text>
    </comment>
    <comment ref="F894" authorId="2" shapeId="0" xr:uid="{DEA9A817-591F-443B-A172-5CFE1AFEB413}">
      <text>
        <r>
          <rPr>
            <sz val="11"/>
            <color theme="1"/>
            <rFont val="Calibri"/>
            <family val="2"/>
            <scheme val="minor"/>
          </rPr>
          <t>Introduzca el código SNIP</t>
        </r>
      </text>
    </comment>
    <comment ref="C895" authorId="2" shapeId="0" xr:uid="{DDEB093C-252D-431A-99AD-EE5C4C96FABB}">
      <text>
        <r>
          <rPr>
            <sz val="11"/>
            <color theme="1"/>
            <rFont val="Calibri"/>
            <family val="2"/>
            <scheme val="minor"/>
          </rPr>
          <t>Introduzca la fecha de inicio del proceso, en formato dd-mm-aaaa</t>
        </r>
      </text>
    </comment>
    <comment ref="F895" authorId="2" shapeId="0" xr:uid="{393140F6-186C-40EA-B6AE-08E51D8C6192}">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96" authorId="2" shapeId="0" xr:uid="{3C3626E9-035C-4EC7-A2B1-CF6C1DF7BE81}">
      <text/>
    </comment>
    <comment ref="C897" authorId="2" shapeId="0" xr:uid="{EFC4420E-8C9B-4471-9FBE-7AAC983C5B41}">
      <text>
        <r>
          <rPr>
            <sz val="11"/>
            <color theme="1"/>
            <rFont val="Calibri"/>
            <family val="2"/>
            <scheme val="minor"/>
          </rPr>
          <t>Introduzca la fecha prevista de adjudicación, en formato dd-mm-aaaa</t>
        </r>
      </text>
    </comment>
    <comment ref="F897" authorId="2" shapeId="0" xr:uid="{60E8F5DB-7427-49C4-9AAC-7AC5E5878D43}">
      <text/>
    </comment>
    <comment ref="F898" authorId="2" shapeId="0" xr:uid="{19BB209A-47E6-4913-9A41-6AEACD1396C4}">
      <text/>
    </comment>
    <comment ref="A900" authorId="2" shapeId="0" xr:uid="{1CBCDC32-76A5-4CA0-BD01-65B77541D518}">
      <text>
        <r>
          <rPr>
            <sz val="11"/>
            <color theme="1"/>
            <rFont val="Calibri"/>
            <family val="2"/>
            <scheme val="minor"/>
          </rPr>
          <t>Introduzca un codigo UNSPSC</t>
        </r>
      </text>
    </comment>
    <comment ref="B900" authorId="2" shapeId="0" xr:uid="{D3D3EC46-8752-4008-8ADA-405A5776348F}">
      <text>
        <r>
          <rPr>
            <sz val="11"/>
            <color theme="1"/>
            <rFont val="Calibri"/>
            <family val="2"/>
            <scheme val="minor"/>
          </rPr>
          <t>Descripción calculada automáticamente a partir de código del artículo</t>
        </r>
      </text>
    </comment>
    <comment ref="C900" authorId="2" shapeId="0" xr:uid="{C9B24AE3-CE81-46EE-A212-9EF75A54A58F}">
      <text>
        <r>
          <rPr>
            <sz val="11"/>
            <color theme="1"/>
            <rFont val="Calibri"/>
            <family val="2"/>
            <scheme val="minor"/>
          </rPr>
          <t>Seleccione un valor de la lista</t>
        </r>
      </text>
    </comment>
    <comment ref="D900" authorId="2" shapeId="0" xr:uid="{AA67C924-7EEB-4EF2-9B1B-4A4CFC97516E}">
      <text>
        <r>
          <rPr>
            <sz val="11"/>
            <color theme="1"/>
            <rFont val="Calibri"/>
            <family val="2"/>
            <scheme val="minor"/>
          </rPr>
          <t>Introduzca un número con dos decimales como máximo. Debe ser igual o mayor a la "Cantidad Real Consumida"</t>
        </r>
      </text>
    </comment>
    <comment ref="E900" authorId="2" shapeId="0" xr:uid="{E303B93B-FD00-4675-82C4-15164FD20F4D}">
      <text>
        <r>
          <rPr>
            <sz val="11"/>
            <color theme="1"/>
            <rFont val="Calibri"/>
            <family val="2"/>
            <scheme val="minor"/>
          </rPr>
          <t>Introduzca un número con dos decimales como máximo</t>
        </r>
      </text>
    </comment>
    <comment ref="F900" authorId="2" shapeId="0" xr:uid="{C0880B2A-D967-4D8A-87CB-5865696A1DB5}">
      <text>
        <r>
          <rPr>
            <sz val="11"/>
            <color theme="1"/>
            <rFont val="Calibri"/>
            <family val="2"/>
            <scheme val="minor"/>
          </rPr>
          <t>Monto calculado automáticamente por el sistema</t>
        </r>
      </text>
    </comment>
    <comment ref="A905" authorId="2" shapeId="0" xr:uid="{A4BBF095-3477-4959-A58D-2F6F91130CA0}">
      <text>
        <r>
          <rPr>
            <sz val="11"/>
            <color theme="1"/>
            <rFont val="Calibri"/>
            <family val="2"/>
            <scheme val="minor"/>
          </rPr>
          <t>Introducir un texto con el nombre o referencia de la contratación</t>
        </r>
      </text>
    </comment>
    <comment ref="B905" authorId="2" shapeId="0" xr:uid="{E1DDA327-12BF-4FC3-B5F1-CD81A4A14C0D}">
      <text>
        <r>
          <rPr>
            <sz val="11"/>
            <color theme="1"/>
            <rFont val="Calibri"/>
            <family val="2"/>
            <scheme val="minor"/>
          </rPr>
          <t>Introduzca un texto con la finalidad de la contratación</t>
        </r>
      </text>
    </comment>
    <comment ref="C905" authorId="2" shapeId="0" xr:uid="{DD8C5FE2-6080-4538-A475-E2C7DD8160B0}">
      <text>
        <r>
          <rPr>
            <sz val="11"/>
            <color theme="1"/>
            <rFont val="Calibri"/>
            <family val="2"/>
            <scheme val="minor"/>
          </rPr>
          <t>Seleccionar un valor del listado</t>
        </r>
      </text>
    </comment>
    <comment ref="D905" authorId="2" shapeId="0" xr:uid="{6CFFAE18-5FBB-41AC-ABAC-DFB789FD3E01}">
      <text>
        <r>
          <rPr>
            <sz val="11"/>
            <color theme="1"/>
            <rFont val="Calibri"/>
            <family val="2"/>
            <scheme val="minor"/>
          </rPr>
          <t>Seleccione el tipo de procedimiento</t>
        </r>
      </text>
    </comment>
    <comment ref="E905" authorId="2" shapeId="0" xr:uid="{551475E7-3DF4-41A0-B2AF-CC62E993FE08}">
      <text>
        <r>
          <rPr>
            <sz val="11"/>
            <color theme="1"/>
            <rFont val="Calibri"/>
            <family val="2"/>
            <scheme val="minor"/>
          </rPr>
          <t>Seleccione un valor de la lista</t>
        </r>
      </text>
    </comment>
    <comment ref="F905" authorId="2" shapeId="0" xr:uid="{E8D592C6-0743-4C50-8A54-61DE07EB3819}">
      <text>
        <r>
          <rPr>
            <sz val="11"/>
            <color theme="1"/>
            <rFont val="Calibri"/>
            <family val="2"/>
            <scheme val="minor"/>
          </rPr>
          <t>Introduzca el código SNIP</t>
        </r>
      </text>
    </comment>
    <comment ref="C906" authorId="2" shapeId="0" xr:uid="{11F1C181-4643-41DE-A10C-20A12042F5E1}">
      <text>
        <r>
          <rPr>
            <sz val="11"/>
            <color theme="1"/>
            <rFont val="Calibri"/>
            <family val="2"/>
            <scheme val="minor"/>
          </rPr>
          <t>Introduzca la fecha de inicio del proceso, en formato dd-mm-aaaa</t>
        </r>
      </text>
    </comment>
    <comment ref="F906" authorId="2" shapeId="0" xr:uid="{94C424AE-A99B-44B5-BE6A-5B7328B3BCB9}">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07" authorId="2" shapeId="0" xr:uid="{D03220A6-ECAC-4C85-8452-46D9C7C8D3F1}">
      <text/>
    </comment>
    <comment ref="C908" authorId="2" shapeId="0" xr:uid="{5E4F14B2-4C22-458F-A39C-206DFA01602D}">
      <text>
        <r>
          <rPr>
            <sz val="11"/>
            <color theme="1"/>
            <rFont val="Calibri"/>
            <family val="2"/>
            <scheme val="minor"/>
          </rPr>
          <t>Introduzca la fecha prevista de adjudicación, en formato dd-mm-aaaa</t>
        </r>
      </text>
    </comment>
    <comment ref="F908" authorId="2" shapeId="0" xr:uid="{CF94250A-2159-4097-9CC3-E3D704750CBB}">
      <text/>
    </comment>
    <comment ref="F909" authorId="2" shapeId="0" xr:uid="{AB8722F1-8AFD-4D33-BF27-1CCE5ACB9BFD}">
      <text/>
    </comment>
    <comment ref="A911" authorId="2" shapeId="0" xr:uid="{57EF946A-6F04-40BA-AD72-805567993970}">
      <text>
        <r>
          <rPr>
            <sz val="11"/>
            <color theme="1"/>
            <rFont val="Calibri"/>
            <family val="2"/>
            <scheme val="minor"/>
          </rPr>
          <t>Introduzca un codigo UNSPSC</t>
        </r>
      </text>
    </comment>
    <comment ref="B911" authorId="2" shapeId="0" xr:uid="{98A563F2-7EF7-4AFA-A0B0-B0F6E865878C}">
      <text>
        <r>
          <rPr>
            <sz val="11"/>
            <color theme="1"/>
            <rFont val="Calibri"/>
            <family val="2"/>
            <scheme val="minor"/>
          </rPr>
          <t>Descripción calculada automáticamente a partir de código del artículo</t>
        </r>
      </text>
    </comment>
    <comment ref="C911" authorId="2" shapeId="0" xr:uid="{FF10981E-0D0F-41A2-9706-C4B7F8C1DFD2}">
      <text>
        <r>
          <rPr>
            <sz val="11"/>
            <color theme="1"/>
            <rFont val="Calibri"/>
            <family val="2"/>
            <scheme val="minor"/>
          </rPr>
          <t>Seleccione un valor de la lista</t>
        </r>
      </text>
    </comment>
    <comment ref="D911" authorId="2" shapeId="0" xr:uid="{2FB0EC15-6A2D-4D09-B5E4-C4BF4270A090}">
      <text>
        <r>
          <rPr>
            <sz val="11"/>
            <color theme="1"/>
            <rFont val="Calibri"/>
            <family val="2"/>
            <scheme val="minor"/>
          </rPr>
          <t>Introduzca un número con dos decimales como máximo. Debe ser igual o mayor a la "Cantidad Real Consumida"</t>
        </r>
      </text>
    </comment>
    <comment ref="E911" authorId="2" shapeId="0" xr:uid="{52544128-82C8-459B-B867-26753768AA8C}">
      <text>
        <r>
          <rPr>
            <sz val="11"/>
            <color theme="1"/>
            <rFont val="Calibri"/>
            <family val="2"/>
            <scheme val="minor"/>
          </rPr>
          <t>Introduzca un número con dos decimales como máximo</t>
        </r>
      </text>
    </comment>
    <comment ref="F911" authorId="2" shapeId="0" xr:uid="{371F8F96-9DD9-4E81-A418-1E3A110A52F4}">
      <text>
        <r>
          <rPr>
            <sz val="11"/>
            <color theme="1"/>
            <rFont val="Calibri"/>
            <family val="2"/>
            <scheme val="minor"/>
          </rPr>
          <t>Monto calculado automáticamente por el sistema</t>
        </r>
      </text>
    </comment>
    <comment ref="A918" authorId="2" shapeId="0" xr:uid="{4CD2BD96-23AC-4263-9EED-7452DD1CB7DD}">
      <text>
        <r>
          <rPr>
            <sz val="11"/>
            <color theme="1"/>
            <rFont val="Calibri"/>
            <family val="2"/>
            <scheme val="minor"/>
          </rPr>
          <t>Introducir un texto con el nombre o referencia de la contratación</t>
        </r>
      </text>
    </comment>
    <comment ref="B918" authorId="2" shapeId="0" xr:uid="{3677B870-17D1-4249-8ECC-342DE8C0E946}">
      <text>
        <r>
          <rPr>
            <sz val="11"/>
            <color theme="1"/>
            <rFont val="Calibri"/>
            <family val="2"/>
            <scheme val="minor"/>
          </rPr>
          <t>Introduzca un texto con la finalidad de la contratación</t>
        </r>
      </text>
    </comment>
    <comment ref="C918" authorId="2" shapeId="0" xr:uid="{991C0FFF-790E-4CBA-9458-F33DFE8F4AF8}">
      <text>
        <r>
          <rPr>
            <sz val="11"/>
            <color theme="1"/>
            <rFont val="Calibri"/>
            <family val="2"/>
            <scheme val="minor"/>
          </rPr>
          <t>Seleccionar un valor del listado</t>
        </r>
      </text>
    </comment>
    <comment ref="D918" authorId="2" shapeId="0" xr:uid="{49BD8928-8E15-4065-AF8F-B1D6E2CC8ADD}">
      <text>
        <r>
          <rPr>
            <sz val="11"/>
            <color theme="1"/>
            <rFont val="Calibri"/>
            <family val="2"/>
            <scheme val="minor"/>
          </rPr>
          <t>Seleccione el tipo de procedimiento</t>
        </r>
      </text>
    </comment>
    <comment ref="E918" authorId="2" shapeId="0" xr:uid="{EA5BE4E4-1D62-45E2-A11E-EAE7C5DAE0C8}">
      <text>
        <r>
          <rPr>
            <sz val="11"/>
            <color theme="1"/>
            <rFont val="Calibri"/>
            <family val="2"/>
            <scheme val="minor"/>
          </rPr>
          <t>Seleccione un valor de la lista</t>
        </r>
      </text>
    </comment>
    <comment ref="F918" authorId="2" shapeId="0" xr:uid="{71AAF6C8-0916-4B2F-A180-7B35DA39B93B}">
      <text>
        <r>
          <rPr>
            <sz val="11"/>
            <color theme="1"/>
            <rFont val="Calibri"/>
            <family val="2"/>
            <scheme val="minor"/>
          </rPr>
          <t>Introduzca el código SNIP</t>
        </r>
      </text>
    </comment>
    <comment ref="C919" authorId="2" shapeId="0" xr:uid="{A3A8C427-77EB-4593-A25D-05DBAAB2E624}">
      <text>
        <r>
          <rPr>
            <sz val="11"/>
            <color theme="1"/>
            <rFont val="Calibri"/>
            <family val="2"/>
            <scheme val="minor"/>
          </rPr>
          <t>Introduzca la fecha de inicio del proceso, en formato dd-mm-aaaa</t>
        </r>
      </text>
    </comment>
    <comment ref="F919" authorId="2" shapeId="0" xr:uid="{08039A0E-2F20-42AA-80AB-AFAC4CA30D63}">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20" authorId="2" shapeId="0" xr:uid="{19524ECD-74D3-47C1-BEBB-6F07CE905C18}">
      <text/>
    </comment>
    <comment ref="C921" authorId="2" shapeId="0" xr:uid="{16DBE976-DCB2-4CA7-88D3-CCCF1981C2A7}">
      <text>
        <r>
          <rPr>
            <sz val="11"/>
            <color theme="1"/>
            <rFont val="Calibri"/>
            <family val="2"/>
            <scheme val="minor"/>
          </rPr>
          <t>Introduzca la fecha prevista de adjudicación, en formato dd-mm-aaaa</t>
        </r>
      </text>
    </comment>
    <comment ref="F921" authorId="2" shapeId="0" xr:uid="{37C6FFCC-597D-4091-B7B7-23A37F3183E1}">
      <text/>
    </comment>
    <comment ref="F922" authorId="2" shapeId="0" xr:uid="{BAD612D9-59DB-4A5E-BC9A-05831E2F7B39}">
      <text/>
    </comment>
    <comment ref="A924" authorId="2" shapeId="0" xr:uid="{FA8CCEF2-A8D2-4494-BF94-13465D1E1926}">
      <text>
        <r>
          <rPr>
            <sz val="11"/>
            <color theme="1"/>
            <rFont val="Calibri"/>
            <family val="2"/>
            <scheme val="minor"/>
          </rPr>
          <t>Introduzca un codigo UNSPSC</t>
        </r>
      </text>
    </comment>
    <comment ref="B924" authorId="2" shapeId="0" xr:uid="{986D4D32-90DA-4A28-B046-A9269808224E}">
      <text>
        <r>
          <rPr>
            <sz val="11"/>
            <color theme="1"/>
            <rFont val="Calibri"/>
            <family val="2"/>
            <scheme val="minor"/>
          </rPr>
          <t>Descripción calculada automáticamente a partir de código del artículo</t>
        </r>
      </text>
    </comment>
    <comment ref="C924" authorId="2" shapeId="0" xr:uid="{F18F61B4-A868-43B2-8C63-0769D2581232}">
      <text>
        <r>
          <rPr>
            <sz val="11"/>
            <color theme="1"/>
            <rFont val="Calibri"/>
            <family val="2"/>
            <scheme val="minor"/>
          </rPr>
          <t>Seleccione un valor de la lista</t>
        </r>
      </text>
    </comment>
    <comment ref="D924" authorId="2" shapeId="0" xr:uid="{F84888F9-5A24-4BAE-BE73-CF5DF84B1CD9}">
      <text>
        <r>
          <rPr>
            <sz val="11"/>
            <color theme="1"/>
            <rFont val="Calibri"/>
            <family val="2"/>
            <scheme val="minor"/>
          </rPr>
          <t>Introduzca un número con dos decimales como máximo. Debe ser igual o mayor a la "Cantidad Real Consumida"</t>
        </r>
      </text>
    </comment>
    <comment ref="E924" authorId="2" shapeId="0" xr:uid="{AE0C7645-6A8D-4A1E-B08C-B20919D679A4}">
      <text>
        <r>
          <rPr>
            <sz val="11"/>
            <color theme="1"/>
            <rFont val="Calibri"/>
            <family val="2"/>
            <scheme val="minor"/>
          </rPr>
          <t>Introduzca un número con dos decimales como máximo</t>
        </r>
      </text>
    </comment>
    <comment ref="F924" authorId="2" shapeId="0" xr:uid="{4B04AD0B-BEA2-488F-9228-329043B1E2AC}">
      <text>
        <r>
          <rPr>
            <sz val="11"/>
            <color theme="1"/>
            <rFont val="Calibri"/>
            <family val="2"/>
            <scheme val="minor"/>
          </rPr>
          <t>Monto calculado automáticamente por el sistema</t>
        </r>
      </text>
    </comment>
    <comment ref="A931" authorId="2" shapeId="0" xr:uid="{FF5836AB-D341-42B4-9C21-5C394429606E}">
      <text>
        <r>
          <rPr>
            <sz val="11"/>
            <color theme="1"/>
            <rFont val="Calibri"/>
            <family val="2"/>
            <scheme val="minor"/>
          </rPr>
          <t>Introducir un texto con el nombre o referencia de la contratación</t>
        </r>
      </text>
    </comment>
    <comment ref="B931" authorId="2" shapeId="0" xr:uid="{7F0B58C1-2092-48AC-8E39-1A973C4AE33B}">
      <text>
        <r>
          <rPr>
            <sz val="11"/>
            <color theme="1"/>
            <rFont val="Calibri"/>
            <family val="2"/>
            <scheme val="minor"/>
          </rPr>
          <t>Introduzca un texto con la finalidad de la contratación</t>
        </r>
      </text>
    </comment>
    <comment ref="C931" authorId="2" shapeId="0" xr:uid="{BEAE9AB3-9016-47F4-B0E9-3EE82DE9AA77}">
      <text>
        <r>
          <rPr>
            <sz val="11"/>
            <color theme="1"/>
            <rFont val="Calibri"/>
            <family val="2"/>
            <scheme val="minor"/>
          </rPr>
          <t>Seleccionar un valor del listado</t>
        </r>
      </text>
    </comment>
    <comment ref="D931" authorId="2" shapeId="0" xr:uid="{451AE0DA-76D0-41FD-8115-82B2258D7FB5}">
      <text>
        <r>
          <rPr>
            <sz val="11"/>
            <color theme="1"/>
            <rFont val="Calibri"/>
            <family val="2"/>
            <scheme val="minor"/>
          </rPr>
          <t>Seleccione el tipo de procedimiento</t>
        </r>
      </text>
    </comment>
    <comment ref="E931" authorId="2" shapeId="0" xr:uid="{8AF50EDB-1C5D-4227-9114-351EE0F0DAED}">
      <text>
        <r>
          <rPr>
            <sz val="11"/>
            <color theme="1"/>
            <rFont val="Calibri"/>
            <family val="2"/>
            <scheme val="minor"/>
          </rPr>
          <t>Seleccione un valor de la lista</t>
        </r>
      </text>
    </comment>
    <comment ref="F931" authorId="2" shapeId="0" xr:uid="{E5A4107D-C398-44F2-8865-4CA76674D7CA}">
      <text>
        <r>
          <rPr>
            <sz val="11"/>
            <color theme="1"/>
            <rFont val="Calibri"/>
            <family val="2"/>
            <scheme val="minor"/>
          </rPr>
          <t>Introduzca el código SNIP</t>
        </r>
      </text>
    </comment>
    <comment ref="C932" authorId="2" shapeId="0" xr:uid="{864B82CB-CB2F-4421-BFC3-EC2737344CB4}">
      <text>
        <r>
          <rPr>
            <sz val="11"/>
            <color theme="1"/>
            <rFont val="Calibri"/>
            <family val="2"/>
            <scheme val="minor"/>
          </rPr>
          <t>Introduzca la fecha de inicio del proceso, en formato dd-mm-aaaa</t>
        </r>
      </text>
    </comment>
    <comment ref="F932" authorId="2" shapeId="0" xr:uid="{B0689369-027E-4E40-B432-78374E5B5E8B}">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33" authorId="2" shapeId="0" xr:uid="{DDC49ABD-B629-4436-A4E5-36AFE6B4FA48}">
      <text/>
    </comment>
    <comment ref="C934" authorId="2" shapeId="0" xr:uid="{0668A18B-C2B7-42C4-9019-B2791B220E9F}">
      <text>
        <r>
          <rPr>
            <sz val="11"/>
            <color theme="1"/>
            <rFont val="Calibri"/>
            <family val="2"/>
            <scheme val="minor"/>
          </rPr>
          <t>Introduzca la fecha prevista de adjudicación, en formato dd-mm-aaaa</t>
        </r>
      </text>
    </comment>
    <comment ref="F934" authorId="2" shapeId="0" xr:uid="{60984E09-26C4-4080-9CEA-27D0A815ABC1}">
      <text/>
    </comment>
    <comment ref="F935" authorId="2" shapeId="0" xr:uid="{DFF76EB2-49DC-4839-8EB8-8D8AB805C7B5}">
      <text/>
    </comment>
    <comment ref="A937" authorId="2" shapeId="0" xr:uid="{1C86A557-8BAD-45CF-A91F-3DA361D1B9BD}">
      <text>
        <r>
          <rPr>
            <sz val="11"/>
            <color theme="1"/>
            <rFont val="Calibri"/>
            <family val="2"/>
            <scheme val="minor"/>
          </rPr>
          <t>Introduzca un codigo UNSPSC</t>
        </r>
      </text>
    </comment>
    <comment ref="B937" authorId="2" shapeId="0" xr:uid="{AE662254-C934-437F-B99F-01952A3FAC40}">
      <text>
        <r>
          <rPr>
            <sz val="11"/>
            <color theme="1"/>
            <rFont val="Calibri"/>
            <family val="2"/>
            <scheme val="minor"/>
          </rPr>
          <t>Descripción calculada automáticamente a partir de código del artículo</t>
        </r>
      </text>
    </comment>
    <comment ref="C937" authorId="2" shapeId="0" xr:uid="{9F623666-1A83-491E-A876-2655FC2C0B73}">
      <text>
        <r>
          <rPr>
            <sz val="11"/>
            <color theme="1"/>
            <rFont val="Calibri"/>
            <family val="2"/>
            <scheme val="minor"/>
          </rPr>
          <t>Seleccione un valor de la lista</t>
        </r>
      </text>
    </comment>
    <comment ref="D937" authorId="2" shapeId="0" xr:uid="{63868FAB-1CD6-44D3-88A8-020C17765C6E}">
      <text>
        <r>
          <rPr>
            <sz val="11"/>
            <color theme="1"/>
            <rFont val="Calibri"/>
            <family val="2"/>
            <scheme val="minor"/>
          </rPr>
          <t>Introduzca un número con dos decimales como máximo. Debe ser igual o mayor a la "Cantidad Real Consumida"</t>
        </r>
      </text>
    </comment>
    <comment ref="E937" authorId="2" shapeId="0" xr:uid="{037ACC8A-5C80-4A4D-B66A-51FEC223FD18}">
      <text>
        <r>
          <rPr>
            <sz val="11"/>
            <color theme="1"/>
            <rFont val="Calibri"/>
            <family val="2"/>
            <scheme val="minor"/>
          </rPr>
          <t>Introduzca un número con dos decimales como máximo</t>
        </r>
      </text>
    </comment>
    <comment ref="F937" authorId="2" shapeId="0" xr:uid="{F65447FC-1AA1-4E9C-908B-47D9C47D8DB0}">
      <text>
        <r>
          <rPr>
            <sz val="11"/>
            <color theme="1"/>
            <rFont val="Calibri"/>
            <family val="2"/>
            <scheme val="minor"/>
          </rPr>
          <t>Monto calculado automáticamente por el sistema</t>
        </r>
      </text>
    </comment>
    <comment ref="A944" authorId="2" shapeId="0" xr:uid="{484B4C7A-6575-4FBE-8B26-2C58A8EA296B}">
      <text>
        <r>
          <rPr>
            <sz val="11"/>
            <color theme="1"/>
            <rFont val="Calibri"/>
            <family val="2"/>
            <scheme val="minor"/>
          </rPr>
          <t>Introducir un texto con el nombre o referencia de la contratación</t>
        </r>
      </text>
    </comment>
    <comment ref="B944" authorId="2" shapeId="0" xr:uid="{9932D73F-F075-405F-874F-A20A634DA84E}">
      <text>
        <r>
          <rPr>
            <sz val="11"/>
            <color theme="1"/>
            <rFont val="Calibri"/>
            <family val="2"/>
            <scheme val="minor"/>
          </rPr>
          <t>Introduzca un texto con la finalidad de la contratación</t>
        </r>
      </text>
    </comment>
    <comment ref="C944" authorId="2" shapeId="0" xr:uid="{D4C5489B-AEC6-4235-ABAF-22104AC83C45}">
      <text>
        <r>
          <rPr>
            <sz val="11"/>
            <color theme="1"/>
            <rFont val="Calibri"/>
            <family val="2"/>
            <scheme val="minor"/>
          </rPr>
          <t>Seleccionar un valor del listado</t>
        </r>
      </text>
    </comment>
    <comment ref="D944" authorId="2" shapeId="0" xr:uid="{C2149D03-DF8F-4194-874A-9D4E824EAEB9}">
      <text>
        <r>
          <rPr>
            <sz val="11"/>
            <color theme="1"/>
            <rFont val="Calibri"/>
            <family val="2"/>
            <scheme val="minor"/>
          </rPr>
          <t>Seleccione el tipo de procedimiento</t>
        </r>
      </text>
    </comment>
    <comment ref="E944" authorId="2" shapeId="0" xr:uid="{87AC706E-DBF2-44C7-ABB8-AC95710C4966}">
      <text>
        <r>
          <rPr>
            <sz val="11"/>
            <color theme="1"/>
            <rFont val="Calibri"/>
            <family val="2"/>
            <scheme val="minor"/>
          </rPr>
          <t>Seleccione un valor de la lista</t>
        </r>
      </text>
    </comment>
    <comment ref="F944" authorId="2" shapeId="0" xr:uid="{D1368BEE-EE4E-42AC-9F7D-C78AFEE7C0B0}">
      <text>
        <r>
          <rPr>
            <sz val="11"/>
            <color theme="1"/>
            <rFont val="Calibri"/>
            <family val="2"/>
            <scheme val="minor"/>
          </rPr>
          <t>Introduzca el código SNIP</t>
        </r>
      </text>
    </comment>
    <comment ref="C945" authorId="2" shapeId="0" xr:uid="{0DFBFC32-C839-4163-81BC-2D0F64406253}">
      <text>
        <r>
          <rPr>
            <sz val="11"/>
            <color theme="1"/>
            <rFont val="Calibri"/>
            <family val="2"/>
            <scheme val="minor"/>
          </rPr>
          <t>Introduzca la fecha de inicio del proceso, en formato dd-mm-aaaa</t>
        </r>
      </text>
    </comment>
    <comment ref="F945" authorId="2" shapeId="0" xr:uid="{2A1DE855-B65E-4FAC-B8E5-62503E67C55C}">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46" authorId="2" shapeId="0" xr:uid="{C3EBAC3B-338D-4AC4-87E6-042570658C4B}">
      <text/>
    </comment>
    <comment ref="C947" authorId="2" shapeId="0" xr:uid="{C992199C-2300-47F1-BBF1-7266266694F0}">
      <text>
        <r>
          <rPr>
            <sz val="11"/>
            <color theme="1"/>
            <rFont val="Calibri"/>
            <family val="2"/>
            <scheme val="minor"/>
          </rPr>
          <t>Introduzca la fecha prevista de adjudicación, en formato dd-mm-aaaa</t>
        </r>
      </text>
    </comment>
    <comment ref="F947" authorId="2" shapeId="0" xr:uid="{B007C721-BFC8-48FB-917B-21B69B07EDFB}">
      <text/>
    </comment>
    <comment ref="F948" authorId="2" shapeId="0" xr:uid="{0C26809B-AB85-44CF-ACED-4461241621E8}">
      <text/>
    </comment>
    <comment ref="A950" authorId="2" shapeId="0" xr:uid="{A296DC8B-41EB-4BA9-91DE-0E474E233B4D}">
      <text>
        <r>
          <rPr>
            <sz val="11"/>
            <color theme="1"/>
            <rFont val="Calibri"/>
            <family val="2"/>
            <scheme val="minor"/>
          </rPr>
          <t>Introduzca un codigo UNSPSC</t>
        </r>
      </text>
    </comment>
    <comment ref="B950" authorId="2" shapeId="0" xr:uid="{CD8E9074-3A29-4B97-8AF5-862F491CF71F}">
      <text>
        <r>
          <rPr>
            <sz val="11"/>
            <color theme="1"/>
            <rFont val="Calibri"/>
            <family val="2"/>
            <scheme val="minor"/>
          </rPr>
          <t>Descripción calculada automáticamente a partir de código del artículo</t>
        </r>
      </text>
    </comment>
    <comment ref="C950" authorId="2" shapeId="0" xr:uid="{1BF33224-73C0-43C3-8930-B046886FF07E}">
      <text>
        <r>
          <rPr>
            <sz val="11"/>
            <color theme="1"/>
            <rFont val="Calibri"/>
            <family val="2"/>
            <scheme val="minor"/>
          </rPr>
          <t>Seleccione un valor de la lista</t>
        </r>
      </text>
    </comment>
    <comment ref="D950" authorId="2" shapeId="0" xr:uid="{BF099D4D-2967-43BA-A006-810948E2D7E0}">
      <text>
        <r>
          <rPr>
            <sz val="11"/>
            <color theme="1"/>
            <rFont val="Calibri"/>
            <family val="2"/>
            <scheme val="minor"/>
          </rPr>
          <t>Introduzca un número con dos decimales como máximo. Debe ser igual o mayor a la "Cantidad Real Consumida"</t>
        </r>
      </text>
    </comment>
    <comment ref="E950" authorId="2" shapeId="0" xr:uid="{7B7C6A59-0416-4557-967C-42568F4215B9}">
      <text>
        <r>
          <rPr>
            <sz val="11"/>
            <color theme="1"/>
            <rFont val="Calibri"/>
            <family val="2"/>
            <scheme val="minor"/>
          </rPr>
          <t>Introduzca un número con dos decimales como máximo</t>
        </r>
      </text>
    </comment>
    <comment ref="F950" authorId="2" shapeId="0" xr:uid="{42BFBD88-4D7C-42FE-A34D-BCAF99840A0D}">
      <text>
        <r>
          <rPr>
            <sz val="11"/>
            <color theme="1"/>
            <rFont val="Calibri"/>
            <family val="2"/>
            <scheme val="minor"/>
          </rPr>
          <t>Monto calculado automáticamente por el sistema</t>
        </r>
      </text>
    </comment>
    <comment ref="A957" authorId="2" shapeId="0" xr:uid="{EDACFFE3-DE19-42AF-99E3-F973DD44C696}">
      <text>
        <r>
          <rPr>
            <sz val="11"/>
            <color theme="1"/>
            <rFont val="Calibri"/>
            <family val="2"/>
            <scheme val="minor"/>
          </rPr>
          <t>Introducir un texto con el nombre o referencia de la contratación</t>
        </r>
      </text>
    </comment>
    <comment ref="B957" authorId="2" shapeId="0" xr:uid="{B99DFAA1-146F-45CD-80CC-5ABACA378D83}">
      <text>
        <r>
          <rPr>
            <sz val="11"/>
            <color theme="1"/>
            <rFont val="Calibri"/>
            <family val="2"/>
            <scheme val="minor"/>
          </rPr>
          <t>Introduzca un texto con la finalidad de la contratación</t>
        </r>
      </text>
    </comment>
    <comment ref="C957" authorId="2" shapeId="0" xr:uid="{DB6C66B5-DAEA-41BF-9DF4-0ACFEEB2BBE1}">
      <text>
        <r>
          <rPr>
            <sz val="11"/>
            <color theme="1"/>
            <rFont val="Calibri"/>
            <family val="2"/>
            <scheme val="minor"/>
          </rPr>
          <t>Seleccionar un valor del listado</t>
        </r>
      </text>
    </comment>
    <comment ref="D957" authorId="2" shapeId="0" xr:uid="{8AE9749F-763C-4434-9F70-F533A011B09A}">
      <text>
        <r>
          <rPr>
            <sz val="11"/>
            <color theme="1"/>
            <rFont val="Calibri"/>
            <family val="2"/>
            <scheme val="minor"/>
          </rPr>
          <t>Seleccione el tipo de procedimiento</t>
        </r>
      </text>
    </comment>
    <comment ref="E957" authorId="2" shapeId="0" xr:uid="{9F856988-E579-4303-949B-3DB790484DB8}">
      <text>
        <r>
          <rPr>
            <sz val="11"/>
            <color theme="1"/>
            <rFont val="Calibri"/>
            <family val="2"/>
            <scheme val="minor"/>
          </rPr>
          <t>Seleccione un valor de la lista</t>
        </r>
      </text>
    </comment>
    <comment ref="F957" authorId="2" shapeId="0" xr:uid="{9A217CA6-A3A4-4CC8-A0A6-A99F773C45F0}">
      <text>
        <r>
          <rPr>
            <sz val="11"/>
            <color theme="1"/>
            <rFont val="Calibri"/>
            <family val="2"/>
            <scheme val="minor"/>
          </rPr>
          <t>Introduzca el código SNIP</t>
        </r>
      </text>
    </comment>
    <comment ref="C958" authorId="2" shapeId="0" xr:uid="{905978DF-E295-4FBD-B41E-0A82EF5A7021}">
      <text>
        <r>
          <rPr>
            <sz val="11"/>
            <color theme="1"/>
            <rFont val="Calibri"/>
            <family val="2"/>
            <scheme val="minor"/>
          </rPr>
          <t>Introduzca la fecha de inicio del proceso, en formato dd-mm-aaaa</t>
        </r>
      </text>
    </comment>
    <comment ref="F958" authorId="2" shapeId="0" xr:uid="{D05285BC-1188-4E7B-8CEF-72735D23BD7F}">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59" authorId="2" shapeId="0" xr:uid="{91F1FC52-953E-4B1C-8682-C8A8BAC06947}">
      <text/>
    </comment>
    <comment ref="C960" authorId="2" shapeId="0" xr:uid="{D9998370-866F-4802-9239-7A22C95F54B8}">
      <text>
        <r>
          <rPr>
            <sz val="11"/>
            <color theme="1"/>
            <rFont val="Calibri"/>
            <family val="2"/>
            <scheme val="minor"/>
          </rPr>
          <t>Introduzca la fecha prevista de adjudicación, en formato dd-mm-aaaa</t>
        </r>
      </text>
    </comment>
    <comment ref="F960" authorId="2" shapeId="0" xr:uid="{F438F6B1-D7D3-4BB4-84DD-14CEA5FC2DDD}">
      <text/>
    </comment>
    <comment ref="F961" authorId="2" shapeId="0" xr:uid="{40D69C31-B9FA-41E6-AAC2-F081DC103CDB}">
      <text/>
    </comment>
    <comment ref="A963" authorId="2" shapeId="0" xr:uid="{FFF81B64-440A-4CA3-A1E0-1F41EBB46D30}">
      <text>
        <r>
          <rPr>
            <sz val="11"/>
            <color theme="1"/>
            <rFont val="Calibri"/>
            <family val="2"/>
            <scheme val="minor"/>
          </rPr>
          <t>Introduzca un codigo UNSPSC</t>
        </r>
      </text>
    </comment>
    <comment ref="B963" authorId="2" shapeId="0" xr:uid="{33C578E2-C2F0-421C-A095-E035DB1AFDCC}">
      <text>
        <r>
          <rPr>
            <sz val="11"/>
            <color theme="1"/>
            <rFont val="Calibri"/>
            <family val="2"/>
            <scheme val="minor"/>
          </rPr>
          <t>Descripción calculada automáticamente a partir de código del artículo</t>
        </r>
      </text>
    </comment>
    <comment ref="C963" authorId="2" shapeId="0" xr:uid="{A2586DC4-155B-4559-BF0F-9EEAF44EE6D1}">
      <text>
        <r>
          <rPr>
            <sz val="11"/>
            <color theme="1"/>
            <rFont val="Calibri"/>
            <family val="2"/>
            <scheme val="minor"/>
          </rPr>
          <t>Seleccione un valor de la lista</t>
        </r>
      </text>
    </comment>
    <comment ref="D963" authorId="2" shapeId="0" xr:uid="{491F0321-3CD7-4F32-80A8-3E1611B2A25F}">
      <text>
        <r>
          <rPr>
            <sz val="11"/>
            <color theme="1"/>
            <rFont val="Calibri"/>
            <family val="2"/>
            <scheme val="minor"/>
          </rPr>
          <t>Introduzca un número con dos decimales como máximo. Debe ser igual o mayor a la "Cantidad Real Consumida"</t>
        </r>
      </text>
    </comment>
    <comment ref="E963" authorId="2" shapeId="0" xr:uid="{15408B95-BABB-4E4E-B180-75C368FB87C9}">
      <text>
        <r>
          <rPr>
            <sz val="11"/>
            <color theme="1"/>
            <rFont val="Calibri"/>
            <family val="2"/>
            <scheme val="minor"/>
          </rPr>
          <t>Introduzca un número con dos decimales como máximo</t>
        </r>
      </text>
    </comment>
    <comment ref="F963" authorId="2" shapeId="0" xr:uid="{E8C9C1B9-1BFA-4FE7-8CDD-0BBA7884235B}">
      <text>
        <r>
          <rPr>
            <sz val="11"/>
            <color theme="1"/>
            <rFont val="Calibri"/>
            <family val="2"/>
            <scheme val="minor"/>
          </rPr>
          <t>Monto calculado automáticamente por el sistema</t>
        </r>
      </text>
    </comment>
    <comment ref="A968" authorId="2" shapeId="0" xr:uid="{F167510A-365D-4806-9A02-98FAFEF43105}">
      <text>
        <r>
          <rPr>
            <sz val="11"/>
            <color theme="1"/>
            <rFont val="Calibri"/>
            <family val="2"/>
            <scheme val="minor"/>
          </rPr>
          <t>Introducir un texto con el nombre o referencia de la contratación</t>
        </r>
      </text>
    </comment>
    <comment ref="B968" authorId="2" shapeId="0" xr:uid="{F7CC533B-48A0-468C-89B0-ECB34F3E695A}">
      <text>
        <r>
          <rPr>
            <sz val="11"/>
            <color theme="1"/>
            <rFont val="Calibri"/>
            <family val="2"/>
            <scheme val="minor"/>
          </rPr>
          <t>Introduzca un texto con la finalidad de la contratación</t>
        </r>
      </text>
    </comment>
    <comment ref="C968" authorId="2" shapeId="0" xr:uid="{200C4CF9-E687-4377-BBF5-78A5457ADD82}">
      <text>
        <r>
          <rPr>
            <sz val="11"/>
            <color theme="1"/>
            <rFont val="Calibri"/>
            <family val="2"/>
            <scheme val="minor"/>
          </rPr>
          <t>Seleccionar un valor del listado</t>
        </r>
      </text>
    </comment>
    <comment ref="D968" authorId="2" shapeId="0" xr:uid="{E3611FE9-4DE2-4CF7-9EDA-076C8AF1CC65}">
      <text>
        <r>
          <rPr>
            <sz val="11"/>
            <color theme="1"/>
            <rFont val="Calibri"/>
            <family val="2"/>
            <scheme val="minor"/>
          </rPr>
          <t>Seleccione el tipo de procedimiento</t>
        </r>
      </text>
    </comment>
    <comment ref="E968" authorId="2" shapeId="0" xr:uid="{28047641-0B6E-42C8-82EB-F11D03D63403}">
      <text>
        <r>
          <rPr>
            <sz val="11"/>
            <color theme="1"/>
            <rFont val="Calibri"/>
            <family val="2"/>
            <scheme val="minor"/>
          </rPr>
          <t>Seleccione un valor de la lista</t>
        </r>
      </text>
    </comment>
    <comment ref="F968" authorId="2" shapeId="0" xr:uid="{2B6A07CE-645B-4F7F-A5BE-65BC3BB93C33}">
      <text>
        <r>
          <rPr>
            <sz val="11"/>
            <color theme="1"/>
            <rFont val="Calibri"/>
            <family val="2"/>
            <scheme val="minor"/>
          </rPr>
          <t>Introduzca el código SNIP</t>
        </r>
      </text>
    </comment>
    <comment ref="C969" authorId="2" shapeId="0" xr:uid="{531DE290-7EA6-4F22-BD45-4456D78F9F8B}">
      <text>
        <r>
          <rPr>
            <sz val="11"/>
            <color theme="1"/>
            <rFont val="Calibri"/>
            <family val="2"/>
            <scheme val="minor"/>
          </rPr>
          <t>Introduzca la fecha de inicio del proceso, en formato dd-mm-aaaa</t>
        </r>
      </text>
    </comment>
    <comment ref="F969" authorId="2" shapeId="0" xr:uid="{1E07F653-8CF4-462A-BDEF-578821ADB36E}">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70" authorId="2" shapeId="0" xr:uid="{9A7DFA04-A41E-4A0C-BDC3-89330CB2A932}">
      <text/>
    </comment>
    <comment ref="C971" authorId="2" shapeId="0" xr:uid="{07FF6ED7-1DA2-4554-B8DF-3D5884C361CE}">
      <text>
        <r>
          <rPr>
            <sz val="11"/>
            <color theme="1"/>
            <rFont val="Calibri"/>
            <family val="2"/>
            <scheme val="minor"/>
          </rPr>
          <t>Introduzca la fecha prevista de adjudicación, en formato dd-mm-aaaa</t>
        </r>
      </text>
    </comment>
    <comment ref="F971" authorId="2" shapeId="0" xr:uid="{B046CEF5-014F-473E-A0C0-13FEC66E9714}">
      <text/>
    </comment>
    <comment ref="F972" authorId="2" shapeId="0" xr:uid="{C2F8B16F-563A-4CC1-B844-27421C21BE52}">
      <text/>
    </comment>
    <comment ref="A974" authorId="2" shapeId="0" xr:uid="{384F59CD-D702-45E1-89AE-0D2B1B5DBCC4}">
      <text>
        <r>
          <rPr>
            <sz val="11"/>
            <color theme="1"/>
            <rFont val="Calibri"/>
            <family val="2"/>
            <scheme val="minor"/>
          </rPr>
          <t>Introduzca un codigo UNSPSC</t>
        </r>
      </text>
    </comment>
    <comment ref="B974" authorId="2" shapeId="0" xr:uid="{78AAD159-8C7B-4AA5-B6B0-6188E26FBCD7}">
      <text>
        <r>
          <rPr>
            <sz val="11"/>
            <color theme="1"/>
            <rFont val="Calibri"/>
            <family val="2"/>
            <scheme val="minor"/>
          </rPr>
          <t>Descripción calculada automáticamente a partir de código del artículo</t>
        </r>
      </text>
    </comment>
    <comment ref="C974" authorId="2" shapeId="0" xr:uid="{DB131E08-14BB-4153-AD8B-F1A17A20F726}">
      <text>
        <r>
          <rPr>
            <sz val="11"/>
            <color theme="1"/>
            <rFont val="Calibri"/>
            <family val="2"/>
            <scheme val="minor"/>
          </rPr>
          <t>Seleccione un valor de la lista</t>
        </r>
      </text>
    </comment>
    <comment ref="D974" authorId="2" shapeId="0" xr:uid="{ED008942-C59F-4296-9B00-E3A034033F3C}">
      <text>
        <r>
          <rPr>
            <sz val="11"/>
            <color theme="1"/>
            <rFont val="Calibri"/>
            <family val="2"/>
            <scheme val="minor"/>
          </rPr>
          <t>Introduzca un número con dos decimales como máximo. Debe ser igual o mayor a la "Cantidad Real Consumida"</t>
        </r>
      </text>
    </comment>
    <comment ref="E974" authorId="2" shapeId="0" xr:uid="{9E831005-A944-4686-B445-E9392CE81BC4}">
      <text>
        <r>
          <rPr>
            <sz val="11"/>
            <color theme="1"/>
            <rFont val="Calibri"/>
            <family val="2"/>
            <scheme val="minor"/>
          </rPr>
          <t>Introduzca un número con dos decimales como máximo</t>
        </r>
      </text>
    </comment>
    <comment ref="F974" authorId="2" shapeId="0" xr:uid="{58B5FB1D-1E55-4E4D-A27D-296E370AB12C}">
      <text>
        <r>
          <rPr>
            <sz val="11"/>
            <color theme="1"/>
            <rFont val="Calibri"/>
            <family val="2"/>
            <scheme val="minor"/>
          </rPr>
          <t>Monto calculado automáticamente por el sistema</t>
        </r>
      </text>
    </comment>
    <comment ref="A979" authorId="2" shapeId="0" xr:uid="{2DA617CA-4BEF-4132-8EB9-1F3E336C6792}">
      <text>
        <r>
          <rPr>
            <sz val="11"/>
            <color theme="1"/>
            <rFont val="Calibri"/>
            <family val="2"/>
            <scheme val="minor"/>
          </rPr>
          <t>Introducir un texto con el nombre o referencia de la contratación</t>
        </r>
      </text>
    </comment>
    <comment ref="B979" authorId="2" shapeId="0" xr:uid="{B3464B89-92B3-4930-BCEF-F25ADD73ECAB}">
      <text>
        <r>
          <rPr>
            <sz val="11"/>
            <color theme="1"/>
            <rFont val="Calibri"/>
            <family val="2"/>
            <scheme val="minor"/>
          </rPr>
          <t>Introduzca un texto con la finalidad de la contratación</t>
        </r>
      </text>
    </comment>
    <comment ref="C979" authorId="2" shapeId="0" xr:uid="{4973E15F-83F9-4CE8-8786-99FC4B5D4DA1}">
      <text>
        <r>
          <rPr>
            <sz val="11"/>
            <color theme="1"/>
            <rFont val="Calibri"/>
            <family val="2"/>
            <scheme val="minor"/>
          </rPr>
          <t>Seleccionar un valor del listado</t>
        </r>
      </text>
    </comment>
    <comment ref="D979" authorId="2" shapeId="0" xr:uid="{1C439DCC-1B48-4D49-83E3-1F6C86300C36}">
      <text>
        <r>
          <rPr>
            <sz val="11"/>
            <color theme="1"/>
            <rFont val="Calibri"/>
            <family val="2"/>
            <scheme val="minor"/>
          </rPr>
          <t>Seleccione el tipo de procedimiento</t>
        </r>
      </text>
    </comment>
    <comment ref="E979" authorId="2" shapeId="0" xr:uid="{17C53004-A585-445D-945C-98FA7144E0C6}">
      <text>
        <r>
          <rPr>
            <sz val="11"/>
            <color theme="1"/>
            <rFont val="Calibri"/>
            <family val="2"/>
            <scheme val="minor"/>
          </rPr>
          <t>Seleccione un valor de la lista</t>
        </r>
      </text>
    </comment>
    <comment ref="F979" authorId="2" shapeId="0" xr:uid="{98B770C4-64E7-4672-B4B5-B1CFA9894389}">
      <text>
        <r>
          <rPr>
            <sz val="11"/>
            <color theme="1"/>
            <rFont val="Calibri"/>
            <family val="2"/>
            <scheme val="minor"/>
          </rPr>
          <t>Introduzca el código SNIP</t>
        </r>
      </text>
    </comment>
    <comment ref="C980" authorId="2" shapeId="0" xr:uid="{D62E5504-3857-407E-94D0-FEB8347872A1}">
      <text>
        <r>
          <rPr>
            <sz val="11"/>
            <color theme="1"/>
            <rFont val="Calibri"/>
            <family val="2"/>
            <scheme val="minor"/>
          </rPr>
          <t>Introduzca la fecha de inicio del proceso, en formato dd-mm-aaaa</t>
        </r>
      </text>
    </comment>
    <comment ref="F980" authorId="2" shapeId="0" xr:uid="{D1C2CBD5-B01A-40D7-B849-CF0D2CE3161E}">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81" authorId="2" shapeId="0" xr:uid="{0CC5B106-ADF8-4BDC-90EA-03ECCC5BBC39}">
      <text/>
    </comment>
    <comment ref="C982" authorId="2" shapeId="0" xr:uid="{1033EF92-0EAC-4F59-B798-1BD8E165A634}">
      <text>
        <r>
          <rPr>
            <sz val="11"/>
            <color theme="1"/>
            <rFont val="Calibri"/>
            <family val="2"/>
            <scheme val="minor"/>
          </rPr>
          <t>Introduzca la fecha prevista de adjudicación, en formato dd-mm-aaaa</t>
        </r>
      </text>
    </comment>
    <comment ref="F982" authorId="2" shapeId="0" xr:uid="{808C2191-126F-4BD9-A3F0-5374C940C033}">
      <text/>
    </comment>
    <comment ref="F983" authorId="2" shapeId="0" xr:uid="{16624C2C-9FDB-4048-B227-243FFA78079A}">
      <text/>
    </comment>
    <comment ref="A985" authorId="2" shapeId="0" xr:uid="{EA7059CB-6F97-4B32-B2BC-318B6B28EA0B}">
      <text>
        <r>
          <rPr>
            <sz val="11"/>
            <color theme="1"/>
            <rFont val="Calibri"/>
            <family val="2"/>
            <scheme val="minor"/>
          </rPr>
          <t>Introduzca un codigo UNSPSC</t>
        </r>
      </text>
    </comment>
    <comment ref="B985" authorId="2" shapeId="0" xr:uid="{32FEFEFB-2B93-45C8-A2AE-548434DF463B}">
      <text>
        <r>
          <rPr>
            <sz val="11"/>
            <color theme="1"/>
            <rFont val="Calibri"/>
            <family val="2"/>
            <scheme val="minor"/>
          </rPr>
          <t>Descripción calculada automáticamente a partir de código del artículo</t>
        </r>
      </text>
    </comment>
    <comment ref="C985" authorId="2" shapeId="0" xr:uid="{39C2AF10-B7EC-4B37-9AC3-CF9EA43FC23D}">
      <text>
        <r>
          <rPr>
            <sz val="11"/>
            <color theme="1"/>
            <rFont val="Calibri"/>
            <family val="2"/>
            <scheme val="minor"/>
          </rPr>
          <t>Seleccione un valor de la lista</t>
        </r>
      </text>
    </comment>
    <comment ref="D985" authorId="2" shapeId="0" xr:uid="{5899817A-6DD9-436A-893C-6DD270CA931B}">
      <text>
        <r>
          <rPr>
            <sz val="11"/>
            <color theme="1"/>
            <rFont val="Calibri"/>
            <family val="2"/>
            <scheme val="minor"/>
          </rPr>
          <t>Introduzca un número con dos decimales como máximo. Debe ser igual o mayor a la "Cantidad Real Consumida"</t>
        </r>
      </text>
    </comment>
    <comment ref="E985" authorId="2" shapeId="0" xr:uid="{A8A37AEB-7869-4180-9AA7-24E767596BF3}">
      <text>
        <r>
          <rPr>
            <sz val="11"/>
            <color theme="1"/>
            <rFont val="Calibri"/>
            <family val="2"/>
            <scheme val="minor"/>
          </rPr>
          <t>Introduzca un número con dos decimales como máximo</t>
        </r>
      </text>
    </comment>
    <comment ref="F985" authorId="2" shapeId="0" xr:uid="{B58788D3-C824-4685-B219-54C11938D573}">
      <text>
        <r>
          <rPr>
            <sz val="11"/>
            <color theme="1"/>
            <rFont val="Calibri"/>
            <family val="2"/>
            <scheme val="minor"/>
          </rPr>
          <t>Monto calculado automáticamente por el sistema</t>
        </r>
      </text>
    </comment>
    <comment ref="A990" authorId="2" shapeId="0" xr:uid="{831B5DA0-05E9-410A-8A9B-51F44880AC0B}">
      <text>
        <r>
          <rPr>
            <sz val="11"/>
            <color theme="1"/>
            <rFont val="Calibri"/>
            <family val="2"/>
            <scheme val="minor"/>
          </rPr>
          <t>Introducir un texto con el nombre o referencia de la contratación</t>
        </r>
      </text>
    </comment>
    <comment ref="B990" authorId="2" shapeId="0" xr:uid="{675D1F06-2FBA-496F-A3DC-EF7B1D8C32C8}">
      <text>
        <r>
          <rPr>
            <sz val="11"/>
            <color theme="1"/>
            <rFont val="Calibri"/>
            <family val="2"/>
            <scheme val="minor"/>
          </rPr>
          <t>Introduzca un texto con la finalidad de la contratación</t>
        </r>
      </text>
    </comment>
    <comment ref="C990" authorId="2" shapeId="0" xr:uid="{ED6F736A-7FA0-4B46-AADE-2D96BE85F92B}">
      <text>
        <r>
          <rPr>
            <sz val="11"/>
            <color theme="1"/>
            <rFont val="Calibri"/>
            <family val="2"/>
            <scheme val="minor"/>
          </rPr>
          <t>Seleccionar un valor del listado</t>
        </r>
      </text>
    </comment>
    <comment ref="D990" authorId="2" shapeId="0" xr:uid="{E08BBB9C-63A9-4193-A744-396BFB7E8DF8}">
      <text>
        <r>
          <rPr>
            <sz val="11"/>
            <color theme="1"/>
            <rFont val="Calibri"/>
            <family val="2"/>
            <scheme val="minor"/>
          </rPr>
          <t>Seleccione el tipo de procedimiento</t>
        </r>
      </text>
    </comment>
    <comment ref="E990" authorId="2" shapeId="0" xr:uid="{10AE3E2E-60E0-4316-8AFD-6DF1A33E6FD7}">
      <text>
        <r>
          <rPr>
            <sz val="11"/>
            <color theme="1"/>
            <rFont val="Calibri"/>
            <family val="2"/>
            <scheme val="minor"/>
          </rPr>
          <t>Seleccione un valor de la lista</t>
        </r>
      </text>
    </comment>
    <comment ref="F990" authorId="2" shapeId="0" xr:uid="{9044C480-39A8-4075-AA89-9BD22A5BD848}">
      <text>
        <r>
          <rPr>
            <sz val="11"/>
            <color theme="1"/>
            <rFont val="Calibri"/>
            <family val="2"/>
            <scheme val="minor"/>
          </rPr>
          <t>Introduzca el código SNIP</t>
        </r>
      </text>
    </comment>
    <comment ref="C991" authorId="2" shapeId="0" xr:uid="{3CB2CE53-3E57-4FA5-88A5-7A1269182822}">
      <text>
        <r>
          <rPr>
            <sz val="11"/>
            <color theme="1"/>
            <rFont val="Calibri"/>
            <family val="2"/>
            <scheme val="minor"/>
          </rPr>
          <t>Introduzca la fecha de inicio del proceso, en formato dd-mm-aaaa</t>
        </r>
      </text>
    </comment>
    <comment ref="F991" authorId="2" shapeId="0" xr:uid="{CA0EED1D-E2DF-417B-A7A2-2E10D26D6316}">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92" authorId="2" shapeId="0" xr:uid="{89F9A770-7465-4281-AEC9-030B3925ECA3}">
      <text/>
    </comment>
    <comment ref="C993" authorId="2" shapeId="0" xr:uid="{73674F08-DD72-424C-AE46-089262EA75C4}">
      <text>
        <r>
          <rPr>
            <sz val="11"/>
            <color theme="1"/>
            <rFont val="Calibri"/>
            <family val="2"/>
            <scheme val="minor"/>
          </rPr>
          <t>Introduzca la fecha prevista de adjudicación, en formato dd-mm-aaaa</t>
        </r>
      </text>
    </comment>
    <comment ref="F993" authorId="2" shapeId="0" xr:uid="{A539A919-F0C9-4D79-90ED-D2FB4D7EB6E8}">
      <text/>
    </comment>
    <comment ref="F994" authorId="2" shapeId="0" xr:uid="{B7413A03-2F6A-49E0-B057-EE544C2B9316}">
      <text/>
    </comment>
    <comment ref="A996" authorId="2" shapeId="0" xr:uid="{169DB885-9F6B-4227-9F1D-0A6B2B3D56FE}">
      <text>
        <r>
          <rPr>
            <sz val="11"/>
            <color theme="1"/>
            <rFont val="Calibri"/>
            <family val="2"/>
            <scheme val="minor"/>
          </rPr>
          <t>Introduzca un codigo UNSPSC</t>
        </r>
      </text>
    </comment>
    <comment ref="B996" authorId="2" shapeId="0" xr:uid="{BDD2DC71-E795-4B19-A028-3CF8F79B904B}">
      <text>
        <r>
          <rPr>
            <sz val="11"/>
            <color theme="1"/>
            <rFont val="Calibri"/>
            <family val="2"/>
            <scheme val="minor"/>
          </rPr>
          <t>Descripción calculada automáticamente a partir de código del artículo</t>
        </r>
      </text>
    </comment>
    <comment ref="C996" authorId="2" shapeId="0" xr:uid="{10114F80-7780-4784-AC11-A346E08BA2FF}">
      <text>
        <r>
          <rPr>
            <sz val="11"/>
            <color theme="1"/>
            <rFont val="Calibri"/>
            <family val="2"/>
            <scheme val="minor"/>
          </rPr>
          <t>Seleccione un valor de la lista</t>
        </r>
      </text>
    </comment>
    <comment ref="D996" authorId="2" shapeId="0" xr:uid="{C3A8F357-59A8-4098-A9B1-A0DAA72BE07B}">
      <text>
        <r>
          <rPr>
            <sz val="11"/>
            <color theme="1"/>
            <rFont val="Calibri"/>
            <family val="2"/>
            <scheme val="minor"/>
          </rPr>
          <t>Introduzca un número con dos decimales como máximo. Debe ser igual o mayor a la "Cantidad Real Consumida"</t>
        </r>
      </text>
    </comment>
    <comment ref="E996" authorId="2" shapeId="0" xr:uid="{F6C32F06-DB16-4761-88C4-16D1EC611CED}">
      <text>
        <r>
          <rPr>
            <sz val="11"/>
            <color theme="1"/>
            <rFont val="Calibri"/>
            <family val="2"/>
            <scheme val="minor"/>
          </rPr>
          <t>Introduzca un número con dos decimales como máximo</t>
        </r>
      </text>
    </comment>
    <comment ref="F996" authorId="2" shapeId="0" xr:uid="{93A7675E-5761-4D08-92C0-F012663D9792}">
      <text>
        <r>
          <rPr>
            <sz val="11"/>
            <color theme="1"/>
            <rFont val="Calibri"/>
            <family val="2"/>
            <scheme val="minor"/>
          </rPr>
          <t>Monto calculado automáticamente por el sistema</t>
        </r>
      </text>
    </comment>
    <comment ref="A1001" authorId="2" shapeId="0" xr:uid="{2CE848B4-3A93-4863-9DB3-D40BBAD39082}">
      <text>
        <r>
          <rPr>
            <sz val="11"/>
            <color theme="1"/>
            <rFont val="Calibri"/>
            <family val="2"/>
            <scheme val="minor"/>
          </rPr>
          <t>Introducir un texto con el nombre o referencia de la contratación</t>
        </r>
      </text>
    </comment>
    <comment ref="B1001" authorId="2" shapeId="0" xr:uid="{A373A743-F9BA-40F7-ACC5-200C0EA9BD8F}">
      <text>
        <r>
          <rPr>
            <sz val="11"/>
            <color theme="1"/>
            <rFont val="Calibri"/>
            <family val="2"/>
            <scheme val="minor"/>
          </rPr>
          <t>Introduzca un texto con la finalidad de la contratación</t>
        </r>
      </text>
    </comment>
    <comment ref="C1001" authorId="2" shapeId="0" xr:uid="{3EE24AA6-D65A-4A5A-A467-E73F3B75EA98}">
      <text>
        <r>
          <rPr>
            <sz val="11"/>
            <color theme="1"/>
            <rFont val="Calibri"/>
            <family val="2"/>
            <scheme val="minor"/>
          </rPr>
          <t>Seleccionar un valor del listado</t>
        </r>
      </text>
    </comment>
    <comment ref="D1001" authorId="2" shapeId="0" xr:uid="{32A3AD4C-5453-40BB-B49C-C556D9CD98A4}">
      <text>
        <r>
          <rPr>
            <sz val="11"/>
            <color theme="1"/>
            <rFont val="Calibri"/>
            <family val="2"/>
            <scheme val="minor"/>
          </rPr>
          <t>Seleccione el tipo de procedimiento</t>
        </r>
      </text>
    </comment>
    <comment ref="E1001" authorId="2" shapeId="0" xr:uid="{D32E3838-DF31-47CD-9E4D-57C568AA30E2}">
      <text>
        <r>
          <rPr>
            <sz val="11"/>
            <color theme="1"/>
            <rFont val="Calibri"/>
            <family val="2"/>
            <scheme val="minor"/>
          </rPr>
          <t>Seleccione un valor de la lista</t>
        </r>
      </text>
    </comment>
    <comment ref="F1001" authorId="2" shapeId="0" xr:uid="{93C9C717-1A3B-4D0D-90A5-0E01645DF537}">
      <text>
        <r>
          <rPr>
            <sz val="11"/>
            <color theme="1"/>
            <rFont val="Calibri"/>
            <family val="2"/>
            <scheme val="minor"/>
          </rPr>
          <t>Introduzca el código SNIP</t>
        </r>
      </text>
    </comment>
    <comment ref="C1002" authorId="2" shapeId="0" xr:uid="{F2C46315-1D02-40DF-83F5-F7F46029F354}">
      <text>
        <r>
          <rPr>
            <sz val="11"/>
            <color theme="1"/>
            <rFont val="Calibri"/>
            <family val="2"/>
            <scheme val="minor"/>
          </rPr>
          <t>Introduzca la fecha de inicio del proceso, en formato dd-mm-aaaa</t>
        </r>
      </text>
    </comment>
    <comment ref="F1002" authorId="2" shapeId="0" xr:uid="{AF6CFB8A-D16C-4C65-8980-47AFE848C697}">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03" authorId="2" shapeId="0" xr:uid="{18DD8E8D-1D24-4C23-9F7D-4A9A37F72946}">
      <text/>
    </comment>
    <comment ref="C1004" authorId="2" shapeId="0" xr:uid="{D3675740-835A-4961-A680-8ADBA9496417}">
      <text>
        <r>
          <rPr>
            <sz val="11"/>
            <color theme="1"/>
            <rFont val="Calibri"/>
            <family val="2"/>
            <scheme val="minor"/>
          </rPr>
          <t>Introduzca la fecha prevista de adjudicación, en formato dd-mm-aaaa</t>
        </r>
      </text>
    </comment>
    <comment ref="F1004" authorId="2" shapeId="0" xr:uid="{C2680397-B0E7-413D-B87B-458A0B8D4845}">
      <text/>
    </comment>
    <comment ref="F1005" authorId="2" shapeId="0" xr:uid="{106077B2-0E87-49B3-A4B7-92361EBF935F}">
      <text/>
    </comment>
    <comment ref="A1007" authorId="2" shapeId="0" xr:uid="{DAC8CB10-AE0C-441C-B5CF-C000109E6BD1}">
      <text>
        <r>
          <rPr>
            <sz val="11"/>
            <color theme="1"/>
            <rFont val="Calibri"/>
            <family val="2"/>
            <scheme val="minor"/>
          </rPr>
          <t>Introduzca un codigo UNSPSC</t>
        </r>
      </text>
    </comment>
    <comment ref="B1007" authorId="2" shapeId="0" xr:uid="{58D79C46-C3BE-483D-9898-73CF2D9C79E4}">
      <text>
        <r>
          <rPr>
            <sz val="11"/>
            <color theme="1"/>
            <rFont val="Calibri"/>
            <family val="2"/>
            <scheme val="minor"/>
          </rPr>
          <t>Descripción calculada automáticamente a partir de código del artículo</t>
        </r>
      </text>
    </comment>
    <comment ref="C1007" authorId="2" shapeId="0" xr:uid="{B481256B-7031-4B68-ACCC-38CBB8451D7E}">
      <text>
        <r>
          <rPr>
            <sz val="11"/>
            <color theme="1"/>
            <rFont val="Calibri"/>
            <family val="2"/>
            <scheme val="minor"/>
          </rPr>
          <t>Seleccione un valor de la lista</t>
        </r>
      </text>
    </comment>
    <comment ref="D1007" authorId="2" shapeId="0" xr:uid="{DA64DCBD-2709-4984-89D1-5E91BA1CCE83}">
      <text>
        <r>
          <rPr>
            <sz val="11"/>
            <color theme="1"/>
            <rFont val="Calibri"/>
            <family val="2"/>
            <scheme val="minor"/>
          </rPr>
          <t>Introduzca un número con dos decimales como máximo. Debe ser igual o mayor a la "Cantidad Real Consumida"</t>
        </r>
      </text>
    </comment>
    <comment ref="E1007" authorId="2" shapeId="0" xr:uid="{21F4D3A8-D099-4494-AAB0-E157F5699E11}">
      <text>
        <r>
          <rPr>
            <sz val="11"/>
            <color theme="1"/>
            <rFont val="Calibri"/>
            <family val="2"/>
            <scheme val="minor"/>
          </rPr>
          <t>Introduzca un número con dos decimales como máximo</t>
        </r>
      </text>
    </comment>
    <comment ref="F1007" authorId="2" shapeId="0" xr:uid="{C7BCA84E-2AC4-4128-8F13-09D8991CA82D}">
      <text>
        <r>
          <rPr>
            <sz val="11"/>
            <color theme="1"/>
            <rFont val="Calibri"/>
            <family val="2"/>
            <scheme val="minor"/>
          </rPr>
          <t>Monto calculado automáticamente por el sistema</t>
        </r>
      </text>
    </comment>
    <comment ref="A1012" authorId="2" shapeId="0" xr:uid="{44332A48-B58B-4A6A-AF26-9BE5090BAD9E}">
      <text>
        <r>
          <rPr>
            <sz val="11"/>
            <color theme="1"/>
            <rFont val="Calibri"/>
            <family val="2"/>
            <scheme val="minor"/>
          </rPr>
          <t>Introducir un texto con el nombre o referencia de la contratación</t>
        </r>
      </text>
    </comment>
    <comment ref="B1012" authorId="2" shapeId="0" xr:uid="{671BD976-BB2A-4908-BEFC-C56E5CC000F9}">
      <text>
        <r>
          <rPr>
            <sz val="11"/>
            <color theme="1"/>
            <rFont val="Calibri"/>
            <family val="2"/>
            <scheme val="minor"/>
          </rPr>
          <t>Introduzca un texto con la finalidad de la contratación</t>
        </r>
      </text>
    </comment>
    <comment ref="C1012" authorId="2" shapeId="0" xr:uid="{F267DE8E-9D34-4307-B6F2-FD0FA15B73EB}">
      <text>
        <r>
          <rPr>
            <sz val="11"/>
            <color theme="1"/>
            <rFont val="Calibri"/>
            <family val="2"/>
            <scheme val="minor"/>
          </rPr>
          <t>Seleccionar un valor del listado</t>
        </r>
      </text>
    </comment>
    <comment ref="D1012" authorId="2" shapeId="0" xr:uid="{FC833F67-C93D-4AE7-9047-DC27A2F9BF95}">
      <text>
        <r>
          <rPr>
            <sz val="11"/>
            <color theme="1"/>
            <rFont val="Calibri"/>
            <family val="2"/>
            <scheme val="minor"/>
          </rPr>
          <t>Seleccione el tipo de procedimiento</t>
        </r>
      </text>
    </comment>
    <comment ref="E1012" authorId="2" shapeId="0" xr:uid="{BF558130-03DE-4318-9AD8-579116192769}">
      <text>
        <r>
          <rPr>
            <sz val="11"/>
            <color theme="1"/>
            <rFont val="Calibri"/>
            <family val="2"/>
            <scheme val="minor"/>
          </rPr>
          <t>Seleccione un valor de la lista</t>
        </r>
      </text>
    </comment>
    <comment ref="F1012" authorId="2" shapeId="0" xr:uid="{980C2B53-DC1D-4F8D-A53E-C40722EE9664}">
      <text>
        <r>
          <rPr>
            <sz val="11"/>
            <color theme="1"/>
            <rFont val="Calibri"/>
            <family val="2"/>
            <scheme val="minor"/>
          </rPr>
          <t>Introduzca el código SNIP</t>
        </r>
      </text>
    </comment>
    <comment ref="C1013" authorId="2" shapeId="0" xr:uid="{AEB26C83-457F-45F1-9663-264068CA2B31}">
      <text>
        <r>
          <rPr>
            <sz val="11"/>
            <color theme="1"/>
            <rFont val="Calibri"/>
            <family val="2"/>
            <scheme val="minor"/>
          </rPr>
          <t>Introduzca la fecha de inicio del proceso, en formato dd-mm-aaaa</t>
        </r>
      </text>
    </comment>
    <comment ref="F1013" authorId="2" shapeId="0" xr:uid="{FD8C0C7E-6BA8-45BE-8DBD-CCA86348A343}">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14" authorId="2" shapeId="0" xr:uid="{F8CEFFD8-58EE-4124-8F15-BC5A11BC98AD}">
      <text/>
    </comment>
    <comment ref="C1015" authorId="2" shapeId="0" xr:uid="{1884B159-2531-4F47-9BF3-936A87CC0798}">
      <text>
        <r>
          <rPr>
            <sz val="11"/>
            <color theme="1"/>
            <rFont val="Calibri"/>
            <family val="2"/>
            <scheme val="minor"/>
          </rPr>
          <t>Introduzca la fecha prevista de adjudicación, en formato dd-mm-aaaa</t>
        </r>
      </text>
    </comment>
    <comment ref="F1015" authorId="2" shapeId="0" xr:uid="{900EF8B1-178D-4CDC-BFC9-B71F9EDBEBBE}">
      <text/>
    </comment>
    <comment ref="F1016" authorId="2" shapeId="0" xr:uid="{ECFBEE67-2B0F-489D-AC8A-09B0D3D0359D}">
      <text/>
    </comment>
    <comment ref="A1018" authorId="2" shapeId="0" xr:uid="{ABC6B8DE-08A4-4537-843F-2D412ACB21FD}">
      <text>
        <r>
          <rPr>
            <sz val="11"/>
            <color theme="1"/>
            <rFont val="Calibri"/>
            <family val="2"/>
            <scheme val="minor"/>
          </rPr>
          <t>Introduzca un codigo UNSPSC</t>
        </r>
      </text>
    </comment>
    <comment ref="B1018" authorId="2" shapeId="0" xr:uid="{87E26428-3215-4B51-8251-30743FC01505}">
      <text>
        <r>
          <rPr>
            <sz val="11"/>
            <color theme="1"/>
            <rFont val="Calibri"/>
            <family val="2"/>
            <scheme val="minor"/>
          </rPr>
          <t>Descripción calculada automáticamente a partir de código del artículo</t>
        </r>
      </text>
    </comment>
    <comment ref="C1018" authorId="2" shapeId="0" xr:uid="{C7F07D9F-DD7B-4ACB-B300-6C499AB7D6CD}">
      <text>
        <r>
          <rPr>
            <sz val="11"/>
            <color theme="1"/>
            <rFont val="Calibri"/>
            <family val="2"/>
            <scheme val="minor"/>
          </rPr>
          <t>Seleccione un valor de la lista</t>
        </r>
      </text>
    </comment>
    <comment ref="D1018" authorId="2" shapeId="0" xr:uid="{F72161A0-D2A7-4AF7-8A7E-C584EF780543}">
      <text>
        <r>
          <rPr>
            <sz val="11"/>
            <color theme="1"/>
            <rFont val="Calibri"/>
            <family val="2"/>
            <scheme val="minor"/>
          </rPr>
          <t>Introduzca un número con dos decimales como máximo. Debe ser igual o mayor a la "Cantidad Real Consumida"</t>
        </r>
      </text>
    </comment>
    <comment ref="E1018" authorId="2" shapeId="0" xr:uid="{44682581-FD8F-4F06-B721-4E178A0A2176}">
      <text>
        <r>
          <rPr>
            <sz val="11"/>
            <color theme="1"/>
            <rFont val="Calibri"/>
            <family val="2"/>
            <scheme val="minor"/>
          </rPr>
          <t>Introduzca un número con dos decimales como máximo</t>
        </r>
      </text>
    </comment>
    <comment ref="F1018" authorId="2" shapeId="0" xr:uid="{1F36C95E-ADD6-4107-A645-9C4F5E6E9E54}">
      <text>
        <r>
          <rPr>
            <sz val="11"/>
            <color theme="1"/>
            <rFont val="Calibri"/>
            <family val="2"/>
            <scheme val="minor"/>
          </rPr>
          <t>Monto calculado automáticamente por el sistema</t>
        </r>
      </text>
    </comment>
    <comment ref="A1023" authorId="2" shapeId="0" xr:uid="{AB9BE0BC-0F0F-4143-A24C-E21C451232A5}">
      <text>
        <r>
          <rPr>
            <sz val="11"/>
            <color theme="1"/>
            <rFont val="Calibri"/>
            <family val="2"/>
            <scheme val="minor"/>
          </rPr>
          <t>Introducir un texto con el nombre o referencia de la contratación</t>
        </r>
      </text>
    </comment>
    <comment ref="B1023" authorId="2" shapeId="0" xr:uid="{FEC317BD-735D-4ABD-8557-ECB25EF45FBB}">
      <text>
        <r>
          <rPr>
            <sz val="11"/>
            <color theme="1"/>
            <rFont val="Calibri"/>
            <family val="2"/>
            <scheme val="minor"/>
          </rPr>
          <t>Introduzca un texto con la finalidad de la contratación</t>
        </r>
      </text>
    </comment>
    <comment ref="C1023" authorId="2" shapeId="0" xr:uid="{841216F6-F86C-4943-962E-0BBBF82AC607}">
      <text>
        <r>
          <rPr>
            <sz val="11"/>
            <color theme="1"/>
            <rFont val="Calibri"/>
            <family val="2"/>
            <scheme val="minor"/>
          </rPr>
          <t>Seleccionar un valor del listado</t>
        </r>
      </text>
    </comment>
    <comment ref="D1023" authorId="2" shapeId="0" xr:uid="{44E38900-9968-4A4A-B130-420A37C12DC5}">
      <text>
        <r>
          <rPr>
            <sz val="11"/>
            <color theme="1"/>
            <rFont val="Calibri"/>
            <family val="2"/>
            <scheme val="minor"/>
          </rPr>
          <t>Seleccione el tipo de procedimiento</t>
        </r>
      </text>
    </comment>
    <comment ref="E1023" authorId="2" shapeId="0" xr:uid="{545748E6-B33D-47D4-8B77-8517BB3D2A77}">
      <text>
        <r>
          <rPr>
            <sz val="11"/>
            <color theme="1"/>
            <rFont val="Calibri"/>
            <family val="2"/>
            <scheme val="minor"/>
          </rPr>
          <t>Seleccione un valor de la lista</t>
        </r>
      </text>
    </comment>
    <comment ref="F1023" authorId="2" shapeId="0" xr:uid="{6D05F902-3BD6-44DC-AD3C-E8D05C1707D9}">
      <text>
        <r>
          <rPr>
            <sz val="11"/>
            <color theme="1"/>
            <rFont val="Calibri"/>
            <family val="2"/>
            <scheme val="minor"/>
          </rPr>
          <t>Introduzca el código SNIP</t>
        </r>
      </text>
    </comment>
    <comment ref="C1024" authorId="2" shapeId="0" xr:uid="{AC9F0D14-8523-4646-BD82-6EB1EFEC0E25}">
      <text>
        <r>
          <rPr>
            <sz val="11"/>
            <color theme="1"/>
            <rFont val="Calibri"/>
            <family val="2"/>
            <scheme val="minor"/>
          </rPr>
          <t>Introduzca la fecha de inicio del proceso, en formato dd-mm-aaaa</t>
        </r>
      </text>
    </comment>
    <comment ref="F1024" authorId="2" shapeId="0" xr:uid="{A3487A14-C555-4A5E-A333-E717576B68C3}">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25" authorId="2" shapeId="0" xr:uid="{8111ED87-3C2B-4252-9FF6-2F35BF6E1729}">
      <text/>
    </comment>
    <comment ref="C1026" authorId="2" shapeId="0" xr:uid="{A6F0A8CC-6D6F-4B4B-AADB-00A50849C918}">
      <text>
        <r>
          <rPr>
            <sz val="11"/>
            <color theme="1"/>
            <rFont val="Calibri"/>
            <family val="2"/>
            <scheme val="minor"/>
          </rPr>
          <t>Introduzca la fecha prevista de adjudicación, en formato dd-mm-aaaa</t>
        </r>
      </text>
    </comment>
    <comment ref="F1026" authorId="2" shapeId="0" xr:uid="{C855F58A-C73E-4458-9102-FABA0F55AC59}">
      <text/>
    </comment>
    <comment ref="F1027" authorId="2" shapeId="0" xr:uid="{E70D11AE-7ADF-460E-939F-E93347906BC9}">
      <text/>
    </comment>
    <comment ref="A1029" authorId="2" shapeId="0" xr:uid="{CA896A9E-77BD-4239-9CE1-5CC0AAA26BC7}">
      <text>
        <r>
          <rPr>
            <sz val="11"/>
            <color theme="1"/>
            <rFont val="Calibri"/>
            <family val="2"/>
            <scheme val="minor"/>
          </rPr>
          <t>Introduzca un codigo UNSPSC</t>
        </r>
      </text>
    </comment>
    <comment ref="B1029" authorId="2" shapeId="0" xr:uid="{B00A23E8-F4FD-420C-9B97-38CF404A13D5}">
      <text>
        <r>
          <rPr>
            <sz val="11"/>
            <color theme="1"/>
            <rFont val="Calibri"/>
            <family val="2"/>
            <scheme val="minor"/>
          </rPr>
          <t>Descripción calculada automáticamente a partir de código del artículo</t>
        </r>
      </text>
    </comment>
    <comment ref="C1029" authorId="2" shapeId="0" xr:uid="{68866460-F2BC-488F-99DC-E912E69CA378}">
      <text>
        <r>
          <rPr>
            <sz val="11"/>
            <color theme="1"/>
            <rFont val="Calibri"/>
            <family val="2"/>
            <scheme val="minor"/>
          </rPr>
          <t>Seleccione un valor de la lista</t>
        </r>
      </text>
    </comment>
    <comment ref="D1029" authorId="2" shapeId="0" xr:uid="{A0DC10BB-E5AB-4683-BB7D-DEE751B1565E}">
      <text>
        <r>
          <rPr>
            <sz val="11"/>
            <color theme="1"/>
            <rFont val="Calibri"/>
            <family val="2"/>
            <scheme val="minor"/>
          </rPr>
          <t>Introduzca un número con dos decimales como máximo. Debe ser igual o mayor a la "Cantidad Real Consumida"</t>
        </r>
      </text>
    </comment>
    <comment ref="E1029" authorId="2" shapeId="0" xr:uid="{C4E6AB9E-D7BF-41EE-9B30-E2B827223650}">
      <text>
        <r>
          <rPr>
            <sz val="11"/>
            <color theme="1"/>
            <rFont val="Calibri"/>
            <family val="2"/>
            <scheme val="minor"/>
          </rPr>
          <t>Introduzca un número con dos decimales como máximo</t>
        </r>
      </text>
    </comment>
    <comment ref="F1029" authorId="2" shapeId="0" xr:uid="{C6FB929F-1132-4FFF-A8F2-08EB0147283A}">
      <text>
        <r>
          <rPr>
            <sz val="11"/>
            <color theme="1"/>
            <rFont val="Calibri"/>
            <family val="2"/>
            <scheme val="minor"/>
          </rPr>
          <t>Monto calculado automáticamente por el sistema</t>
        </r>
      </text>
    </comment>
    <comment ref="A1034" authorId="2" shapeId="0" xr:uid="{9DDAD34A-F275-4271-9692-C33A07165C4B}">
      <text>
        <r>
          <rPr>
            <sz val="11"/>
            <color theme="1"/>
            <rFont val="Calibri"/>
            <family val="2"/>
            <scheme val="minor"/>
          </rPr>
          <t>Introducir un texto con el nombre o referencia de la contratación</t>
        </r>
      </text>
    </comment>
    <comment ref="B1034" authorId="2" shapeId="0" xr:uid="{85051686-5E36-4581-9E2E-D886E0D0CC30}">
      <text>
        <r>
          <rPr>
            <sz val="11"/>
            <color theme="1"/>
            <rFont val="Calibri"/>
            <family val="2"/>
            <scheme val="minor"/>
          </rPr>
          <t>Introduzca un texto con la finalidad de la contratación</t>
        </r>
      </text>
    </comment>
    <comment ref="C1034" authorId="2" shapeId="0" xr:uid="{D66AB7B3-F65E-490E-B022-F6D3F34716F1}">
      <text>
        <r>
          <rPr>
            <sz val="11"/>
            <color theme="1"/>
            <rFont val="Calibri"/>
            <family val="2"/>
            <scheme val="minor"/>
          </rPr>
          <t>Seleccionar un valor del listado</t>
        </r>
      </text>
    </comment>
    <comment ref="D1034" authorId="2" shapeId="0" xr:uid="{E57549B3-B772-43C7-8DEC-587E81A7A388}">
      <text>
        <r>
          <rPr>
            <sz val="11"/>
            <color theme="1"/>
            <rFont val="Calibri"/>
            <family val="2"/>
            <scheme val="minor"/>
          </rPr>
          <t>Seleccione el tipo de procedimiento</t>
        </r>
      </text>
    </comment>
    <comment ref="E1034" authorId="2" shapeId="0" xr:uid="{386FD0CE-9F8A-4647-96C1-63A05A22C54A}">
      <text>
        <r>
          <rPr>
            <sz val="11"/>
            <color theme="1"/>
            <rFont val="Calibri"/>
            <family val="2"/>
            <scheme val="minor"/>
          </rPr>
          <t>Seleccione un valor de la lista</t>
        </r>
      </text>
    </comment>
    <comment ref="F1034" authorId="2" shapeId="0" xr:uid="{F8136498-FFE2-4327-85D1-26274A276FB3}">
      <text>
        <r>
          <rPr>
            <sz val="11"/>
            <color theme="1"/>
            <rFont val="Calibri"/>
            <family val="2"/>
            <scheme val="minor"/>
          </rPr>
          <t>Introduzca el código SNIP</t>
        </r>
      </text>
    </comment>
    <comment ref="C1035" authorId="2" shapeId="0" xr:uid="{75E8971B-E23A-4FA0-B28F-FDDB5DF60AC1}">
      <text>
        <r>
          <rPr>
            <sz val="11"/>
            <color theme="1"/>
            <rFont val="Calibri"/>
            <family val="2"/>
            <scheme val="minor"/>
          </rPr>
          <t>Introduzca la fecha de inicio del proceso, en formato dd-mm-aaaa</t>
        </r>
      </text>
    </comment>
    <comment ref="F1035" authorId="2" shapeId="0" xr:uid="{419C778E-586E-4E62-966B-ED5816ACDAB5}">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36" authorId="2" shapeId="0" xr:uid="{75A6EA0E-F4BF-44FD-AF2C-90D5A0FFC36D}">
      <text/>
    </comment>
    <comment ref="C1037" authorId="2" shapeId="0" xr:uid="{613E0A81-3D4E-417F-8809-8440F043565A}">
      <text>
        <r>
          <rPr>
            <sz val="11"/>
            <color theme="1"/>
            <rFont val="Calibri"/>
            <family val="2"/>
            <scheme val="minor"/>
          </rPr>
          <t>Introduzca la fecha prevista de adjudicación, en formato dd-mm-aaaa</t>
        </r>
      </text>
    </comment>
    <comment ref="F1037" authorId="2" shapeId="0" xr:uid="{109C953E-DDB2-446B-A239-01242F4EF2F0}">
      <text/>
    </comment>
    <comment ref="F1038" authorId="2" shapeId="0" xr:uid="{72061B71-41D1-4581-BC80-DCCD0ADBC34C}">
      <text/>
    </comment>
    <comment ref="A1040" authorId="2" shapeId="0" xr:uid="{0CE86E3D-AD68-4598-B150-1213B833B436}">
      <text>
        <r>
          <rPr>
            <sz val="11"/>
            <color theme="1"/>
            <rFont val="Calibri"/>
            <family val="2"/>
            <scheme val="minor"/>
          </rPr>
          <t>Introduzca un codigo UNSPSC</t>
        </r>
      </text>
    </comment>
    <comment ref="B1040" authorId="2" shapeId="0" xr:uid="{B0DB4F21-C3AD-4176-ADFD-E5B7D42E602E}">
      <text>
        <r>
          <rPr>
            <sz val="11"/>
            <color theme="1"/>
            <rFont val="Calibri"/>
            <family val="2"/>
            <scheme val="minor"/>
          </rPr>
          <t>Descripción calculada automáticamente a partir de código del artículo</t>
        </r>
      </text>
    </comment>
    <comment ref="C1040" authorId="2" shapeId="0" xr:uid="{C7AA49E7-87E0-4DEF-BD01-F204A4E6AD43}">
      <text>
        <r>
          <rPr>
            <sz val="11"/>
            <color theme="1"/>
            <rFont val="Calibri"/>
            <family val="2"/>
            <scheme val="minor"/>
          </rPr>
          <t>Seleccione un valor de la lista</t>
        </r>
      </text>
    </comment>
    <comment ref="D1040" authorId="2" shapeId="0" xr:uid="{1FB44262-9DF1-42A5-8FB2-83DC07E82CEC}">
      <text>
        <r>
          <rPr>
            <sz val="11"/>
            <color theme="1"/>
            <rFont val="Calibri"/>
            <family val="2"/>
            <scheme val="minor"/>
          </rPr>
          <t>Introduzca un número con dos decimales como máximo. Debe ser igual o mayor a la "Cantidad Real Consumida"</t>
        </r>
      </text>
    </comment>
    <comment ref="E1040" authorId="2" shapeId="0" xr:uid="{69294547-658E-434B-A255-836C6DB615B1}">
      <text>
        <r>
          <rPr>
            <sz val="11"/>
            <color theme="1"/>
            <rFont val="Calibri"/>
            <family val="2"/>
            <scheme val="minor"/>
          </rPr>
          <t>Introduzca un número con dos decimales como máximo</t>
        </r>
      </text>
    </comment>
    <comment ref="F1040" authorId="2" shapeId="0" xr:uid="{B834582E-D4B0-4369-BE88-800466D004E5}">
      <text>
        <r>
          <rPr>
            <sz val="11"/>
            <color theme="1"/>
            <rFont val="Calibri"/>
            <family val="2"/>
            <scheme val="minor"/>
          </rPr>
          <t>Monto calculado automáticamente por el sistema</t>
        </r>
      </text>
    </comment>
    <comment ref="A1045" authorId="2" shapeId="0" xr:uid="{EE0CC0D4-2878-4A6A-A551-69A7FACE27EA}">
      <text>
        <r>
          <rPr>
            <sz val="11"/>
            <color theme="1"/>
            <rFont val="Calibri"/>
            <family val="2"/>
            <scheme val="minor"/>
          </rPr>
          <t>Introducir un texto con el nombre o referencia de la contratación</t>
        </r>
      </text>
    </comment>
    <comment ref="B1045" authorId="2" shapeId="0" xr:uid="{166C436A-3FF7-4040-B4D5-8A582D984115}">
      <text>
        <r>
          <rPr>
            <sz val="11"/>
            <color theme="1"/>
            <rFont val="Calibri"/>
            <family val="2"/>
            <scheme val="minor"/>
          </rPr>
          <t>Introduzca un texto con la finalidad de la contratación</t>
        </r>
      </text>
    </comment>
    <comment ref="C1045" authorId="2" shapeId="0" xr:uid="{81E36477-59EA-49F5-BAA3-15AC3A586F76}">
      <text>
        <r>
          <rPr>
            <sz val="11"/>
            <color theme="1"/>
            <rFont val="Calibri"/>
            <family val="2"/>
            <scheme val="minor"/>
          </rPr>
          <t>Seleccionar un valor del listado</t>
        </r>
      </text>
    </comment>
    <comment ref="D1045" authorId="2" shapeId="0" xr:uid="{7EDEFC74-CD06-45E5-843E-E5D9A0CDDD75}">
      <text>
        <r>
          <rPr>
            <sz val="11"/>
            <color theme="1"/>
            <rFont val="Calibri"/>
            <family val="2"/>
            <scheme val="minor"/>
          </rPr>
          <t>Seleccione el tipo de procedimiento</t>
        </r>
      </text>
    </comment>
    <comment ref="E1045" authorId="2" shapeId="0" xr:uid="{B9D69A30-C71B-44EA-8318-15E78AAE3DCB}">
      <text>
        <r>
          <rPr>
            <sz val="11"/>
            <color theme="1"/>
            <rFont val="Calibri"/>
            <family val="2"/>
            <scheme val="minor"/>
          </rPr>
          <t>Seleccione un valor de la lista</t>
        </r>
      </text>
    </comment>
    <comment ref="F1045" authorId="2" shapeId="0" xr:uid="{0D04B31E-E69B-4741-8D96-0CD689343427}">
      <text>
        <r>
          <rPr>
            <sz val="11"/>
            <color theme="1"/>
            <rFont val="Calibri"/>
            <family val="2"/>
            <scheme val="minor"/>
          </rPr>
          <t>Introduzca el código SNIP</t>
        </r>
      </text>
    </comment>
    <comment ref="C1046" authorId="2" shapeId="0" xr:uid="{2D5B47E3-026B-485D-9281-56E378C66811}">
      <text>
        <r>
          <rPr>
            <sz val="11"/>
            <color theme="1"/>
            <rFont val="Calibri"/>
            <family val="2"/>
            <scheme val="minor"/>
          </rPr>
          <t>Introduzca la fecha de inicio del proceso, en formato dd-mm-aaaa</t>
        </r>
      </text>
    </comment>
    <comment ref="F1046" authorId="2" shapeId="0" xr:uid="{1A6C5B08-8C33-4485-834F-4470EFF146CB}">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47" authorId="2" shapeId="0" xr:uid="{F2534F4A-3F0E-4C85-8A9A-AB5584ED7F84}">
      <text/>
    </comment>
    <comment ref="C1048" authorId="2" shapeId="0" xr:uid="{295EFF4A-D3F1-42D8-BEB5-08D069061A24}">
      <text>
        <r>
          <rPr>
            <sz val="11"/>
            <color theme="1"/>
            <rFont val="Calibri"/>
            <family val="2"/>
            <scheme val="minor"/>
          </rPr>
          <t>Introduzca la fecha prevista de adjudicación, en formato dd-mm-aaaa</t>
        </r>
      </text>
    </comment>
    <comment ref="F1048" authorId="2" shapeId="0" xr:uid="{E5FE444A-2B43-430C-922F-B73DF61811B0}">
      <text/>
    </comment>
    <comment ref="F1049" authorId="2" shapeId="0" xr:uid="{11B24FFA-B770-4C5D-931E-00B7A8F9A9C0}">
      <text/>
    </comment>
    <comment ref="A1051" authorId="2" shapeId="0" xr:uid="{D6731DCD-3696-46C4-BE80-63FB39E2D7FC}">
      <text>
        <r>
          <rPr>
            <sz val="11"/>
            <color theme="1"/>
            <rFont val="Calibri"/>
            <family val="2"/>
            <scheme val="minor"/>
          </rPr>
          <t>Introduzca un codigo UNSPSC</t>
        </r>
      </text>
    </comment>
    <comment ref="B1051" authorId="2" shapeId="0" xr:uid="{0266A15F-2E6A-410F-8CF1-CDF3F91A835E}">
      <text>
        <r>
          <rPr>
            <sz val="11"/>
            <color theme="1"/>
            <rFont val="Calibri"/>
            <family val="2"/>
            <scheme val="minor"/>
          </rPr>
          <t>Descripción calculada automáticamente a partir de código del artículo</t>
        </r>
      </text>
    </comment>
    <comment ref="C1051" authorId="2" shapeId="0" xr:uid="{EB048FB1-74DF-4D12-A7E4-294DF83D8A0A}">
      <text>
        <r>
          <rPr>
            <sz val="11"/>
            <color theme="1"/>
            <rFont val="Calibri"/>
            <family val="2"/>
            <scheme val="minor"/>
          </rPr>
          <t>Seleccione un valor de la lista</t>
        </r>
      </text>
    </comment>
    <comment ref="D1051" authorId="2" shapeId="0" xr:uid="{8E24E965-744C-41B6-8A29-4E45C79FD6CC}">
      <text>
        <r>
          <rPr>
            <sz val="11"/>
            <color theme="1"/>
            <rFont val="Calibri"/>
            <family val="2"/>
            <scheme val="minor"/>
          </rPr>
          <t>Introduzca un número con dos decimales como máximo. Debe ser igual o mayor a la "Cantidad Real Consumida"</t>
        </r>
      </text>
    </comment>
    <comment ref="E1051" authorId="2" shapeId="0" xr:uid="{44168A83-0B1D-46DE-973A-2E1D7B9EBECE}">
      <text>
        <r>
          <rPr>
            <sz val="11"/>
            <color theme="1"/>
            <rFont val="Calibri"/>
            <family val="2"/>
            <scheme val="minor"/>
          </rPr>
          <t>Introduzca un número con dos decimales como máximo</t>
        </r>
      </text>
    </comment>
    <comment ref="F1051" authorId="2" shapeId="0" xr:uid="{D4ED2235-847C-4235-92C9-9335F7E19B6C}">
      <text>
        <r>
          <rPr>
            <sz val="11"/>
            <color theme="1"/>
            <rFont val="Calibri"/>
            <family val="2"/>
            <scheme val="minor"/>
          </rPr>
          <t>Monto calculado automáticamente por el sistema</t>
        </r>
      </text>
    </comment>
    <comment ref="A1056" authorId="2" shapeId="0" xr:uid="{615D366B-FAB2-447B-BEF9-1ADED35F6475}">
      <text>
        <r>
          <rPr>
            <sz val="11"/>
            <color theme="1"/>
            <rFont val="Calibri"/>
            <family val="2"/>
            <scheme val="minor"/>
          </rPr>
          <t>Introducir un texto con el nombre o referencia de la contratación</t>
        </r>
      </text>
    </comment>
    <comment ref="B1056" authorId="2" shapeId="0" xr:uid="{DC9C01C9-5A1A-4CEB-BF90-FC42AD00673C}">
      <text>
        <r>
          <rPr>
            <sz val="11"/>
            <color theme="1"/>
            <rFont val="Calibri"/>
            <family val="2"/>
            <scheme val="minor"/>
          </rPr>
          <t>Introduzca un texto con la finalidad de la contratación</t>
        </r>
      </text>
    </comment>
    <comment ref="C1056" authorId="2" shapeId="0" xr:uid="{C8DD633B-F540-49E2-9D23-679CD6753ABC}">
      <text>
        <r>
          <rPr>
            <sz val="11"/>
            <color theme="1"/>
            <rFont val="Calibri"/>
            <family val="2"/>
            <scheme val="minor"/>
          </rPr>
          <t>Seleccionar un valor del listado</t>
        </r>
      </text>
    </comment>
    <comment ref="D1056" authorId="2" shapeId="0" xr:uid="{F5013415-45CC-4F44-B39C-4667D4156CAB}">
      <text>
        <r>
          <rPr>
            <sz val="11"/>
            <color theme="1"/>
            <rFont val="Calibri"/>
            <family val="2"/>
            <scheme val="minor"/>
          </rPr>
          <t>Seleccione el tipo de procedimiento</t>
        </r>
      </text>
    </comment>
    <comment ref="E1056" authorId="2" shapeId="0" xr:uid="{CB588C43-D514-4E91-B070-BE15795A4311}">
      <text>
        <r>
          <rPr>
            <sz val="11"/>
            <color theme="1"/>
            <rFont val="Calibri"/>
            <family val="2"/>
            <scheme val="minor"/>
          </rPr>
          <t>Seleccione un valor de la lista</t>
        </r>
      </text>
    </comment>
    <comment ref="F1056" authorId="2" shapeId="0" xr:uid="{91E01B2F-FBC6-44AB-AE6C-8A208F67D904}">
      <text>
        <r>
          <rPr>
            <sz val="11"/>
            <color theme="1"/>
            <rFont val="Calibri"/>
            <family val="2"/>
            <scheme val="minor"/>
          </rPr>
          <t>Introduzca el código SNIP</t>
        </r>
      </text>
    </comment>
    <comment ref="C1057" authorId="2" shapeId="0" xr:uid="{2CEADCEB-3A65-40A3-871F-DB33BE0960F4}">
      <text>
        <r>
          <rPr>
            <sz val="11"/>
            <color theme="1"/>
            <rFont val="Calibri"/>
            <family val="2"/>
            <scheme val="minor"/>
          </rPr>
          <t>Introduzca la fecha de inicio del proceso, en formato dd-mm-aaaa</t>
        </r>
      </text>
    </comment>
    <comment ref="F1057" authorId="2" shapeId="0" xr:uid="{8CF26497-AD63-4687-BDDA-C9701A7B4397}">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58" authorId="2" shapeId="0" xr:uid="{9E4D4515-74CF-4C17-BB42-DE36E08C70C1}">
      <text/>
    </comment>
    <comment ref="C1059" authorId="2" shapeId="0" xr:uid="{A9E87B8C-3B61-411F-A02C-0ED0E9D5E072}">
      <text>
        <r>
          <rPr>
            <sz val="11"/>
            <color theme="1"/>
            <rFont val="Calibri"/>
            <family val="2"/>
            <scheme val="minor"/>
          </rPr>
          <t>Introduzca la fecha prevista de adjudicación, en formato dd-mm-aaaa</t>
        </r>
      </text>
    </comment>
    <comment ref="F1059" authorId="2" shapeId="0" xr:uid="{A80AACE0-5102-47C6-B165-FEDEA814FA18}">
      <text/>
    </comment>
    <comment ref="F1060" authorId="2" shapeId="0" xr:uid="{DDAC23D4-B5B8-453C-BC45-CD3DDB443088}">
      <text/>
    </comment>
    <comment ref="A1062" authorId="2" shapeId="0" xr:uid="{AA66F550-B9FF-493D-A6D9-8F242CAC5394}">
      <text>
        <r>
          <rPr>
            <sz val="11"/>
            <color theme="1"/>
            <rFont val="Calibri"/>
            <family val="2"/>
            <scheme val="minor"/>
          </rPr>
          <t>Introduzca un codigo UNSPSC</t>
        </r>
      </text>
    </comment>
    <comment ref="B1062" authorId="2" shapeId="0" xr:uid="{392032C8-B59F-43E8-AE0D-EB453790F384}">
      <text>
        <r>
          <rPr>
            <sz val="11"/>
            <color theme="1"/>
            <rFont val="Calibri"/>
            <family val="2"/>
            <scheme val="minor"/>
          </rPr>
          <t>Descripción calculada automáticamente a partir de código del artículo</t>
        </r>
      </text>
    </comment>
    <comment ref="C1062" authorId="2" shapeId="0" xr:uid="{3721289E-FCCC-4F66-9583-75DA5A011240}">
      <text>
        <r>
          <rPr>
            <sz val="11"/>
            <color theme="1"/>
            <rFont val="Calibri"/>
            <family val="2"/>
            <scheme val="minor"/>
          </rPr>
          <t>Seleccione un valor de la lista</t>
        </r>
      </text>
    </comment>
    <comment ref="D1062" authorId="2" shapeId="0" xr:uid="{FA8BA025-957D-4F30-909B-649748991C7B}">
      <text>
        <r>
          <rPr>
            <sz val="11"/>
            <color theme="1"/>
            <rFont val="Calibri"/>
            <family val="2"/>
            <scheme val="minor"/>
          </rPr>
          <t>Introduzca un número con dos decimales como máximo. Debe ser igual o mayor a la "Cantidad Real Consumida"</t>
        </r>
      </text>
    </comment>
    <comment ref="E1062" authorId="2" shapeId="0" xr:uid="{7B2A6DBC-FCC6-48AB-881C-D822C01F2A71}">
      <text>
        <r>
          <rPr>
            <sz val="11"/>
            <color theme="1"/>
            <rFont val="Calibri"/>
            <family val="2"/>
            <scheme val="minor"/>
          </rPr>
          <t>Introduzca un número con dos decimales como máximo</t>
        </r>
      </text>
    </comment>
    <comment ref="F1062" authorId="2" shapeId="0" xr:uid="{AC294DC8-FF6B-4A23-B69E-E4E7972A8AB6}">
      <text>
        <r>
          <rPr>
            <sz val="11"/>
            <color theme="1"/>
            <rFont val="Calibri"/>
            <family val="2"/>
            <scheme val="minor"/>
          </rPr>
          <t>Monto calculado automáticamente por el sistema</t>
        </r>
      </text>
    </comment>
    <comment ref="A1067" authorId="2" shapeId="0" xr:uid="{02541C78-4C06-4EEC-99D7-D2F0B44A576D}">
      <text>
        <r>
          <rPr>
            <sz val="11"/>
            <color theme="1"/>
            <rFont val="Calibri"/>
            <family val="2"/>
            <scheme val="minor"/>
          </rPr>
          <t>Introducir un texto con el nombre o referencia de la contratación</t>
        </r>
      </text>
    </comment>
    <comment ref="B1067" authorId="2" shapeId="0" xr:uid="{4F05BF8D-B6FB-4518-89C0-4AA0C0030048}">
      <text>
        <r>
          <rPr>
            <sz val="11"/>
            <color theme="1"/>
            <rFont val="Calibri"/>
            <family val="2"/>
            <scheme val="minor"/>
          </rPr>
          <t>Introduzca un texto con la finalidad de la contratación</t>
        </r>
      </text>
    </comment>
    <comment ref="C1067" authorId="2" shapeId="0" xr:uid="{23AC8F0C-085F-4ABA-850E-08C56618921D}">
      <text>
        <r>
          <rPr>
            <sz val="11"/>
            <color theme="1"/>
            <rFont val="Calibri"/>
            <family val="2"/>
            <scheme val="minor"/>
          </rPr>
          <t>Seleccionar un valor del listado</t>
        </r>
      </text>
    </comment>
    <comment ref="D1067" authorId="2" shapeId="0" xr:uid="{2EA1A8B2-C4C5-44C3-AB95-8BFCEE670006}">
      <text>
        <r>
          <rPr>
            <sz val="11"/>
            <color theme="1"/>
            <rFont val="Calibri"/>
            <family val="2"/>
            <scheme val="minor"/>
          </rPr>
          <t>Seleccione el tipo de procedimiento</t>
        </r>
      </text>
    </comment>
    <comment ref="E1067" authorId="2" shapeId="0" xr:uid="{1C768F0E-A80D-43CF-9DEA-2253B5DFF4E3}">
      <text>
        <r>
          <rPr>
            <sz val="11"/>
            <color theme="1"/>
            <rFont val="Calibri"/>
            <family val="2"/>
            <scheme val="minor"/>
          </rPr>
          <t>Seleccione un valor de la lista</t>
        </r>
      </text>
    </comment>
    <comment ref="F1067" authorId="2" shapeId="0" xr:uid="{D6995FDF-2C87-41B2-95F4-DD44F2AB5879}">
      <text>
        <r>
          <rPr>
            <sz val="11"/>
            <color theme="1"/>
            <rFont val="Calibri"/>
            <family val="2"/>
            <scheme val="minor"/>
          </rPr>
          <t>Introduzca el código SNIP</t>
        </r>
      </text>
    </comment>
    <comment ref="C1068" authorId="2" shapeId="0" xr:uid="{255DE2E5-325D-465F-A71B-3CF819A6EAC3}">
      <text>
        <r>
          <rPr>
            <sz val="11"/>
            <color theme="1"/>
            <rFont val="Calibri"/>
            <family val="2"/>
            <scheme val="minor"/>
          </rPr>
          <t>Introduzca la fecha de inicio del proceso, en formato dd-mm-aaaa</t>
        </r>
      </text>
    </comment>
    <comment ref="F1068" authorId="2" shapeId="0" xr:uid="{E9882425-0CD6-4193-B96C-D4EA981A3CA2}">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69" authorId="2" shapeId="0" xr:uid="{B3105EBF-D3CC-4AB6-99E9-97486A26BAFA}">
      <text/>
    </comment>
    <comment ref="C1070" authorId="2" shapeId="0" xr:uid="{B6B7EFF0-2442-4636-BDA4-F95A762093DA}">
      <text>
        <r>
          <rPr>
            <sz val="11"/>
            <color theme="1"/>
            <rFont val="Calibri"/>
            <family val="2"/>
            <scheme val="minor"/>
          </rPr>
          <t>Introduzca la fecha prevista de adjudicación, en formato dd-mm-aaaa</t>
        </r>
      </text>
    </comment>
    <comment ref="F1070" authorId="2" shapeId="0" xr:uid="{42F045FD-F935-482E-AAC6-8D272E37816A}">
      <text/>
    </comment>
    <comment ref="F1071" authorId="2" shapeId="0" xr:uid="{4648D9D5-0009-4DBB-BBDD-74325A29C9C4}">
      <text/>
    </comment>
    <comment ref="A1073" authorId="2" shapeId="0" xr:uid="{5099183D-4F4A-4B64-B5AE-917DE4A9351F}">
      <text>
        <r>
          <rPr>
            <sz val="11"/>
            <color theme="1"/>
            <rFont val="Calibri"/>
            <family val="2"/>
            <scheme val="minor"/>
          </rPr>
          <t>Introduzca un codigo UNSPSC</t>
        </r>
      </text>
    </comment>
    <comment ref="B1073" authorId="2" shapeId="0" xr:uid="{D0AE7940-DD0D-4C44-91A7-4F103596EC19}">
      <text>
        <r>
          <rPr>
            <sz val="11"/>
            <color theme="1"/>
            <rFont val="Calibri"/>
            <family val="2"/>
            <scheme val="minor"/>
          </rPr>
          <t>Descripción calculada automáticamente a partir de código del artículo</t>
        </r>
      </text>
    </comment>
    <comment ref="C1073" authorId="2" shapeId="0" xr:uid="{EC768951-364E-4953-8395-BA8E760B6536}">
      <text>
        <r>
          <rPr>
            <sz val="11"/>
            <color theme="1"/>
            <rFont val="Calibri"/>
            <family val="2"/>
            <scheme val="minor"/>
          </rPr>
          <t>Seleccione un valor de la lista</t>
        </r>
      </text>
    </comment>
    <comment ref="D1073" authorId="2" shapeId="0" xr:uid="{7EA3B6AD-62D0-46FA-84F9-79456D94EF9E}">
      <text>
        <r>
          <rPr>
            <sz val="11"/>
            <color theme="1"/>
            <rFont val="Calibri"/>
            <family val="2"/>
            <scheme val="minor"/>
          </rPr>
          <t>Introduzca un número con dos decimales como máximo. Debe ser igual o mayor a la "Cantidad Real Consumida"</t>
        </r>
      </text>
    </comment>
    <comment ref="E1073" authorId="2" shapeId="0" xr:uid="{705A0A25-BA17-4255-BBC4-85EA5306FD31}">
      <text>
        <r>
          <rPr>
            <sz val="11"/>
            <color theme="1"/>
            <rFont val="Calibri"/>
            <family val="2"/>
            <scheme val="minor"/>
          </rPr>
          <t>Introduzca un número con dos decimales como máximo</t>
        </r>
      </text>
    </comment>
    <comment ref="F1073" authorId="2" shapeId="0" xr:uid="{95EDEF9D-5728-4E3D-9651-51280DB63AF8}">
      <text>
        <r>
          <rPr>
            <sz val="11"/>
            <color theme="1"/>
            <rFont val="Calibri"/>
            <family val="2"/>
            <scheme val="minor"/>
          </rPr>
          <t>Monto calculado automáticamente por el sistema</t>
        </r>
      </text>
    </comment>
    <comment ref="A1078" authorId="2" shapeId="0" xr:uid="{750BF813-CC03-455C-A1E0-E3B312D804C0}">
      <text>
        <r>
          <rPr>
            <sz val="11"/>
            <color theme="1"/>
            <rFont val="Calibri"/>
            <family val="2"/>
            <scheme val="minor"/>
          </rPr>
          <t>Introducir un texto con el nombre o referencia de la contratación</t>
        </r>
      </text>
    </comment>
    <comment ref="B1078" authorId="2" shapeId="0" xr:uid="{F2EDEC1A-38B2-49AA-89B8-A635871B39F5}">
      <text>
        <r>
          <rPr>
            <sz val="11"/>
            <color theme="1"/>
            <rFont val="Calibri"/>
            <family val="2"/>
            <scheme val="minor"/>
          </rPr>
          <t>Introduzca un texto con la finalidad de la contratación</t>
        </r>
      </text>
    </comment>
    <comment ref="C1078" authorId="2" shapeId="0" xr:uid="{593DA9F8-DE52-4420-B846-97B3BB322F14}">
      <text>
        <r>
          <rPr>
            <sz val="11"/>
            <color theme="1"/>
            <rFont val="Calibri"/>
            <family val="2"/>
            <scheme val="minor"/>
          </rPr>
          <t>Seleccionar un valor del listado</t>
        </r>
      </text>
    </comment>
    <comment ref="D1078" authorId="2" shapeId="0" xr:uid="{1495EAC9-E5B2-4FEC-8960-41FB0E46C44F}">
      <text>
        <r>
          <rPr>
            <sz val="11"/>
            <color theme="1"/>
            <rFont val="Calibri"/>
            <family val="2"/>
            <scheme val="minor"/>
          </rPr>
          <t>Seleccione el tipo de procedimiento</t>
        </r>
      </text>
    </comment>
    <comment ref="E1078" authorId="2" shapeId="0" xr:uid="{848F804F-16A3-4687-BAD4-17D29EA95E71}">
      <text>
        <r>
          <rPr>
            <sz val="11"/>
            <color theme="1"/>
            <rFont val="Calibri"/>
            <family val="2"/>
            <scheme val="minor"/>
          </rPr>
          <t>Seleccione un valor de la lista</t>
        </r>
      </text>
    </comment>
    <comment ref="F1078" authorId="2" shapeId="0" xr:uid="{77D9ED61-3514-42A1-81E7-90D5A1BAE0B1}">
      <text>
        <r>
          <rPr>
            <sz val="11"/>
            <color theme="1"/>
            <rFont val="Calibri"/>
            <family val="2"/>
            <scheme val="minor"/>
          </rPr>
          <t>Introduzca el código SNIP</t>
        </r>
      </text>
    </comment>
    <comment ref="C1079" authorId="2" shapeId="0" xr:uid="{9BF89262-CFCC-4AAD-A155-FDE26F520B63}">
      <text>
        <r>
          <rPr>
            <sz val="11"/>
            <color theme="1"/>
            <rFont val="Calibri"/>
            <family val="2"/>
            <scheme val="minor"/>
          </rPr>
          <t>Introduzca la fecha de inicio del proceso, en formato dd-mm-aaaa</t>
        </r>
      </text>
    </comment>
    <comment ref="F1079" authorId="2" shapeId="0" xr:uid="{0DF96322-DFA5-49F2-A14A-04B31823B0F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80" authorId="2" shapeId="0" xr:uid="{FBD23B6F-45C3-4ECC-B8AF-2A5DD9756590}">
      <text/>
    </comment>
    <comment ref="C1081" authorId="2" shapeId="0" xr:uid="{0DDBD0A4-A723-4D1A-BE6C-17AAA3C900C8}">
      <text>
        <r>
          <rPr>
            <sz val="11"/>
            <color theme="1"/>
            <rFont val="Calibri"/>
            <family val="2"/>
            <scheme val="minor"/>
          </rPr>
          <t>Introduzca la fecha prevista de adjudicación, en formato dd-mm-aaaa</t>
        </r>
      </text>
    </comment>
    <comment ref="F1081" authorId="2" shapeId="0" xr:uid="{480883F8-FE85-4A6C-A0B8-E8CFD9CCA449}">
      <text/>
    </comment>
    <comment ref="F1082" authorId="2" shapeId="0" xr:uid="{FB9BE36F-A927-41BB-92F5-881607065375}">
      <text/>
    </comment>
    <comment ref="A1084" authorId="2" shapeId="0" xr:uid="{EB45FB1E-0998-4547-8775-50A99B4711F2}">
      <text>
        <r>
          <rPr>
            <sz val="11"/>
            <color theme="1"/>
            <rFont val="Calibri"/>
            <family val="2"/>
            <scheme val="minor"/>
          </rPr>
          <t>Introduzca un codigo UNSPSC</t>
        </r>
      </text>
    </comment>
    <comment ref="B1084" authorId="2" shapeId="0" xr:uid="{5D1E45E5-0449-4D5F-BAF1-B9444B023903}">
      <text>
        <r>
          <rPr>
            <sz val="11"/>
            <color theme="1"/>
            <rFont val="Calibri"/>
            <family val="2"/>
            <scheme val="minor"/>
          </rPr>
          <t>Descripción calculada automáticamente a partir de código del artículo</t>
        </r>
      </text>
    </comment>
    <comment ref="C1084" authorId="2" shapeId="0" xr:uid="{C9CF1FC4-E407-4000-B272-31532B20208D}">
      <text>
        <r>
          <rPr>
            <sz val="11"/>
            <color theme="1"/>
            <rFont val="Calibri"/>
            <family val="2"/>
            <scheme val="minor"/>
          </rPr>
          <t>Seleccione un valor de la lista</t>
        </r>
      </text>
    </comment>
    <comment ref="D1084" authorId="2" shapeId="0" xr:uid="{961FAD60-6212-4D8E-946D-0EA0C770A585}">
      <text>
        <r>
          <rPr>
            <sz val="11"/>
            <color theme="1"/>
            <rFont val="Calibri"/>
            <family val="2"/>
            <scheme val="minor"/>
          </rPr>
          <t>Introduzca un número con dos decimales como máximo. Debe ser igual o mayor a la "Cantidad Real Consumida"</t>
        </r>
      </text>
    </comment>
    <comment ref="E1084" authorId="2" shapeId="0" xr:uid="{5E3E2459-210C-4CB6-8DF8-85BF6CA5577D}">
      <text>
        <r>
          <rPr>
            <sz val="11"/>
            <color theme="1"/>
            <rFont val="Calibri"/>
            <family val="2"/>
            <scheme val="minor"/>
          </rPr>
          <t>Introduzca un número con dos decimales como máximo</t>
        </r>
      </text>
    </comment>
    <comment ref="F1084" authorId="2" shapeId="0" xr:uid="{4AD911D8-3428-489A-83B4-9BE1C1B3EB68}">
      <text>
        <r>
          <rPr>
            <sz val="11"/>
            <color theme="1"/>
            <rFont val="Calibri"/>
            <family val="2"/>
            <scheme val="minor"/>
          </rPr>
          <t>Monto calculado automáticamente por el sistema</t>
        </r>
      </text>
    </comment>
    <comment ref="A1089" authorId="2" shapeId="0" xr:uid="{2C8E5CB2-9C70-4418-8174-A570D4A0610F}">
      <text>
        <r>
          <rPr>
            <sz val="11"/>
            <color theme="1"/>
            <rFont val="Calibri"/>
            <family val="2"/>
            <scheme val="minor"/>
          </rPr>
          <t>Introducir un texto con el nombre o referencia de la contratación</t>
        </r>
      </text>
    </comment>
    <comment ref="B1089" authorId="2" shapeId="0" xr:uid="{22C81627-FCAE-4A44-825B-CC3791EBAEA0}">
      <text>
        <r>
          <rPr>
            <sz val="11"/>
            <color theme="1"/>
            <rFont val="Calibri"/>
            <family val="2"/>
            <scheme val="minor"/>
          </rPr>
          <t>Introduzca un texto con la finalidad de la contratación</t>
        </r>
      </text>
    </comment>
    <comment ref="C1089" authorId="2" shapeId="0" xr:uid="{BFFB3DF2-CC90-43DA-AF0C-42CCC028E31E}">
      <text>
        <r>
          <rPr>
            <sz val="11"/>
            <color theme="1"/>
            <rFont val="Calibri"/>
            <family val="2"/>
            <scheme val="minor"/>
          </rPr>
          <t>Seleccionar un valor del listado</t>
        </r>
      </text>
    </comment>
    <comment ref="D1089" authorId="2" shapeId="0" xr:uid="{552FE157-D27A-4DA5-8D86-174A5421FDD8}">
      <text>
        <r>
          <rPr>
            <sz val="11"/>
            <color theme="1"/>
            <rFont val="Calibri"/>
            <family val="2"/>
            <scheme val="minor"/>
          </rPr>
          <t>Seleccione el tipo de procedimiento</t>
        </r>
      </text>
    </comment>
    <comment ref="E1089" authorId="2" shapeId="0" xr:uid="{5FABC641-4D03-430D-A711-C451A3772401}">
      <text>
        <r>
          <rPr>
            <sz val="11"/>
            <color theme="1"/>
            <rFont val="Calibri"/>
            <family val="2"/>
            <scheme val="minor"/>
          </rPr>
          <t>Seleccione un valor de la lista</t>
        </r>
      </text>
    </comment>
    <comment ref="F1089" authorId="2" shapeId="0" xr:uid="{003AD6B6-BFD5-453F-A0C3-6A9709B02497}">
      <text>
        <r>
          <rPr>
            <sz val="11"/>
            <color theme="1"/>
            <rFont val="Calibri"/>
            <family val="2"/>
            <scheme val="minor"/>
          </rPr>
          <t>Introduzca el código SNIP</t>
        </r>
      </text>
    </comment>
    <comment ref="C1090" authorId="2" shapeId="0" xr:uid="{4BFB5F08-2557-4A84-B398-161CDE05304A}">
      <text>
        <r>
          <rPr>
            <sz val="11"/>
            <color theme="1"/>
            <rFont val="Calibri"/>
            <family val="2"/>
            <scheme val="minor"/>
          </rPr>
          <t>Introduzca la fecha de inicio del proceso, en formato dd-mm-aaaa</t>
        </r>
      </text>
    </comment>
    <comment ref="F1090" authorId="2" shapeId="0" xr:uid="{BB16E10F-1DCC-42FA-B0E2-4067B090CC99}">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91" authorId="2" shapeId="0" xr:uid="{E23DC39C-BE6C-4CD3-84A5-952AB3691267}">
      <text/>
    </comment>
    <comment ref="C1092" authorId="2" shapeId="0" xr:uid="{F5E385D6-D158-4D11-8598-E39CC385C024}">
      <text>
        <r>
          <rPr>
            <sz val="11"/>
            <color theme="1"/>
            <rFont val="Calibri"/>
            <family val="2"/>
            <scheme val="minor"/>
          </rPr>
          <t>Introduzca la fecha prevista de adjudicación, en formato dd-mm-aaaa</t>
        </r>
      </text>
    </comment>
    <comment ref="F1092" authorId="2" shapeId="0" xr:uid="{0393BD6C-2D2F-45DD-AB3B-D934AFBB968A}">
      <text/>
    </comment>
    <comment ref="F1093" authorId="2" shapeId="0" xr:uid="{62301192-99E2-4F8B-8881-EC273457A098}">
      <text/>
    </comment>
    <comment ref="A1095" authorId="2" shapeId="0" xr:uid="{CFAD0A88-F667-4778-83FD-E84343954C5A}">
      <text>
        <r>
          <rPr>
            <sz val="11"/>
            <color theme="1"/>
            <rFont val="Calibri"/>
            <family val="2"/>
            <scheme val="minor"/>
          </rPr>
          <t>Introduzca un codigo UNSPSC</t>
        </r>
      </text>
    </comment>
    <comment ref="B1095" authorId="2" shapeId="0" xr:uid="{B64D8627-E330-44A4-9B20-0C0377AC26A7}">
      <text>
        <r>
          <rPr>
            <sz val="11"/>
            <color theme="1"/>
            <rFont val="Calibri"/>
            <family val="2"/>
            <scheme val="minor"/>
          </rPr>
          <t>Descripción calculada automáticamente a partir de código del artículo</t>
        </r>
      </text>
    </comment>
    <comment ref="C1095" authorId="2" shapeId="0" xr:uid="{F896B052-E941-461C-9AE6-285DD26D5A5B}">
      <text>
        <r>
          <rPr>
            <sz val="11"/>
            <color theme="1"/>
            <rFont val="Calibri"/>
            <family val="2"/>
            <scheme val="minor"/>
          </rPr>
          <t>Seleccione un valor de la lista</t>
        </r>
      </text>
    </comment>
    <comment ref="D1095" authorId="2" shapeId="0" xr:uid="{42A600BA-C1D3-4D07-AAFF-7392FC26E326}">
      <text>
        <r>
          <rPr>
            <sz val="11"/>
            <color theme="1"/>
            <rFont val="Calibri"/>
            <family val="2"/>
            <scheme val="minor"/>
          </rPr>
          <t>Introduzca un número con dos decimales como máximo. Debe ser igual o mayor a la "Cantidad Real Consumida"</t>
        </r>
      </text>
    </comment>
    <comment ref="E1095" authorId="2" shapeId="0" xr:uid="{ACE55809-EBCF-47E3-8F8A-4FAD63B008A9}">
      <text>
        <r>
          <rPr>
            <sz val="11"/>
            <color theme="1"/>
            <rFont val="Calibri"/>
            <family val="2"/>
            <scheme val="minor"/>
          </rPr>
          <t>Introduzca un número con dos decimales como máximo</t>
        </r>
      </text>
    </comment>
    <comment ref="F1095" authorId="2" shapeId="0" xr:uid="{15BC5356-AA66-4D97-B720-0A0E6DDDFFB4}">
      <text>
        <r>
          <rPr>
            <sz val="11"/>
            <color theme="1"/>
            <rFont val="Calibri"/>
            <family val="2"/>
            <scheme val="minor"/>
          </rPr>
          <t>Monto calculado automáticamente por el sistema</t>
        </r>
      </text>
    </comment>
    <comment ref="A1100" authorId="2" shapeId="0" xr:uid="{768C01A5-A439-4148-842B-B1558DD94D1D}">
      <text>
        <r>
          <rPr>
            <sz val="11"/>
            <color theme="1"/>
            <rFont val="Calibri"/>
            <family val="2"/>
            <scheme val="minor"/>
          </rPr>
          <t>Introducir un texto con el nombre o referencia de la contratación</t>
        </r>
      </text>
    </comment>
    <comment ref="B1100" authorId="2" shapeId="0" xr:uid="{2F0DBE1F-178C-46DE-9FF6-0F345CB0FC02}">
      <text>
        <r>
          <rPr>
            <sz val="11"/>
            <color theme="1"/>
            <rFont val="Calibri"/>
            <family val="2"/>
            <scheme val="minor"/>
          </rPr>
          <t>Introduzca un texto con la finalidad de la contratación</t>
        </r>
      </text>
    </comment>
    <comment ref="C1100" authorId="2" shapeId="0" xr:uid="{63B5C853-7FDB-41F6-A740-D22E02876809}">
      <text>
        <r>
          <rPr>
            <sz val="11"/>
            <color theme="1"/>
            <rFont val="Calibri"/>
            <family val="2"/>
            <scheme val="minor"/>
          </rPr>
          <t>Seleccionar un valor del listado</t>
        </r>
      </text>
    </comment>
    <comment ref="D1100" authorId="2" shapeId="0" xr:uid="{38C524C2-C2A4-4397-B4AB-3BDCCCFE5D65}">
      <text>
        <r>
          <rPr>
            <sz val="11"/>
            <color theme="1"/>
            <rFont val="Calibri"/>
            <family val="2"/>
            <scheme val="minor"/>
          </rPr>
          <t>Seleccione el tipo de procedimiento</t>
        </r>
      </text>
    </comment>
    <comment ref="E1100" authorId="2" shapeId="0" xr:uid="{91C18979-65A8-4BC5-A59E-308BC53A68BE}">
      <text>
        <r>
          <rPr>
            <sz val="11"/>
            <color theme="1"/>
            <rFont val="Calibri"/>
            <family val="2"/>
            <scheme val="minor"/>
          </rPr>
          <t>Seleccione un valor de la lista</t>
        </r>
      </text>
    </comment>
    <comment ref="F1100" authorId="2" shapeId="0" xr:uid="{6D0F74A5-F872-421C-BF5A-F5AA60DE1744}">
      <text>
        <r>
          <rPr>
            <sz val="11"/>
            <color theme="1"/>
            <rFont val="Calibri"/>
            <family val="2"/>
            <scheme val="minor"/>
          </rPr>
          <t>Introduzca el código SNIP</t>
        </r>
      </text>
    </comment>
    <comment ref="C1101" authorId="2" shapeId="0" xr:uid="{F259B116-801C-44F2-AAE2-7E428B47982F}">
      <text>
        <r>
          <rPr>
            <sz val="11"/>
            <color theme="1"/>
            <rFont val="Calibri"/>
            <family val="2"/>
            <scheme val="minor"/>
          </rPr>
          <t>Introduzca la fecha de inicio del proceso, en formato dd-mm-aaaa</t>
        </r>
      </text>
    </comment>
    <comment ref="F1101" authorId="2" shapeId="0" xr:uid="{8D07ABBB-66A7-4349-B2C7-F0A1387CC3B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02" authorId="2" shapeId="0" xr:uid="{B3B105E4-A4F4-4A2F-A7CF-1EEB35B3DCC7}">
      <text/>
    </comment>
    <comment ref="C1103" authorId="2" shapeId="0" xr:uid="{4018D4DB-838A-4ADA-9C0D-7A38EE7DDBF3}">
      <text>
        <r>
          <rPr>
            <sz val="11"/>
            <color theme="1"/>
            <rFont val="Calibri"/>
            <family val="2"/>
            <scheme val="minor"/>
          </rPr>
          <t>Introduzca la fecha prevista de adjudicación, en formato dd-mm-aaaa</t>
        </r>
      </text>
    </comment>
    <comment ref="F1103" authorId="2" shapeId="0" xr:uid="{6A62C011-A5EC-4693-A4A4-FEC9955F9A1E}">
      <text/>
    </comment>
    <comment ref="F1104" authorId="2" shapeId="0" xr:uid="{445F68B9-333B-4DC6-A222-0DE18F15979B}">
      <text/>
    </comment>
    <comment ref="A1106" authorId="2" shapeId="0" xr:uid="{C7A1FAF4-EBA2-4F82-BA6A-F77A1AEDD89F}">
      <text>
        <r>
          <rPr>
            <sz val="11"/>
            <color theme="1"/>
            <rFont val="Calibri"/>
            <family val="2"/>
            <scheme val="minor"/>
          </rPr>
          <t>Introduzca un codigo UNSPSC</t>
        </r>
      </text>
    </comment>
    <comment ref="B1106" authorId="2" shapeId="0" xr:uid="{BCA70B63-0D74-41E2-AA71-73A7B017C523}">
      <text>
        <r>
          <rPr>
            <sz val="11"/>
            <color theme="1"/>
            <rFont val="Calibri"/>
            <family val="2"/>
            <scheme val="minor"/>
          </rPr>
          <t>Descripción calculada automáticamente a partir de código del artículo</t>
        </r>
      </text>
    </comment>
    <comment ref="C1106" authorId="2" shapeId="0" xr:uid="{7AB9F335-B75F-4A2F-A35B-1F22A024C014}">
      <text>
        <r>
          <rPr>
            <sz val="11"/>
            <color theme="1"/>
            <rFont val="Calibri"/>
            <family val="2"/>
            <scheme val="minor"/>
          </rPr>
          <t>Seleccione un valor de la lista</t>
        </r>
      </text>
    </comment>
    <comment ref="D1106" authorId="2" shapeId="0" xr:uid="{3825175B-FCF7-4FFF-992F-AE6A8A33B1F4}">
      <text>
        <r>
          <rPr>
            <sz val="11"/>
            <color theme="1"/>
            <rFont val="Calibri"/>
            <family val="2"/>
            <scheme val="minor"/>
          </rPr>
          <t>Introduzca un número con dos decimales como máximo. Debe ser igual o mayor a la "Cantidad Real Consumida"</t>
        </r>
      </text>
    </comment>
    <comment ref="E1106" authorId="2" shapeId="0" xr:uid="{D7E60D81-85D2-41E3-96F8-C600D0D027E2}">
      <text>
        <r>
          <rPr>
            <sz val="11"/>
            <color theme="1"/>
            <rFont val="Calibri"/>
            <family val="2"/>
            <scheme val="minor"/>
          </rPr>
          <t>Introduzca un número con dos decimales como máximo</t>
        </r>
      </text>
    </comment>
    <comment ref="F1106" authorId="2" shapeId="0" xr:uid="{8DA10362-5835-444B-BD2C-97CF8BC4FC9D}">
      <text>
        <r>
          <rPr>
            <sz val="11"/>
            <color theme="1"/>
            <rFont val="Calibri"/>
            <family val="2"/>
            <scheme val="minor"/>
          </rPr>
          <t>Monto calculado automáticamente por el sistema</t>
        </r>
      </text>
    </comment>
    <comment ref="A1111" authorId="2" shapeId="0" xr:uid="{9C391198-36AF-4A69-B11D-9AF340A45F04}">
      <text>
        <r>
          <rPr>
            <sz val="11"/>
            <color theme="1"/>
            <rFont val="Calibri"/>
            <family val="2"/>
            <scheme val="minor"/>
          </rPr>
          <t>Introducir un texto con el nombre o referencia de la contratación</t>
        </r>
      </text>
    </comment>
    <comment ref="B1111" authorId="2" shapeId="0" xr:uid="{AC9708FE-1373-4A01-A3B8-7D2FF5CF2E3C}">
      <text>
        <r>
          <rPr>
            <sz val="11"/>
            <color theme="1"/>
            <rFont val="Calibri"/>
            <family val="2"/>
            <scheme val="minor"/>
          </rPr>
          <t>Introduzca un texto con la finalidad de la contratación</t>
        </r>
      </text>
    </comment>
    <comment ref="C1111" authorId="2" shapeId="0" xr:uid="{B4F82E57-ADD7-45A8-89D5-DC1B455CDE0C}">
      <text>
        <r>
          <rPr>
            <sz val="11"/>
            <color theme="1"/>
            <rFont val="Calibri"/>
            <family val="2"/>
            <scheme val="minor"/>
          </rPr>
          <t>Seleccionar un valor del listado</t>
        </r>
      </text>
    </comment>
    <comment ref="D1111" authorId="2" shapeId="0" xr:uid="{BB4061FB-16DC-47CF-8D41-75BAC1E21262}">
      <text>
        <r>
          <rPr>
            <sz val="11"/>
            <color theme="1"/>
            <rFont val="Calibri"/>
            <family val="2"/>
            <scheme val="minor"/>
          </rPr>
          <t>Seleccione el tipo de procedimiento</t>
        </r>
      </text>
    </comment>
    <comment ref="E1111" authorId="2" shapeId="0" xr:uid="{2DDF5D7D-76C9-4D46-9345-B486B7AA586A}">
      <text>
        <r>
          <rPr>
            <sz val="11"/>
            <color theme="1"/>
            <rFont val="Calibri"/>
            <family val="2"/>
            <scheme val="minor"/>
          </rPr>
          <t>Seleccione un valor de la lista</t>
        </r>
      </text>
    </comment>
    <comment ref="F1111" authorId="2" shapeId="0" xr:uid="{A9D0F3AE-A2E4-4259-B92A-6F0623C5F1B2}">
      <text>
        <r>
          <rPr>
            <sz val="11"/>
            <color theme="1"/>
            <rFont val="Calibri"/>
            <family val="2"/>
            <scheme val="minor"/>
          </rPr>
          <t>Introduzca el código SNIP</t>
        </r>
      </text>
    </comment>
    <comment ref="C1112" authorId="2" shapeId="0" xr:uid="{4C1D9D42-AD0D-4904-A4CB-243BB91AD8B0}">
      <text>
        <r>
          <rPr>
            <sz val="11"/>
            <color theme="1"/>
            <rFont val="Calibri"/>
            <family val="2"/>
            <scheme val="minor"/>
          </rPr>
          <t>Introduzca la fecha de inicio del proceso, en formato dd-mm-aaaa</t>
        </r>
      </text>
    </comment>
    <comment ref="F1112" authorId="2" shapeId="0" xr:uid="{75A3DE3E-8764-4CFE-AF4C-D654CDF89584}">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13" authorId="2" shapeId="0" xr:uid="{71C38868-0E08-4FDA-A4E2-1EAFA61BCBB5}">
      <text/>
    </comment>
    <comment ref="C1114" authorId="2" shapeId="0" xr:uid="{BBB8C957-333E-456C-BA99-A249EDAAFCA1}">
      <text>
        <r>
          <rPr>
            <sz val="11"/>
            <color theme="1"/>
            <rFont val="Calibri"/>
            <family val="2"/>
            <scheme val="minor"/>
          </rPr>
          <t>Introduzca la fecha prevista de adjudicación, en formato dd-mm-aaaa</t>
        </r>
      </text>
    </comment>
    <comment ref="F1114" authorId="2" shapeId="0" xr:uid="{EC08E724-10D5-4F51-BB4C-FCCC360F7825}">
      <text/>
    </comment>
    <comment ref="F1115" authorId="2" shapeId="0" xr:uid="{31AE4C4B-16A8-4BE3-A7B7-42AAD877AB82}">
      <text/>
    </comment>
    <comment ref="A1117" authorId="2" shapeId="0" xr:uid="{7C2B0797-3D57-4D87-AC4B-DCCA4465DE81}">
      <text>
        <r>
          <rPr>
            <sz val="11"/>
            <color theme="1"/>
            <rFont val="Calibri"/>
            <family val="2"/>
            <scheme val="minor"/>
          </rPr>
          <t>Introduzca un codigo UNSPSC</t>
        </r>
      </text>
    </comment>
    <comment ref="B1117" authorId="2" shapeId="0" xr:uid="{227C2F54-B4CB-447D-8988-B95267C7E42A}">
      <text>
        <r>
          <rPr>
            <sz val="11"/>
            <color theme="1"/>
            <rFont val="Calibri"/>
            <family val="2"/>
            <scheme val="minor"/>
          </rPr>
          <t>Descripción calculada automáticamente a partir de código del artículo</t>
        </r>
      </text>
    </comment>
    <comment ref="C1117" authorId="2" shapeId="0" xr:uid="{DBDCE6D4-9529-4CA3-B545-3C41F9EE8B82}">
      <text>
        <r>
          <rPr>
            <sz val="11"/>
            <color theme="1"/>
            <rFont val="Calibri"/>
            <family val="2"/>
            <scheme val="minor"/>
          </rPr>
          <t>Seleccione un valor de la lista</t>
        </r>
      </text>
    </comment>
    <comment ref="D1117" authorId="2" shapeId="0" xr:uid="{0A7CC21D-910F-419E-A255-4B86578352E9}">
      <text>
        <r>
          <rPr>
            <sz val="11"/>
            <color theme="1"/>
            <rFont val="Calibri"/>
            <family val="2"/>
            <scheme val="minor"/>
          </rPr>
          <t>Introduzca un número con dos decimales como máximo. Debe ser igual o mayor a la "Cantidad Real Consumida"</t>
        </r>
      </text>
    </comment>
    <comment ref="E1117" authorId="2" shapeId="0" xr:uid="{FADBBBAF-40BC-4998-8F20-87C3FD91B2E3}">
      <text>
        <r>
          <rPr>
            <sz val="11"/>
            <color theme="1"/>
            <rFont val="Calibri"/>
            <family val="2"/>
            <scheme val="minor"/>
          </rPr>
          <t>Introduzca un número con dos decimales como máximo</t>
        </r>
      </text>
    </comment>
    <comment ref="F1117" authorId="2" shapeId="0" xr:uid="{D121BEBF-5373-47E2-A2AA-EFD0B07EB8CA}">
      <text>
        <r>
          <rPr>
            <sz val="11"/>
            <color theme="1"/>
            <rFont val="Calibri"/>
            <family val="2"/>
            <scheme val="minor"/>
          </rPr>
          <t>Monto calculado automáticamente por el sistema</t>
        </r>
      </text>
    </comment>
    <comment ref="A1127" authorId="2" shapeId="0" xr:uid="{D6C84620-FF64-4A46-8E13-2933C4A85CD8}">
      <text>
        <r>
          <rPr>
            <sz val="11"/>
            <color theme="1"/>
            <rFont val="Calibri"/>
            <family val="2"/>
            <scheme val="minor"/>
          </rPr>
          <t>Introducir un texto con el nombre o referencia de la contratación</t>
        </r>
      </text>
    </comment>
    <comment ref="B1127" authorId="2" shapeId="0" xr:uid="{557B9A78-118F-4ACD-8FB3-55BAE263B705}">
      <text>
        <r>
          <rPr>
            <sz val="11"/>
            <color theme="1"/>
            <rFont val="Calibri"/>
            <family val="2"/>
            <scheme val="minor"/>
          </rPr>
          <t>Introduzca un texto con la finalidad de la contratación</t>
        </r>
      </text>
    </comment>
    <comment ref="C1127" authorId="2" shapeId="0" xr:uid="{4572A6C1-4026-4BEC-A3DC-2AA67EDE4942}">
      <text>
        <r>
          <rPr>
            <sz val="11"/>
            <color theme="1"/>
            <rFont val="Calibri"/>
            <family val="2"/>
            <scheme val="minor"/>
          </rPr>
          <t>Seleccionar un valor del listado</t>
        </r>
      </text>
    </comment>
    <comment ref="D1127" authorId="2" shapeId="0" xr:uid="{7BC79696-D65B-4924-9438-D90DF63AB9C0}">
      <text>
        <r>
          <rPr>
            <sz val="11"/>
            <color theme="1"/>
            <rFont val="Calibri"/>
            <family val="2"/>
            <scheme val="minor"/>
          </rPr>
          <t>Seleccione el tipo de procedimiento</t>
        </r>
      </text>
    </comment>
    <comment ref="E1127" authorId="2" shapeId="0" xr:uid="{5A2CF2F9-3FFD-4DBA-9F52-9BA9468AE90F}">
      <text>
        <r>
          <rPr>
            <sz val="11"/>
            <color theme="1"/>
            <rFont val="Calibri"/>
            <family val="2"/>
            <scheme val="minor"/>
          </rPr>
          <t>Seleccione un valor de la lista</t>
        </r>
      </text>
    </comment>
    <comment ref="F1127" authorId="2" shapeId="0" xr:uid="{D6BCAFCA-E2BD-4E5E-B5C8-4BA509281202}">
      <text>
        <r>
          <rPr>
            <sz val="11"/>
            <color theme="1"/>
            <rFont val="Calibri"/>
            <family val="2"/>
            <scheme val="minor"/>
          </rPr>
          <t>Introduzca el código SNIP</t>
        </r>
      </text>
    </comment>
    <comment ref="C1128" authorId="2" shapeId="0" xr:uid="{A2171B3A-BE75-4D3F-B2D0-72D092B69CA3}">
      <text>
        <r>
          <rPr>
            <sz val="11"/>
            <color theme="1"/>
            <rFont val="Calibri"/>
            <family val="2"/>
            <scheme val="minor"/>
          </rPr>
          <t>Introduzca la fecha de inicio del proceso, en formato dd-mm-aaaa</t>
        </r>
      </text>
    </comment>
    <comment ref="F1128" authorId="2" shapeId="0" xr:uid="{7F017F3B-239F-4F13-BA0E-06F29CCAA117}">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29" authorId="2" shapeId="0" xr:uid="{BC783AFE-C92E-4342-BD44-73601F97E766}">
      <text/>
    </comment>
    <comment ref="C1130" authorId="2" shapeId="0" xr:uid="{77B7F68E-12EE-4EE3-9A36-C155CA14BED0}">
      <text>
        <r>
          <rPr>
            <sz val="11"/>
            <color theme="1"/>
            <rFont val="Calibri"/>
            <family val="2"/>
            <scheme val="minor"/>
          </rPr>
          <t>Introduzca la fecha prevista de adjudicación, en formato dd-mm-aaaa</t>
        </r>
      </text>
    </comment>
    <comment ref="F1130" authorId="2" shapeId="0" xr:uid="{5946FDD5-0C6F-4C17-8334-BE09596DD98C}">
      <text/>
    </comment>
    <comment ref="F1131" authorId="2" shapeId="0" xr:uid="{EEA71C12-3B61-40C5-8B74-A9A3DC727422}">
      <text/>
    </comment>
    <comment ref="A1133" authorId="2" shapeId="0" xr:uid="{512D3A56-5CAB-4CFA-A7D4-B0B0CBED6B99}">
      <text>
        <r>
          <rPr>
            <sz val="11"/>
            <color theme="1"/>
            <rFont val="Calibri"/>
            <family val="2"/>
            <scheme val="minor"/>
          </rPr>
          <t>Introduzca un codigo UNSPSC</t>
        </r>
      </text>
    </comment>
    <comment ref="B1133" authorId="2" shapeId="0" xr:uid="{B2A0A477-BA6E-46AD-B529-2938737B99AC}">
      <text>
        <r>
          <rPr>
            <sz val="11"/>
            <color theme="1"/>
            <rFont val="Calibri"/>
            <family val="2"/>
            <scheme val="minor"/>
          </rPr>
          <t>Descripción calculada automáticamente a partir de código del artículo</t>
        </r>
      </text>
    </comment>
    <comment ref="C1133" authorId="2" shapeId="0" xr:uid="{130E9E38-739B-4765-AFFF-0466458D9256}">
      <text>
        <r>
          <rPr>
            <sz val="11"/>
            <color theme="1"/>
            <rFont val="Calibri"/>
            <family val="2"/>
            <scheme val="minor"/>
          </rPr>
          <t>Seleccione un valor de la lista</t>
        </r>
      </text>
    </comment>
    <comment ref="D1133" authorId="2" shapeId="0" xr:uid="{952ACCF7-D8FF-4928-8598-955A9BE5C06F}">
      <text>
        <r>
          <rPr>
            <sz val="11"/>
            <color theme="1"/>
            <rFont val="Calibri"/>
            <family val="2"/>
            <scheme val="minor"/>
          </rPr>
          <t>Introduzca un número con dos decimales como máximo. Debe ser igual o mayor a la "Cantidad Real Consumida"</t>
        </r>
      </text>
    </comment>
    <comment ref="E1133" authorId="2" shapeId="0" xr:uid="{D12E1C32-2DD4-44E3-89C8-8F1EC22D4453}">
      <text>
        <r>
          <rPr>
            <sz val="11"/>
            <color theme="1"/>
            <rFont val="Calibri"/>
            <family val="2"/>
            <scheme val="minor"/>
          </rPr>
          <t>Introduzca un número con dos decimales como máximo</t>
        </r>
      </text>
    </comment>
    <comment ref="F1133" authorId="2" shapeId="0" xr:uid="{54B28AFE-FEF9-43B2-B0C7-4E65F4CC7F8C}">
      <text>
        <r>
          <rPr>
            <sz val="11"/>
            <color theme="1"/>
            <rFont val="Calibri"/>
            <family val="2"/>
            <scheme val="minor"/>
          </rPr>
          <t>Monto calculado automáticamente por el sistema</t>
        </r>
      </text>
    </comment>
    <comment ref="A1141" authorId="2" shapeId="0" xr:uid="{6916519C-39ED-401E-9040-6ED59A63534E}">
      <text>
        <r>
          <rPr>
            <sz val="11"/>
            <color theme="1"/>
            <rFont val="Calibri"/>
            <family val="2"/>
            <scheme val="minor"/>
          </rPr>
          <t>Introducir un texto con el nombre o referencia de la contratación</t>
        </r>
      </text>
    </comment>
    <comment ref="B1141" authorId="2" shapeId="0" xr:uid="{31A18CD4-BDAC-4CB6-967D-80A2F0D51160}">
      <text>
        <r>
          <rPr>
            <sz val="11"/>
            <color theme="1"/>
            <rFont val="Calibri"/>
            <family val="2"/>
            <scheme val="minor"/>
          </rPr>
          <t>Introduzca un texto con la finalidad de la contratación</t>
        </r>
      </text>
    </comment>
    <comment ref="C1141" authorId="2" shapeId="0" xr:uid="{13FD053A-5FB8-455B-A5ED-15D64854F1D2}">
      <text>
        <r>
          <rPr>
            <sz val="11"/>
            <color theme="1"/>
            <rFont val="Calibri"/>
            <family val="2"/>
            <scheme val="minor"/>
          </rPr>
          <t>Seleccionar un valor del listado</t>
        </r>
      </text>
    </comment>
    <comment ref="D1141" authorId="2" shapeId="0" xr:uid="{CC2D2930-03EF-41CB-A059-46BFDC06BBC2}">
      <text>
        <r>
          <rPr>
            <sz val="11"/>
            <color theme="1"/>
            <rFont val="Calibri"/>
            <family val="2"/>
            <scheme val="minor"/>
          </rPr>
          <t>Seleccione el tipo de procedimiento</t>
        </r>
      </text>
    </comment>
    <comment ref="E1141" authorId="2" shapeId="0" xr:uid="{F1880E37-E782-448B-BBE3-A4D918608F37}">
      <text>
        <r>
          <rPr>
            <sz val="11"/>
            <color theme="1"/>
            <rFont val="Calibri"/>
            <family val="2"/>
            <scheme val="minor"/>
          </rPr>
          <t>Seleccione un valor de la lista</t>
        </r>
      </text>
    </comment>
    <comment ref="F1141" authorId="2" shapeId="0" xr:uid="{85631EBF-B8EB-439C-93E4-EA877FADCC19}">
      <text>
        <r>
          <rPr>
            <sz val="11"/>
            <color theme="1"/>
            <rFont val="Calibri"/>
            <family val="2"/>
            <scheme val="minor"/>
          </rPr>
          <t>Introduzca el código SNIP</t>
        </r>
      </text>
    </comment>
    <comment ref="C1142" authorId="2" shapeId="0" xr:uid="{07AD7309-7B0F-4B2F-A3B2-6C7B84BFB8FF}">
      <text>
        <r>
          <rPr>
            <sz val="11"/>
            <color theme="1"/>
            <rFont val="Calibri"/>
            <family val="2"/>
            <scheme val="minor"/>
          </rPr>
          <t>Introduzca la fecha de inicio del proceso, en formato dd-mm-aaaa</t>
        </r>
      </text>
    </comment>
    <comment ref="F1142" authorId="2" shapeId="0" xr:uid="{F3B06DE0-31FB-490D-A6D8-59BAB49D217E}">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43" authorId="2" shapeId="0" xr:uid="{0D34ED2A-F330-48DB-AD18-AF8841539CA5}">
      <text/>
    </comment>
    <comment ref="C1144" authorId="2" shapeId="0" xr:uid="{0E3C86B2-D147-4938-A88E-30F71304A69A}">
      <text>
        <r>
          <rPr>
            <sz val="11"/>
            <color theme="1"/>
            <rFont val="Calibri"/>
            <family val="2"/>
            <scheme val="minor"/>
          </rPr>
          <t>Introduzca la fecha prevista de adjudicación, en formato dd-mm-aaaa</t>
        </r>
      </text>
    </comment>
    <comment ref="F1144" authorId="2" shapeId="0" xr:uid="{A470074E-C639-4574-9452-AAF44B45D603}">
      <text/>
    </comment>
    <comment ref="F1145" authorId="2" shapeId="0" xr:uid="{13BCA272-2DC5-4FB9-BB4C-82399E032C99}">
      <text/>
    </comment>
    <comment ref="A1147" authorId="2" shapeId="0" xr:uid="{F68565C1-9ABB-4BA8-86DA-0FBCE0AFB602}">
      <text>
        <r>
          <rPr>
            <sz val="11"/>
            <color theme="1"/>
            <rFont val="Calibri"/>
            <family val="2"/>
            <scheme val="minor"/>
          </rPr>
          <t>Introduzca un codigo UNSPSC</t>
        </r>
      </text>
    </comment>
    <comment ref="B1147" authorId="2" shapeId="0" xr:uid="{D1285801-0AA9-4E50-83FC-7A55408CE95A}">
      <text>
        <r>
          <rPr>
            <sz val="11"/>
            <color theme="1"/>
            <rFont val="Calibri"/>
            <family val="2"/>
            <scheme val="minor"/>
          </rPr>
          <t>Descripción calculada automáticamente a partir de código del artículo</t>
        </r>
      </text>
    </comment>
    <comment ref="C1147" authorId="2" shapeId="0" xr:uid="{F2A29F63-416A-48EF-82A2-6688C97E9A81}">
      <text>
        <r>
          <rPr>
            <sz val="11"/>
            <color theme="1"/>
            <rFont val="Calibri"/>
            <family val="2"/>
            <scheme val="minor"/>
          </rPr>
          <t>Seleccione un valor de la lista</t>
        </r>
      </text>
    </comment>
    <comment ref="D1147" authorId="2" shapeId="0" xr:uid="{A7DB8DEB-9D11-4B60-91D8-694EACDD352F}">
      <text>
        <r>
          <rPr>
            <sz val="11"/>
            <color theme="1"/>
            <rFont val="Calibri"/>
            <family val="2"/>
            <scheme val="minor"/>
          </rPr>
          <t>Introduzca un número con dos decimales como máximo. Debe ser igual o mayor a la "Cantidad Real Consumida"</t>
        </r>
      </text>
    </comment>
    <comment ref="E1147" authorId="2" shapeId="0" xr:uid="{F5648DC0-B3D2-42F3-BA23-FD4F725BC444}">
      <text>
        <r>
          <rPr>
            <sz val="11"/>
            <color theme="1"/>
            <rFont val="Calibri"/>
            <family val="2"/>
            <scheme val="minor"/>
          </rPr>
          <t>Introduzca un número con dos decimales como máximo</t>
        </r>
      </text>
    </comment>
    <comment ref="F1147" authorId="2" shapeId="0" xr:uid="{0B70EC4A-74AD-4B5E-9E25-209E971756DC}">
      <text>
        <r>
          <rPr>
            <sz val="11"/>
            <color theme="1"/>
            <rFont val="Calibri"/>
            <family val="2"/>
            <scheme val="minor"/>
          </rPr>
          <t>Monto calculado automáticamente por el sistema</t>
        </r>
      </text>
    </comment>
    <comment ref="A1154" authorId="2" shapeId="0" xr:uid="{28371FE1-F8D7-4E6F-AF04-D3CB852D5F41}">
      <text>
        <r>
          <rPr>
            <sz val="11"/>
            <color theme="1"/>
            <rFont val="Calibri"/>
            <family val="2"/>
            <scheme val="minor"/>
          </rPr>
          <t>Introducir un texto con el nombre o referencia de la contratación</t>
        </r>
      </text>
    </comment>
    <comment ref="B1154" authorId="2" shapeId="0" xr:uid="{BC7D7035-0D7B-4E5E-8F50-BB00EA195E81}">
      <text>
        <r>
          <rPr>
            <sz val="11"/>
            <color theme="1"/>
            <rFont val="Calibri"/>
            <family val="2"/>
            <scheme val="minor"/>
          </rPr>
          <t>Introduzca un texto con la finalidad de la contratación</t>
        </r>
      </text>
    </comment>
    <comment ref="C1154" authorId="2" shapeId="0" xr:uid="{2DCA6A80-77DC-4768-99F5-5C79B37DB78B}">
      <text>
        <r>
          <rPr>
            <sz val="11"/>
            <color theme="1"/>
            <rFont val="Calibri"/>
            <family val="2"/>
            <scheme val="minor"/>
          </rPr>
          <t>Seleccionar un valor del listado</t>
        </r>
      </text>
    </comment>
    <comment ref="D1154" authorId="2" shapeId="0" xr:uid="{AAE3C2D5-315A-46C1-95DC-67E52C4B28E8}">
      <text>
        <r>
          <rPr>
            <sz val="11"/>
            <color theme="1"/>
            <rFont val="Calibri"/>
            <family val="2"/>
            <scheme val="minor"/>
          </rPr>
          <t>Seleccione el tipo de procedimiento</t>
        </r>
      </text>
    </comment>
    <comment ref="E1154" authorId="2" shapeId="0" xr:uid="{20BF9330-99DF-4163-B69E-B55BE926FB23}">
      <text>
        <r>
          <rPr>
            <sz val="11"/>
            <color theme="1"/>
            <rFont val="Calibri"/>
            <family val="2"/>
            <scheme val="minor"/>
          </rPr>
          <t>Seleccione un valor de la lista</t>
        </r>
      </text>
    </comment>
    <comment ref="F1154" authorId="2" shapeId="0" xr:uid="{A310823C-B445-4DA0-856E-C8B6577C3EE9}">
      <text>
        <r>
          <rPr>
            <sz val="11"/>
            <color theme="1"/>
            <rFont val="Calibri"/>
            <family val="2"/>
            <scheme val="minor"/>
          </rPr>
          <t>Introduzca el código SNIP</t>
        </r>
      </text>
    </comment>
    <comment ref="C1155" authorId="2" shapeId="0" xr:uid="{6BDFE9A8-EBB9-4D40-A974-AE843B97C22E}">
      <text>
        <r>
          <rPr>
            <sz val="11"/>
            <color theme="1"/>
            <rFont val="Calibri"/>
            <family val="2"/>
            <scheme val="minor"/>
          </rPr>
          <t>Introduzca la fecha de inicio del proceso, en formato dd-mm-aaaa</t>
        </r>
      </text>
    </comment>
    <comment ref="F1155" authorId="2" shapeId="0" xr:uid="{FE7292FE-E1C6-4C11-8BCF-80330DC708F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56" authorId="2" shapeId="0" xr:uid="{1F758A7F-C24E-4F30-947A-F06CDB172344}">
      <text/>
    </comment>
    <comment ref="C1157" authorId="2" shapeId="0" xr:uid="{F5BA3866-F64C-4E22-A375-A29D97089F0E}">
      <text>
        <r>
          <rPr>
            <sz val="11"/>
            <color theme="1"/>
            <rFont val="Calibri"/>
            <family val="2"/>
            <scheme val="minor"/>
          </rPr>
          <t>Introduzca la fecha prevista de adjudicación, en formato dd-mm-aaaa</t>
        </r>
      </text>
    </comment>
    <comment ref="F1157" authorId="2" shapeId="0" xr:uid="{BC625DFC-46B6-411E-A207-9FB36E8CA442}">
      <text/>
    </comment>
    <comment ref="F1158" authorId="2" shapeId="0" xr:uid="{2C78E7CF-8DAA-49A8-8CBA-6C79EBBCF922}">
      <text/>
    </comment>
    <comment ref="A1160" authorId="2" shapeId="0" xr:uid="{0A0E4FCE-4BC9-4DA5-9E37-06D2FBC64EC0}">
      <text>
        <r>
          <rPr>
            <sz val="11"/>
            <color theme="1"/>
            <rFont val="Calibri"/>
            <family val="2"/>
            <scheme val="minor"/>
          </rPr>
          <t>Introduzca un codigo UNSPSC</t>
        </r>
      </text>
    </comment>
    <comment ref="B1160" authorId="2" shapeId="0" xr:uid="{C9E3B735-27FF-41C2-B0B3-B16280B03CDD}">
      <text>
        <r>
          <rPr>
            <sz val="11"/>
            <color theme="1"/>
            <rFont val="Calibri"/>
            <family val="2"/>
            <scheme val="minor"/>
          </rPr>
          <t>Descripción calculada automáticamente a partir de código del artículo</t>
        </r>
      </text>
    </comment>
    <comment ref="C1160" authorId="2" shapeId="0" xr:uid="{A98EE6AF-137E-49DA-8ED1-B3595694623D}">
      <text>
        <r>
          <rPr>
            <sz val="11"/>
            <color theme="1"/>
            <rFont val="Calibri"/>
            <family val="2"/>
            <scheme val="minor"/>
          </rPr>
          <t>Seleccione un valor de la lista</t>
        </r>
      </text>
    </comment>
    <comment ref="D1160" authorId="2" shapeId="0" xr:uid="{A892823F-75C4-4BB1-AE77-679030D406A0}">
      <text>
        <r>
          <rPr>
            <sz val="11"/>
            <color theme="1"/>
            <rFont val="Calibri"/>
            <family val="2"/>
            <scheme val="minor"/>
          </rPr>
          <t>Introduzca un número con dos decimales como máximo. Debe ser igual o mayor a la "Cantidad Real Consumida"</t>
        </r>
      </text>
    </comment>
    <comment ref="E1160" authorId="2" shapeId="0" xr:uid="{2293006F-B769-4D7F-BAD8-FB12F3E4AC77}">
      <text>
        <r>
          <rPr>
            <sz val="11"/>
            <color theme="1"/>
            <rFont val="Calibri"/>
            <family val="2"/>
            <scheme val="minor"/>
          </rPr>
          <t>Introduzca un número con dos decimales como máximo</t>
        </r>
      </text>
    </comment>
    <comment ref="F1160" authorId="2" shapeId="0" xr:uid="{B2978018-7BC0-402C-B97B-2E8E96C486C5}">
      <text>
        <r>
          <rPr>
            <sz val="11"/>
            <color theme="1"/>
            <rFont val="Calibri"/>
            <family val="2"/>
            <scheme val="minor"/>
          </rPr>
          <t>Monto calculado automáticamente por el sistema</t>
        </r>
      </text>
    </comment>
    <comment ref="A1167" authorId="2" shapeId="0" xr:uid="{41C8CB00-A0CB-4951-87FA-84198AB993D8}">
      <text>
        <r>
          <rPr>
            <sz val="11"/>
            <color theme="1"/>
            <rFont val="Calibri"/>
            <family val="2"/>
            <scheme val="minor"/>
          </rPr>
          <t>Introducir un texto con el nombre o referencia de la contratación</t>
        </r>
      </text>
    </comment>
    <comment ref="B1167" authorId="2" shapeId="0" xr:uid="{6254B5D0-5B81-4732-B351-836DD28601E5}">
      <text>
        <r>
          <rPr>
            <sz val="11"/>
            <color theme="1"/>
            <rFont val="Calibri"/>
            <family val="2"/>
            <scheme val="minor"/>
          </rPr>
          <t>Introduzca un texto con la finalidad de la contratación</t>
        </r>
      </text>
    </comment>
    <comment ref="C1167" authorId="2" shapeId="0" xr:uid="{B6D45EDB-A7B1-4882-8A34-107F530DAC14}">
      <text>
        <r>
          <rPr>
            <sz val="11"/>
            <color theme="1"/>
            <rFont val="Calibri"/>
            <family val="2"/>
            <scheme val="minor"/>
          </rPr>
          <t>Seleccionar un valor del listado</t>
        </r>
      </text>
    </comment>
    <comment ref="D1167" authorId="2" shapeId="0" xr:uid="{E4FCDB6E-E1D9-4F44-85FD-58D41FCAEA09}">
      <text>
        <r>
          <rPr>
            <sz val="11"/>
            <color theme="1"/>
            <rFont val="Calibri"/>
            <family val="2"/>
            <scheme val="minor"/>
          </rPr>
          <t>Seleccione el tipo de procedimiento</t>
        </r>
      </text>
    </comment>
    <comment ref="E1167" authorId="2" shapeId="0" xr:uid="{E1118FB9-B576-4715-A8AE-B1D7154DE5EF}">
      <text>
        <r>
          <rPr>
            <sz val="11"/>
            <color theme="1"/>
            <rFont val="Calibri"/>
            <family val="2"/>
            <scheme val="minor"/>
          </rPr>
          <t>Seleccione un valor de la lista</t>
        </r>
      </text>
    </comment>
    <comment ref="F1167" authorId="2" shapeId="0" xr:uid="{A67A6DC7-074F-4A65-92E9-F9EE774B5855}">
      <text>
        <r>
          <rPr>
            <sz val="11"/>
            <color theme="1"/>
            <rFont val="Calibri"/>
            <family val="2"/>
            <scheme val="minor"/>
          </rPr>
          <t>Introduzca el código SNIP</t>
        </r>
      </text>
    </comment>
    <comment ref="C1168" authorId="2" shapeId="0" xr:uid="{9F0C83C7-7B54-4827-9EDC-33F77295C64B}">
      <text>
        <r>
          <rPr>
            <sz val="11"/>
            <color theme="1"/>
            <rFont val="Calibri"/>
            <family val="2"/>
            <scheme val="minor"/>
          </rPr>
          <t>Introduzca la fecha de inicio del proceso, en formato dd-mm-aaaa</t>
        </r>
      </text>
    </comment>
    <comment ref="F1168" authorId="2" shapeId="0" xr:uid="{452DF945-022A-4415-A8C6-78D51D0B996E}">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69" authorId="2" shapeId="0" xr:uid="{36DC34FE-E981-4665-97EB-AE3793F1C812}">
      <text/>
    </comment>
    <comment ref="C1170" authorId="2" shapeId="0" xr:uid="{E0F9A83B-3BEF-4D9A-83F2-DB62EA0298A5}">
      <text>
        <r>
          <rPr>
            <sz val="11"/>
            <color theme="1"/>
            <rFont val="Calibri"/>
            <family val="2"/>
            <scheme val="minor"/>
          </rPr>
          <t>Introduzca la fecha prevista de adjudicación, en formato dd-mm-aaaa</t>
        </r>
      </text>
    </comment>
    <comment ref="F1170" authorId="2" shapeId="0" xr:uid="{B8CAEE7F-2070-41AB-BB8C-63C8E90B2D7E}">
      <text/>
    </comment>
    <comment ref="F1171" authorId="2" shapeId="0" xr:uid="{D894F164-DF75-4744-82B8-9271B266B7D8}">
      <text/>
    </comment>
    <comment ref="A1173" authorId="2" shapeId="0" xr:uid="{8826D737-E5D6-4B11-8B4F-66396D6E2D07}">
      <text>
        <r>
          <rPr>
            <sz val="11"/>
            <color theme="1"/>
            <rFont val="Calibri"/>
            <family val="2"/>
            <scheme val="minor"/>
          </rPr>
          <t>Introduzca un codigo UNSPSC</t>
        </r>
      </text>
    </comment>
    <comment ref="B1173" authorId="2" shapeId="0" xr:uid="{752F9690-D4EC-4659-9F84-D2BEC5B9FA4F}">
      <text>
        <r>
          <rPr>
            <sz val="11"/>
            <color theme="1"/>
            <rFont val="Calibri"/>
            <family val="2"/>
            <scheme val="minor"/>
          </rPr>
          <t>Descripción calculada automáticamente a partir de código del artículo</t>
        </r>
      </text>
    </comment>
    <comment ref="C1173" authorId="2" shapeId="0" xr:uid="{56F30C3B-1136-44C4-98CE-03D37CA97CA7}">
      <text>
        <r>
          <rPr>
            <sz val="11"/>
            <color theme="1"/>
            <rFont val="Calibri"/>
            <family val="2"/>
            <scheme val="minor"/>
          </rPr>
          <t>Seleccione un valor de la lista</t>
        </r>
      </text>
    </comment>
    <comment ref="D1173" authorId="2" shapeId="0" xr:uid="{7ED6BEB6-E61D-4A82-94ED-A9B424820C28}">
      <text>
        <r>
          <rPr>
            <sz val="11"/>
            <color theme="1"/>
            <rFont val="Calibri"/>
            <family val="2"/>
            <scheme val="minor"/>
          </rPr>
          <t>Introduzca un número con dos decimales como máximo. Debe ser igual o mayor a la "Cantidad Real Consumida"</t>
        </r>
      </text>
    </comment>
    <comment ref="E1173" authorId="2" shapeId="0" xr:uid="{4478E143-536F-4324-9B0A-05982A0C635F}">
      <text>
        <r>
          <rPr>
            <sz val="11"/>
            <color theme="1"/>
            <rFont val="Calibri"/>
            <family val="2"/>
            <scheme val="minor"/>
          </rPr>
          <t>Introduzca un número con dos decimales como máximo</t>
        </r>
      </text>
    </comment>
    <comment ref="F1173" authorId="2" shapeId="0" xr:uid="{BDB38D89-D379-4FC5-88C1-BE7C1EB8FCF2}">
      <text>
        <r>
          <rPr>
            <sz val="11"/>
            <color theme="1"/>
            <rFont val="Calibri"/>
            <family val="2"/>
            <scheme val="minor"/>
          </rPr>
          <t>Monto calculado automáticamente por el sistema</t>
        </r>
      </text>
    </comment>
    <comment ref="A1178" authorId="2" shapeId="0" xr:uid="{612AA7C4-6425-41F1-A528-0C9E25F6BF92}">
      <text>
        <r>
          <rPr>
            <sz val="11"/>
            <color theme="1"/>
            <rFont val="Calibri"/>
            <family val="2"/>
            <scheme val="minor"/>
          </rPr>
          <t>Introducir un texto con el nombre o referencia de la contratación</t>
        </r>
      </text>
    </comment>
    <comment ref="B1178" authorId="2" shapeId="0" xr:uid="{E240CFED-1F32-4770-AE78-F4F85E3A69AA}">
      <text>
        <r>
          <rPr>
            <sz val="11"/>
            <color theme="1"/>
            <rFont val="Calibri"/>
            <family val="2"/>
            <scheme val="minor"/>
          </rPr>
          <t>Introduzca un texto con la finalidad de la contratación</t>
        </r>
      </text>
    </comment>
    <comment ref="C1178" authorId="2" shapeId="0" xr:uid="{D2B323A7-7FEA-4167-9E91-44D0F13A8809}">
      <text>
        <r>
          <rPr>
            <sz val="11"/>
            <color theme="1"/>
            <rFont val="Calibri"/>
            <family val="2"/>
            <scheme val="minor"/>
          </rPr>
          <t>Seleccionar un valor del listado</t>
        </r>
      </text>
    </comment>
    <comment ref="D1178" authorId="2" shapeId="0" xr:uid="{63C90D10-37B4-40D9-925F-667E905B9FEF}">
      <text>
        <r>
          <rPr>
            <sz val="11"/>
            <color theme="1"/>
            <rFont val="Calibri"/>
            <family val="2"/>
            <scheme val="minor"/>
          </rPr>
          <t>Seleccione el tipo de procedimiento</t>
        </r>
      </text>
    </comment>
    <comment ref="E1178" authorId="2" shapeId="0" xr:uid="{8108CF5E-5797-4A8A-A14D-BC0EB2ACC8B8}">
      <text>
        <r>
          <rPr>
            <sz val="11"/>
            <color theme="1"/>
            <rFont val="Calibri"/>
            <family val="2"/>
            <scheme val="minor"/>
          </rPr>
          <t>Seleccione un valor de la lista</t>
        </r>
      </text>
    </comment>
    <comment ref="F1178" authorId="2" shapeId="0" xr:uid="{03506F39-83F4-40FE-8E19-00B28608AFBC}">
      <text>
        <r>
          <rPr>
            <sz val="11"/>
            <color theme="1"/>
            <rFont val="Calibri"/>
            <family val="2"/>
            <scheme val="minor"/>
          </rPr>
          <t>Introduzca el código SNIP</t>
        </r>
      </text>
    </comment>
    <comment ref="C1179" authorId="2" shapeId="0" xr:uid="{1E5645D8-BA41-4CCF-9FCC-B1310C37B97F}">
      <text>
        <r>
          <rPr>
            <sz val="11"/>
            <color theme="1"/>
            <rFont val="Calibri"/>
            <family val="2"/>
            <scheme val="minor"/>
          </rPr>
          <t>Introduzca la fecha de inicio del proceso, en formato dd-mm-aaaa</t>
        </r>
      </text>
    </comment>
    <comment ref="F1179" authorId="2" shapeId="0" xr:uid="{DF8A2989-02DA-4516-8BCE-1570BD6ADBFB}">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80" authorId="2" shapeId="0" xr:uid="{93D95C1A-22F8-4ADD-B6C9-E1D855292130}">
      <text/>
    </comment>
    <comment ref="C1181" authorId="2" shapeId="0" xr:uid="{290CB058-2BAC-4324-89E0-0EC20658B39E}">
      <text>
        <r>
          <rPr>
            <sz val="11"/>
            <color theme="1"/>
            <rFont val="Calibri"/>
            <family val="2"/>
            <scheme val="minor"/>
          </rPr>
          <t>Introduzca la fecha prevista de adjudicación, en formato dd-mm-aaaa</t>
        </r>
      </text>
    </comment>
    <comment ref="F1181" authorId="2" shapeId="0" xr:uid="{BBD6F733-31F2-40D2-9BAE-C08B465747C5}">
      <text/>
    </comment>
    <comment ref="F1182" authorId="2" shapeId="0" xr:uid="{A29109D6-246F-4BF6-8C20-FD78C982BBDD}">
      <text/>
    </comment>
    <comment ref="A1184" authorId="2" shapeId="0" xr:uid="{2BDD4609-400F-4E50-9492-50F320598EB0}">
      <text>
        <r>
          <rPr>
            <sz val="11"/>
            <color theme="1"/>
            <rFont val="Calibri"/>
            <family val="2"/>
            <scheme val="minor"/>
          </rPr>
          <t>Introduzca un codigo UNSPSC</t>
        </r>
      </text>
    </comment>
    <comment ref="B1184" authorId="2" shapeId="0" xr:uid="{B7E68682-C57D-47E7-B10E-538A37B3597B}">
      <text>
        <r>
          <rPr>
            <sz val="11"/>
            <color theme="1"/>
            <rFont val="Calibri"/>
            <family val="2"/>
            <scheme val="minor"/>
          </rPr>
          <t>Descripción calculada automáticamente a partir de código del artículo</t>
        </r>
      </text>
    </comment>
    <comment ref="C1184" authorId="2" shapeId="0" xr:uid="{C36F8E90-CC3E-47D3-9321-67A30AF90796}">
      <text>
        <r>
          <rPr>
            <sz val="11"/>
            <color theme="1"/>
            <rFont val="Calibri"/>
            <family val="2"/>
            <scheme val="minor"/>
          </rPr>
          <t>Seleccione un valor de la lista</t>
        </r>
      </text>
    </comment>
    <comment ref="D1184" authorId="2" shapeId="0" xr:uid="{61CA290D-B810-4B8E-9B57-3B5B3834F503}">
      <text>
        <r>
          <rPr>
            <sz val="11"/>
            <color theme="1"/>
            <rFont val="Calibri"/>
            <family val="2"/>
            <scheme val="minor"/>
          </rPr>
          <t>Introduzca un número con dos decimales como máximo. Debe ser igual o mayor a la "Cantidad Real Consumida"</t>
        </r>
      </text>
    </comment>
    <comment ref="E1184" authorId="2" shapeId="0" xr:uid="{79DF9B70-69D2-47AC-8D33-F041712E972C}">
      <text>
        <r>
          <rPr>
            <sz val="11"/>
            <color theme="1"/>
            <rFont val="Calibri"/>
            <family val="2"/>
            <scheme val="minor"/>
          </rPr>
          <t>Introduzca un número con dos decimales como máximo</t>
        </r>
      </text>
    </comment>
    <comment ref="F1184" authorId="2" shapeId="0" xr:uid="{4F0457CC-D37D-45DE-A7FA-739C92F0F4BC}">
      <text>
        <r>
          <rPr>
            <sz val="11"/>
            <color theme="1"/>
            <rFont val="Calibri"/>
            <family val="2"/>
            <scheme val="minor"/>
          </rPr>
          <t>Monto calculado automáticamente por el sistema</t>
        </r>
      </text>
    </comment>
    <comment ref="A1189" authorId="2" shapeId="0" xr:uid="{01564E94-F5D1-4D92-83A5-D856A716F58B}">
      <text>
        <r>
          <rPr>
            <sz val="11"/>
            <color theme="1"/>
            <rFont val="Calibri"/>
            <family val="2"/>
            <scheme val="minor"/>
          </rPr>
          <t>Introducir un texto con el nombre o referencia de la contratación</t>
        </r>
      </text>
    </comment>
    <comment ref="B1189" authorId="2" shapeId="0" xr:uid="{6132DCDD-DA54-436A-A546-9E8BE66F9951}">
      <text>
        <r>
          <rPr>
            <sz val="11"/>
            <color theme="1"/>
            <rFont val="Calibri"/>
            <family val="2"/>
            <scheme val="minor"/>
          </rPr>
          <t>Introduzca un texto con la finalidad de la contratación</t>
        </r>
      </text>
    </comment>
    <comment ref="C1189" authorId="2" shapeId="0" xr:uid="{C4449868-2B12-43AB-94C5-47ADAD1007F1}">
      <text>
        <r>
          <rPr>
            <sz val="11"/>
            <color theme="1"/>
            <rFont val="Calibri"/>
            <family val="2"/>
            <scheme val="minor"/>
          </rPr>
          <t>Seleccionar un valor del listado</t>
        </r>
      </text>
    </comment>
    <comment ref="D1189" authorId="2" shapeId="0" xr:uid="{839D19F9-DF85-4EA4-AC1E-4A3C7B4CDE79}">
      <text>
        <r>
          <rPr>
            <sz val="11"/>
            <color theme="1"/>
            <rFont val="Calibri"/>
            <family val="2"/>
            <scheme val="minor"/>
          </rPr>
          <t>Seleccione el tipo de procedimiento</t>
        </r>
      </text>
    </comment>
    <comment ref="E1189" authorId="2" shapeId="0" xr:uid="{39583CC7-6756-4C28-A045-0077BA38A5F7}">
      <text>
        <r>
          <rPr>
            <sz val="11"/>
            <color theme="1"/>
            <rFont val="Calibri"/>
            <family val="2"/>
            <scheme val="minor"/>
          </rPr>
          <t>Seleccione un valor de la lista</t>
        </r>
      </text>
    </comment>
    <comment ref="F1189" authorId="2" shapeId="0" xr:uid="{F709208B-F885-4DBA-93FA-BDACE6444D62}">
      <text>
        <r>
          <rPr>
            <sz val="11"/>
            <color theme="1"/>
            <rFont val="Calibri"/>
            <family val="2"/>
            <scheme val="minor"/>
          </rPr>
          <t>Introduzca el código SNIP</t>
        </r>
      </text>
    </comment>
    <comment ref="C1190" authorId="2" shapeId="0" xr:uid="{1A267C46-8587-4A35-B891-B789E04BB2AD}">
      <text>
        <r>
          <rPr>
            <sz val="11"/>
            <color theme="1"/>
            <rFont val="Calibri"/>
            <family val="2"/>
            <scheme val="minor"/>
          </rPr>
          <t>Introduzca la fecha de inicio del proceso, en formato dd-mm-aaaa</t>
        </r>
      </text>
    </comment>
    <comment ref="F1190" authorId="2" shapeId="0" xr:uid="{0C01625B-8ECE-47CE-8ED9-F4E324F86AD8}">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91" authorId="2" shapeId="0" xr:uid="{2AC6F526-8854-4D1C-AD89-B9A061D952EE}">
      <text/>
    </comment>
    <comment ref="C1192" authorId="2" shapeId="0" xr:uid="{8ADB17F6-4355-4BD9-8794-8F0B4581DA9E}">
      <text>
        <r>
          <rPr>
            <sz val="11"/>
            <color theme="1"/>
            <rFont val="Calibri"/>
            <family val="2"/>
            <scheme val="minor"/>
          </rPr>
          <t>Introduzca la fecha prevista de adjudicación, en formato dd-mm-aaaa</t>
        </r>
      </text>
    </comment>
    <comment ref="F1192" authorId="2" shapeId="0" xr:uid="{41D452B8-A178-41B4-928E-F972E7DE2B76}">
      <text/>
    </comment>
    <comment ref="F1193" authorId="2" shapeId="0" xr:uid="{403A86B5-7EC1-40DF-8419-70A610594A3C}">
      <text/>
    </comment>
    <comment ref="A1195" authorId="2" shapeId="0" xr:uid="{B6BB7105-F276-454F-8E70-3E7EB2D2B557}">
      <text>
        <r>
          <rPr>
            <sz val="11"/>
            <color theme="1"/>
            <rFont val="Calibri"/>
            <family val="2"/>
            <scheme val="minor"/>
          </rPr>
          <t>Introduzca un codigo UNSPSC</t>
        </r>
      </text>
    </comment>
    <comment ref="B1195" authorId="2" shapeId="0" xr:uid="{96FB5CA3-AB67-4A6E-9460-BC3405F45DFA}">
      <text>
        <r>
          <rPr>
            <sz val="11"/>
            <color theme="1"/>
            <rFont val="Calibri"/>
            <family val="2"/>
            <scheme val="minor"/>
          </rPr>
          <t>Descripción calculada automáticamente a partir de código del artículo</t>
        </r>
      </text>
    </comment>
    <comment ref="C1195" authorId="2" shapeId="0" xr:uid="{581D4149-C093-4456-BC1D-C1E0389C5D58}">
      <text>
        <r>
          <rPr>
            <sz val="11"/>
            <color theme="1"/>
            <rFont val="Calibri"/>
            <family val="2"/>
            <scheme val="minor"/>
          </rPr>
          <t>Seleccione un valor de la lista</t>
        </r>
      </text>
    </comment>
    <comment ref="D1195" authorId="2" shapeId="0" xr:uid="{777989C1-FDCE-4F4B-AFB9-E54132026AE2}">
      <text>
        <r>
          <rPr>
            <sz val="11"/>
            <color theme="1"/>
            <rFont val="Calibri"/>
            <family val="2"/>
            <scheme val="minor"/>
          </rPr>
          <t>Introduzca un número con dos decimales como máximo. Debe ser igual o mayor a la "Cantidad Real Consumida"</t>
        </r>
      </text>
    </comment>
    <comment ref="E1195" authorId="2" shapeId="0" xr:uid="{BEBC75F6-31C5-41FF-849C-937EE4A071C9}">
      <text>
        <r>
          <rPr>
            <sz val="11"/>
            <color theme="1"/>
            <rFont val="Calibri"/>
            <family val="2"/>
            <scheme val="minor"/>
          </rPr>
          <t>Introduzca un número con dos decimales como máximo</t>
        </r>
      </text>
    </comment>
    <comment ref="F1195" authorId="2" shapeId="0" xr:uid="{548B59C5-DBB3-4B00-9190-69F2CA28E3F0}">
      <text>
        <r>
          <rPr>
            <sz val="11"/>
            <color theme="1"/>
            <rFont val="Calibri"/>
            <family val="2"/>
            <scheme val="minor"/>
          </rPr>
          <t>Monto calculado automáticamente por el sistema</t>
        </r>
      </text>
    </comment>
    <comment ref="A1200" authorId="2" shapeId="0" xr:uid="{EBAF8F6E-2106-42E4-86EA-296DC81810AF}">
      <text>
        <r>
          <rPr>
            <sz val="11"/>
            <color theme="1"/>
            <rFont val="Calibri"/>
            <family val="2"/>
            <scheme val="minor"/>
          </rPr>
          <t>Introducir un texto con el nombre o referencia de la contratación</t>
        </r>
      </text>
    </comment>
    <comment ref="B1200" authorId="2" shapeId="0" xr:uid="{0A60CCC1-F08D-4E33-B290-294B2FAC2A8C}">
      <text>
        <r>
          <rPr>
            <sz val="11"/>
            <color theme="1"/>
            <rFont val="Calibri"/>
            <family val="2"/>
            <scheme val="minor"/>
          </rPr>
          <t>Introduzca un texto con la finalidad de la contratación</t>
        </r>
      </text>
    </comment>
    <comment ref="C1200" authorId="2" shapeId="0" xr:uid="{63416EC3-6F8C-4A09-B02B-DE48BF63222E}">
      <text>
        <r>
          <rPr>
            <sz val="11"/>
            <color theme="1"/>
            <rFont val="Calibri"/>
            <family val="2"/>
            <scheme val="minor"/>
          </rPr>
          <t>Seleccionar un valor del listado</t>
        </r>
      </text>
    </comment>
    <comment ref="D1200" authorId="2" shapeId="0" xr:uid="{8E65E08E-BD30-40B7-92BC-133AEB0CA204}">
      <text>
        <r>
          <rPr>
            <sz val="11"/>
            <color theme="1"/>
            <rFont val="Calibri"/>
            <family val="2"/>
            <scheme val="minor"/>
          </rPr>
          <t>Seleccione el tipo de procedimiento</t>
        </r>
      </text>
    </comment>
    <comment ref="E1200" authorId="2" shapeId="0" xr:uid="{A5DC5D79-BEC9-4824-95A3-0651F4B0D471}">
      <text>
        <r>
          <rPr>
            <sz val="11"/>
            <color theme="1"/>
            <rFont val="Calibri"/>
            <family val="2"/>
            <scheme val="minor"/>
          </rPr>
          <t>Seleccione un valor de la lista</t>
        </r>
      </text>
    </comment>
    <comment ref="F1200" authorId="2" shapeId="0" xr:uid="{9C94240D-C2FC-44C4-8B6D-5BE9E4D71437}">
      <text>
        <r>
          <rPr>
            <sz val="11"/>
            <color theme="1"/>
            <rFont val="Calibri"/>
            <family val="2"/>
            <scheme val="minor"/>
          </rPr>
          <t>Introduzca el código SNIP</t>
        </r>
      </text>
    </comment>
    <comment ref="C1201" authorId="2" shapeId="0" xr:uid="{139DE7C4-3273-411F-8212-FA75AF8E4683}">
      <text>
        <r>
          <rPr>
            <sz val="11"/>
            <color theme="1"/>
            <rFont val="Calibri"/>
            <family val="2"/>
            <scheme val="minor"/>
          </rPr>
          <t>Introduzca la fecha de inicio del proceso, en formato dd-mm-aaaa</t>
        </r>
      </text>
    </comment>
    <comment ref="F1201" authorId="2" shapeId="0" xr:uid="{21EB1D2E-E518-4AE1-85DC-F19F01416C7B}">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02" authorId="2" shapeId="0" xr:uid="{D8881ADE-D9B2-4E20-B397-AF7702294F4C}">
      <text/>
    </comment>
    <comment ref="C1203" authorId="2" shapeId="0" xr:uid="{6F05ECA1-7752-436B-8897-70D5075038C5}">
      <text>
        <r>
          <rPr>
            <sz val="11"/>
            <color theme="1"/>
            <rFont val="Calibri"/>
            <family val="2"/>
            <scheme val="minor"/>
          </rPr>
          <t>Introduzca la fecha prevista de adjudicación, en formato dd-mm-aaaa</t>
        </r>
      </text>
    </comment>
    <comment ref="F1203" authorId="2" shapeId="0" xr:uid="{0962F21A-6046-42F7-8C7C-AB5DB50F5A27}">
      <text/>
    </comment>
    <comment ref="F1204" authorId="2" shapeId="0" xr:uid="{96DDD19E-181C-45B7-B619-519C55E8F8B5}">
      <text/>
    </comment>
    <comment ref="A1206" authorId="2" shapeId="0" xr:uid="{CD826E3E-A539-4404-9CD8-26CB3DEE9619}">
      <text>
        <r>
          <rPr>
            <sz val="11"/>
            <color theme="1"/>
            <rFont val="Calibri"/>
            <family val="2"/>
            <scheme val="minor"/>
          </rPr>
          <t>Introduzca un codigo UNSPSC</t>
        </r>
      </text>
    </comment>
    <comment ref="B1206" authorId="2" shapeId="0" xr:uid="{4F1BE091-FB2F-4087-BEB2-C7E1FA1179A0}">
      <text>
        <r>
          <rPr>
            <sz val="11"/>
            <color theme="1"/>
            <rFont val="Calibri"/>
            <family val="2"/>
            <scheme val="minor"/>
          </rPr>
          <t>Descripción calculada automáticamente a partir de código del artículo</t>
        </r>
      </text>
    </comment>
    <comment ref="C1206" authorId="2" shapeId="0" xr:uid="{A73F6A63-B11D-46C8-8BDF-B4C466B1F7BF}">
      <text>
        <r>
          <rPr>
            <sz val="11"/>
            <color theme="1"/>
            <rFont val="Calibri"/>
            <family val="2"/>
            <scheme val="minor"/>
          </rPr>
          <t>Seleccione un valor de la lista</t>
        </r>
      </text>
    </comment>
    <comment ref="D1206" authorId="2" shapeId="0" xr:uid="{6C54DBCF-44FE-439E-818C-7BCE06772A4E}">
      <text>
        <r>
          <rPr>
            <sz val="11"/>
            <color theme="1"/>
            <rFont val="Calibri"/>
            <family val="2"/>
            <scheme val="minor"/>
          </rPr>
          <t>Introduzca un número con dos decimales como máximo. Debe ser igual o mayor a la "Cantidad Real Consumida"</t>
        </r>
      </text>
    </comment>
    <comment ref="E1206" authorId="2" shapeId="0" xr:uid="{1F7066E7-F6A1-4EB9-9FB1-55A3FDA2EAB1}">
      <text>
        <r>
          <rPr>
            <sz val="11"/>
            <color theme="1"/>
            <rFont val="Calibri"/>
            <family val="2"/>
            <scheme val="minor"/>
          </rPr>
          <t>Introduzca un número con dos decimales como máximo</t>
        </r>
      </text>
    </comment>
    <comment ref="F1206" authorId="2" shapeId="0" xr:uid="{F00DBE22-C541-48B1-9918-EAADAB779242}">
      <text>
        <r>
          <rPr>
            <sz val="11"/>
            <color theme="1"/>
            <rFont val="Calibri"/>
            <family val="2"/>
            <scheme val="minor"/>
          </rPr>
          <t>Monto calculado automáticamente por el sistema</t>
        </r>
      </text>
    </comment>
    <comment ref="A1211" authorId="2" shapeId="0" xr:uid="{41F198CE-1538-47F7-BAF7-7F23FC898B71}">
      <text>
        <r>
          <rPr>
            <sz val="11"/>
            <color theme="1"/>
            <rFont val="Calibri"/>
            <family val="2"/>
            <scheme val="minor"/>
          </rPr>
          <t>Introducir un texto con el nombre o referencia de la contratación</t>
        </r>
      </text>
    </comment>
    <comment ref="B1211" authorId="2" shapeId="0" xr:uid="{F502CF9A-A7D5-4A09-A808-DB90615CDB73}">
      <text>
        <r>
          <rPr>
            <sz val="11"/>
            <color theme="1"/>
            <rFont val="Calibri"/>
            <family val="2"/>
            <scheme val="minor"/>
          </rPr>
          <t>Introduzca un texto con la finalidad de la contratación</t>
        </r>
      </text>
    </comment>
    <comment ref="C1211" authorId="2" shapeId="0" xr:uid="{589BF96F-CAB5-473D-8513-2CB64796EBCD}">
      <text>
        <r>
          <rPr>
            <sz val="11"/>
            <color theme="1"/>
            <rFont val="Calibri"/>
            <family val="2"/>
            <scheme val="minor"/>
          </rPr>
          <t>Seleccionar un valor del listado</t>
        </r>
      </text>
    </comment>
    <comment ref="D1211" authorId="2" shapeId="0" xr:uid="{745BB922-5DF7-4EAC-AE30-9182052304B8}">
      <text>
        <r>
          <rPr>
            <sz val="11"/>
            <color theme="1"/>
            <rFont val="Calibri"/>
            <family val="2"/>
            <scheme val="minor"/>
          </rPr>
          <t>Seleccione el tipo de procedimiento</t>
        </r>
      </text>
    </comment>
    <comment ref="E1211" authorId="2" shapeId="0" xr:uid="{650F8ED3-D7DB-414C-98B8-BCE7924003D9}">
      <text>
        <r>
          <rPr>
            <sz val="11"/>
            <color theme="1"/>
            <rFont val="Calibri"/>
            <family val="2"/>
            <scheme val="minor"/>
          </rPr>
          <t>Seleccione un valor de la lista</t>
        </r>
      </text>
    </comment>
    <comment ref="F1211" authorId="2" shapeId="0" xr:uid="{D2A659C0-840D-4755-89FD-E1342DBB677F}">
      <text>
        <r>
          <rPr>
            <sz val="11"/>
            <color theme="1"/>
            <rFont val="Calibri"/>
            <family val="2"/>
            <scheme val="minor"/>
          </rPr>
          <t>Introduzca el código SNIP</t>
        </r>
      </text>
    </comment>
    <comment ref="C1212" authorId="2" shapeId="0" xr:uid="{C53B3D75-320F-4993-9E02-2D540807BAFF}">
      <text>
        <r>
          <rPr>
            <sz val="11"/>
            <color theme="1"/>
            <rFont val="Calibri"/>
            <family val="2"/>
            <scheme val="minor"/>
          </rPr>
          <t>Introduzca la fecha de inicio del proceso, en formato dd-mm-aaaa</t>
        </r>
      </text>
    </comment>
    <comment ref="F1212" authorId="2" shapeId="0" xr:uid="{165DF43E-6301-48AE-9504-7C05E28C6C16}">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13" authorId="2" shapeId="0" xr:uid="{41D085F9-221E-4035-94B6-70CF2BD8828B}">
      <text/>
    </comment>
    <comment ref="C1214" authorId="2" shapeId="0" xr:uid="{70E330FE-8F44-4667-9EE7-F8075F297BF2}">
      <text>
        <r>
          <rPr>
            <sz val="11"/>
            <color theme="1"/>
            <rFont val="Calibri"/>
            <family val="2"/>
            <scheme val="minor"/>
          </rPr>
          <t>Introduzca la fecha prevista de adjudicación, en formato dd-mm-aaaa</t>
        </r>
      </text>
    </comment>
    <comment ref="F1214" authorId="2" shapeId="0" xr:uid="{1B325509-8CB5-42C6-9C17-D69D5E4FD42B}">
      <text/>
    </comment>
    <comment ref="F1215" authorId="2" shapeId="0" xr:uid="{BDF9B25F-FAAA-480E-BE10-7E9A8442A723}">
      <text/>
    </comment>
    <comment ref="A1217" authorId="2" shapeId="0" xr:uid="{8DB38B74-392F-4E74-A3AD-CB05F9EE6E01}">
      <text>
        <r>
          <rPr>
            <sz val="11"/>
            <color theme="1"/>
            <rFont val="Calibri"/>
            <family val="2"/>
            <scheme val="minor"/>
          </rPr>
          <t>Introduzca un codigo UNSPSC</t>
        </r>
      </text>
    </comment>
    <comment ref="B1217" authorId="2" shapeId="0" xr:uid="{157C2000-9A72-468F-8EDB-81A02A153403}">
      <text>
        <r>
          <rPr>
            <sz val="11"/>
            <color theme="1"/>
            <rFont val="Calibri"/>
            <family val="2"/>
            <scheme val="minor"/>
          </rPr>
          <t>Descripción calculada automáticamente a partir de código del artículo</t>
        </r>
      </text>
    </comment>
    <comment ref="C1217" authorId="2" shapeId="0" xr:uid="{D3088DFA-8816-4CF4-80DE-C68B24DFE314}">
      <text>
        <r>
          <rPr>
            <sz val="11"/>
            <color theme="1"/>
            <rFont val="Calibri"/>
            <family val="2"/>
            <scheme val="minor"/>
          </rPr>
          <t>Seleccione un valor de la lista</t>
        </r>
      </text>
    </comment>
    <comment ref="D1217" authorId="2" shapeId="0" xr:uid="{D74CE9EE-8E7F-4AAB-8502-1DB8FB136302}">
      <text>
        <r>
          <rPr>
            <sz val="11"/>
            <color theme="1"/>
            <rFont val="Calibri"/>
            <family val="2"/>
            <scheme val="minor"/>
          </rPr>
          <t>Introduzca un número con dos decimales como máximo. Debe ser igual o mayor a la "Cantidad Real Consumida"</t>
        </r>
      </text>
    </comment>
    <comment ref="E1217" authorId="2" shapeId="0" xr:uid="{3A50DB00-62AD-4ECB-8DEF-987F7C3518E8}">
      <text>
        <r>
          <rPr>
            <sz val="11"/>
            <color theme="1"/>
            <rFont val="Calibri"/>
            <family val="2"/>
            <scheme val="minor"/>
          </rPr>
          <t>Introduzca un número con dos decimales como máximo</t>
        </r>
      </text>
    </comment>
    <comment ref="F1217" authorId="2" shapeId="0" xr:uid="{ECF475A7-1F3F-4B6B-AD8D-88C4FD793B13}">
      <text>
        <r>
          <rPr>
            <sz val="11"/>
            <color theme="1"/>
            <rFont val="Calibri"/>
            <family val="2"/>
            <scheme val="minor"/>
          </rPr>
          <t>Monto calculado automáticamente por el sistema</t>
        </r>
      </text>
    </comment>
    <comment ref="A1222" authorId="2" shapeId="0" xr:uid="{ECC2E477-319A-4D00-8528-6B3714C9FDCE}">
      <text>
        <r>
          <rPr>
            <sz val="11"/>
            <color theme="1"/>
            <rFont val="Calibri"/>
            <family val="2"/>
            <scheme val="minor"/>
          </rPr>
          <t>Introducir un texto con el nombre o referencia de la contratación</t>
        </r>
      </text>
    </comment>
    <comment ref="B1222" authorId="2" shapeId="0" xr:uid="{E04751CD-1100-458F-A485-476BEDBECB62}">
      <text>
        <r>
          <rPr>
            <sz val="11"/>
            <color theme="1"/>
            <rFont val="Calibri"/>
            <family val="2"/>
            <scheme val="minor"/>
          </rPr>
          <t>Introduzca un texto con la finalidad de la contratación</t>
        </r>
      </text>
    </comment>
    <comment ref="C1222" authorId="2" shapeId="0" xr:uid="{001368D6-7421-47EA-937D-3FE1B2063628}">
      <text>
        <r>
          <rPr>
            <sz val="11"/>
            <color theme="1"/>
            <rFont val="Calibri"/>
            <family val="2"/>
            <scheme val="minor"/>
          </rPr>
          <t>Seleccionar un valor del listado</t>
        </r>
      </text>
    </comment>
    <comment ref="D1222" authorId="2" shapeId="0" xr:uid="{C3BE15B8-24F1-4281-8B9C-3C4C352B144D}">
      <text>
        <r>
          <rPr>
            <sz val="11"/>
            <color theme="1"/>
            <rFont val="Calibri"/>
            <family val="2"/>
            <scheme val="minor"/>
          </rPr>
          <t>Seleccione el tipo de procedimiento</t>
        </r>
      </text>
    </comment>
    <comment ref="E1222" authorId="2" shapeId="0" xr:uid="{56D9121A-CAE4-46AA-83A3-24314F5DFDCF}">
      <text>
        <r>
          <rPr>
            <sz val="11"/>
            <color theme="1"/>
            <rFont val="Calibri"/>
            <family val="2"/>
            <scheme val="minor"/>
          </rPr>
          <t>Seleccione un valor de la lista</t>
        </r>
      </text>
    </comment>
    <comment ref="F1222" authorId="2" shapeId="0" xr:uid="{CB84B274-7977-4EE7-9145-CE5187FF931C}">
      <text>
        <r>
          <rPr>
            <sz val="11"/>
            <color theme="1"/>
            <rFont val="Calibri"/>
            <family val="2"/>
            <scheme val="minor"/>
          </rPr>
          <t>Introduzca el código SNIP</t>
        </r>
      </text>
    </comment>
    <comment ref="C1223" authorId="2" shapeId="0" xr:uid="{380C7C53-143E-4365-BA98-71320A9B10C1}">
      <text>
        <r>
          <rPr>
            <sz val="11"/>
            <color theme="1"/>
            <rFont val="Calibri"/>
            <family val="2"/>
            <scheme val="minor"/>
          </rPr>
          <t>Introduzca la fecha de inicio del proceso, en formato dd-mm-aaaa</t>
        </r>
      </text>
    </comment>
    <comment ref="F1223" authorId="2" shapeId="0" xr:uid="{23CB4690-CE0E-41BB-9E9B-199105D3A8D4}">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24" authorId="2" shapeId="0" xr:uid="{A7963F08-2316-499B-A94B-8166A9E00319}">
      <text/>
    </comment>
    <comment ref="C1225" authorId="2" shapeId="0" xr:uid="{91028BFC-DFF3-4E38-8504-1B052A3073B5}">
      <text>
        <r>
          <rPr>
            <sz val="11"/>
            <color theme="1"/>
            <rFont val="Calibri"/>
            <family val="2"/>
            <scheme val="minor"/>
          </rPr>
          <t>Introduzca la fecha prevista de adjudicación, en formato dd-mm-aaaa</t>
        </r>
      </text>
    </comment>
    <comment ref="F1225" authorId="2" shapeId="0" xr:uid="{E476926A-EDDF-4B63-82A2-B836B0372509}">
      <text/>
    </comment>
    <comment ref="F1226" authorId="2" shapeId="0" xr:uid="{8B7A163C-B113-40FE-85C2-2E672A6D3584}">
      <text/>
    </comment>
    <comment ref="A1228" authorId="2" shapeId="0" xr:uid="{C980E376-AB5D-49D1-B81B-3DA9F1D142D9}">
      <text>
        <r>
          <rPr>
            <sz val="11"/>
            <color theme="1"/>
            <rFont val="Calibri"/>
            <family val="2"/>
            <scheme val="minor"/>
          </rPr>
          <t>Introduzca un codigo UNSPSC</t>
        </r>
      </text>
    </comment>
    <comment ref="B1228" authorId="2" shapeId="0" xr:uid="{668FEB60-2427-433B-9967-0E59409D093F}">
      <text>
        <r>
          <rPr>
            <sz val="11"/>
            <color theme="1"/>
            <rFont val="Calibri"/>
            <family val="2"/>
            <scheme val="minor"/>
          </rPr>
          <t>Descripción calculada automáticamente a partir de código del artículo</t>
        </r>
      </text>
    </comment>
    <comment ref="C1228" authorId="2" shapeId="0" xr:uid="{371F8EF9-DB57-4FFF-9DD0-3AAC5B6B890B}">
      <text>
        <r>
          <rPr>
            <sz val="11"/>
            <color theme="1"/>
            <rFont val="Calibri"/>
            <family val="2"/>
            <scheme val="minor"/>
          </rPr>
          <t>Seleccione un valor de la lista</t>
        </r>
      </text>
    </comment>
    <comment ref="D1228" authorId="2" shapeId="0" xr:uid="{6C61492E-2564-4EFF-B246-DA2C575890A8}">
      <text>
        <r>
          <rPr>
            <sz val="11"/>
            <color theme="1"/>
            <rFont val="Calibri"/>
            <family val="2"/>
            <scheme val="minor"/>
          </rPr>
          <t>Introduzca un número con dos decimales como máximo. Debe ser igual o mayor a la "Cantidad Real Consumida"</t>
        </r>
      </text>
    </comment>
    <comment ref="E1228" authorId="2" shapeId="0" xr:uid="{8B1CAB9A-E7B6-4B3F-8C66-2D83BAC9BACD}">
      <text>
        <r>
          <rPr>
            <sz val="11"/>
            <color theme="1"/>
            <rFont val="Calibri"/>
            <family val="2"/>
            <scheme val="minor"/>
          </rPr>
          <t>Introduzca un número con dos decimales como máximo</t>
        </r>
      </text>
    </comment>
    <comment ref="F1228" authorId="2" shapeId="0" xr:uid="{41EE434A-E047-4BB9-95A3-6AC9EF262697}">
      <text>
        <r>
          <rPr>
            <sz val="11"/>
            <color theme="1"/>
            <rFont val="Calibri"/>
            <family val="2"/>
            <scheme val="minor"/>
          </rPr>
          <t>Monto calculado automáticamente por el sistema</t>
        </r>
      </text>
    </comment>
    <comment ref="A1233" authorId="2" shapeId="0" xr:uid="{9F720DFE-C416-4B73-A7BB-0B5BE7ED4742}">
      <text>
        <r>
          <rPr>
            <sz val="11"/>
            <color theme="1"/>
            <rFont val="Calibri"/>
            <family val="2"/>
            <scheme val="minor"/>
          </rPr>
          <t>Introducir un texto con el nombre o referencia de la contratación</t>
        </r>
      </text>
    </comment>
    <comment ref="B1233" authorId="2" shapeId="0" xr:uid="{855DBECA-3A7B-45B3-901E-D98025BC8468}">
      <text>
        <r>
          <rPr>
            <sz val="11"/>
            <color theme="1"/>
            <rFont val="Calibri"/>
            <family val="2"/>
            <scheme val="minor"/>
          </rPr>
          <t>Introduzca un texto con la finalidad de la contratación</t>
        </r>
      </text>
    </comment>
    <comment ref="C1233" authorId="2" shapeId="0" xr:uid="{8305F8D8-4619-4BB8-9E2E-8016A75E0F36}">
      <text>
        <r>
          <rPr>
            <sz val="11"/>
            <color theme="1"/>
            <rFont val="Calibri"/>
            <family val="2"/>
            <scheme val="minor"/>
          </rPr>
          <t>Seleccionar un valor del listado</t>
        </r>
      </text>
    </comment>
    <comment ref="D1233" authorId="2" shapeId="0" xr:uid="{4A8A6FF2-6DFD-4B34-9A1B-8785DCBDECE2}">
      <text>
        <r>
          <rPr>
            <sz val="11"/>
            <color theme="1"/>
            <rFont val="Calibri"/>
            <family val="2"/>
            <scheme val="minor"/>
          </rPr>
          <t>Seleccione el tipo de procedimiento</t>
        </r>
      </text>
    </comment>
    <comment ref="E1233" authorId="2" shapeId="0" xr:uid="{C5241327-368E-4A2E-83C2-EB666CD1AF59}">
      <text>
        <r>
          <rPr>
            <sz val="11"/>
            <color theme="1"/>
            <rFont val="Calibri"/>
            <family val="2"/>
            <scheme val="minor"/>
          </rPr>
          <t>Seleccione un valor de la lista</t>
        </r>
      </text>
    </comment>
    <comment ref="F1233" authorId="2" shapeId="0" xr:uid="{E30D35F7-2000-4302-9C51-7EC7A98397CC}">
      <text>
        <r>
          <rPr>
            <sz val="11"/>
            <color theme="1"/>
            <rFont val="Calibri"/>
            <family val="2"/>
            <scheme val="minor"/>
          </rPr>
          <t>Introduzca el código SNIP</t>
        </r>
      </text>
    </comment>
    <comment ref="C1234" authorId="2" shapeId="0" xr:uid="{58CD9699-F6AC-4420-8620-31BEC68586D1}">
      <text>
        <r>
          <rPr>
            <sz val="11"/>
            <color theme="1"/>
            <rFont val="Calibri"/>
            <family val="2"/>
            <scheme val="minor"/>
          </rPr>
          <t>Introduzca la fecha de inicio del proceso, en formato dd-mm-aaaa</t>
        </r>
      </text>
    </comment>
    <comment ref="F1234" authorId="2" shapeId="0" xr:uid="{C5042112-19A8-4423-9B3B-E0D2F9ECC51E}">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35" authorId="2" shapeId="0" xr:uid="{3A6AAB8E-3D54-4D2F-9D4C-706EEA4CE73A}">
      <text/>
    </comment>
    <comment ref="C1236" authorId="2" shapeId="0" xr:uid="{BBC4DEE1-3491-4C9E-9695-D7BD7BAB341B}">
      <text>
        <r>
          <rPr>
            <sz val="11"/>
            <color theme="1"/>
            <rFont val="Calibri"/>
            <family val="2"/>
            <scheme val="minor"/>
          </rPr>
          <t>Introduzca la fecha prevista de adjudicación, en formato dd-mm-aaaa</t>
        </r>
      </text>
    </comment>
    <comment ref="F1236" authorId="2" shapeId="0" xr:uid="{9109DAB4-40CA-4F54-AD62-8FFC3D81EEE6}">
      <text/>
    </comment>
    <comment ref="F1237" authorId="2" shapeId="0" xr:uid="{1806DDD8-FB10-48E7-8931-482C73282F75}">
      <text/>
    </comment>
    <comment ref="A1239" authorId="2" shapeId="0" xr:uid="{B3FE6B00-A2B1-4411-9025-215FB3AC45AE}">
      <text>
        <r>
          <rPr>
            <sz val="11"/>
            <color theme="1"/>
            <rFont val="Calibri"/>
            <family val="2"/>
            <scheme val="minor"/>
          </rPr>
          <t>Introduzca un codigo UNSPSC</t>
        </r>
      </text>
    </comment>
    <comment ref="B1239" authorId="2" shapeId="0" xr:uid="{52733B67-4919-4C8A-86BB-93F40A962FDA}">
      <text>
        <r>
          <rPr>
            <sz val="11"/>
            <color theme="1"/>
            <rFont val="Calibri"/>
            <family val="2"/>
            <scheme val="minor"/>
          </rPr>
          <t>Descripción calculada automáticamente a partir de código del artículo</t>
        </r>
      </text>
    </comment>
    <comment ref="C1239" authorId="2" shapeId="0" xr:uid="{4B385A14-763B-49D0-909D-CD5DB3AFE86E}">
      <text>
        <r>
          <rPr>
            <sz val="11"/>
            <color theme="1"/>
            <rFont val="Calibri"/>
            <family val="2"/>
            <scheme val="minor"/>
          </rPr>
          <t>Seleccione un valor de la lista</t>
        </r>
      </text>
    </comment>
    <comment ref="D1239" authorId="2" shapeId="0" xr:uid="{9A213FD8-459F-4FF3-BFEB-747167B53A4F}">
      <text>
        <r>
          <rPr>
            <sz val="11"/>
            <color theme="1"/>
            <rFont val="Calibri"/>
            <family val="2"/>
            <scheme val="minor"/>
          </rPr>
          <t>Introduzca un número con dos decimales como máximo. Debe ser igual o mayor a la "Cantidad Real Consumida"</t>
        </r>
      </text>
    </comment>
    <comment ref="E1239" authorId="2" shapeId="0" xr:uid="{1A735EC5-FA25-44AC-88B7-32DDC22DC786}">
      <text>
        <r>
          <rPr>
            <sz val="11"/>
            <color theme="1"/>
            <rFont val="Calibri"/>
            <family val="2"/>
            <scheme val="minor"/>
          </rPr>
          <t>Introduzca un número con dos decimales como máximo</t>
        </r>
      </text>
    </comment>
    <comment ref="F1239" authorId="2" shapeId="0" xr:uid="{47C6E516-2A43-4B15-919E-4ED6F6A5487B}">
      <text>
        <r>
          <rPr>
            <sz val="11"/>
            <color theme="1"/>
            <rFont val="Calibri"/>
            <family val="2"/>
            <scheme val="minor"/>
          </rPr>
          <t>Monto calculado automáticamente por el sistema</t>
        </r>
      </text>
    </comment>
    <comment ref="A1244" authorId="2" shapeId="0" xr:uid="{C67E329A-4C52-4EE2-A5F6-2294CCF19CEB}">
      <text>
        <r>
          <rPr>
            <sz val="11"/>
            <color theme="1"/>
            <rFont val="Calibri"/>
            <family val="2"/>
            <scheme val="minor"/>
          </rPr>
          <t>Introducir un texto con el nombre o referencia de la contratación</t>
        </r>
      </text>
    </comment>
    <comment ref="B1244" authorId="2" shapeId="0" xr:uid="{1CE79AD1-89E3-46CA-BCA2-6F45E409678F}">
      <text>
        <r>
          <rPr>
            <sz val="11"/>
            <color theme="1"/>
            <rFont val="Calibri"/>
            <family val="2"/>
            <scheme val="minor"/>
          </rPr>
          <t>Introduzca un texto con la finalidad de la contratación</t>
        </r>
      </text>
    </comment>
    <comment ref="C1244" authorId="2" shapeId="0" xr:uid="{07212405-1F9F-40EA-8AC9-B4981B70AEFE}">
      <text>
        <r>
          <rPr>
            <sz val="11"/>
            <color theme="1"/>
            <rFont val="Calibri"/>
            <family val="2"/>
            <scheme val="minor"/>
          </rPr>
          <t>Seleccionar un valor del listado</t>
        </r>
      </text>
    </comment>
    <comment ref="D1244" authorId="2" shapeId="0" xr:uid="{D2C25721-9296-4A36-9A10-AB26DE703C83}">
      <text>
        <r>
          <rPr>
            <sz val="11"/>
            <color theme="1"/>
            <rFont val="Calibri"/>
            <family val="2"/>
            <scheme val="minor"/>
          </rPr>
          <t>Seleccione el tipo de procedimiento</t>
        </r>
      </text>
    </comment>
    <comment ref="E1244" authorId="2" shapeId="0" xr:uid="{512AE688-781A-4034-B435-D995B2030B99}">
      <text>
        <r>
          <rPr>
            <sz val="11"/>
            <color theme="1"/>
            <rFont val="Calibri"/>
            <family val="2"/>
            <scheme val="minor"/>
          </rPr>
          <t>Seleccione un valor de la lista</t>
        </r>
      </text>
    </comment>
    <comment ref="F1244" authorId="2" shapeId="0" xr:uid="{F6906A47-81F1-41BF-AE4E-6845D7CEF646}">
      <text>
        <r>
          <rPr>
            <sz val="11"/>
            <color theme="1"/>
            <rFont val="Calibri"/>
            <family val="2"/>
            <scheme val="minor"/>
          </rPr>
          <t>Introduzca el código SNIP</t>
        </r>
      </text>
    </comment>
    <comment ref="C1245" authorId="2" shapeId="0" xr:uid="{70F0789E-A001-45D3-8161-7AE1C0417C5F}">
      <text>
        <r>
          <rPr>
            <sz val="11"/>
            <color theme="1"/>
            <rFont val="Calibri"/>
            <family val="2"/>
            <scheme val="minor"/>
          </rPr>
          <t>Introduzca la fecha de inicio del proceso, en formato dd-mm-aaaa</t>
        </r>
      </text>
    </comment>
    <comment ref="F1245" authorId="2" shapeId="0" xr:uid="{27303DE1-6698-4504-ADA6-F63D85F390DC}">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46" authorId="2" shapeId="0" xr:uid="{663700B7-F2BA-4D64-9CB1-0FFF2303F203}">
      <text/>
    </comment>
    <comment ref="C1247" authorId="2" shapeId="0" xr:uid="{C10A0CE9-EAD2-4DA8-BE8A-488AE84179D6}">
      <text>
        <r>
          <rPr>
            <sz val="11"/>
            <color theme="1"/>
            <rFont val="Calibri"/>
            <family val="2"/>
            <scheme val="minor"/>
          </rPr>
          <t>Introduzca la fecha prevista de adjudicación, en formato dd-mm-aaaa</t>
        </r>
      </text>
    </comment>
    <comment ref="F1247" authorId="2" shapeId="0" xr:uid="{F82F2085-0B72-486A-9F76-5A49D8E777A7}">
      <text/>
    </comment>
    <comment ref="F1248" authorId="2" shapeId="0" xr:uid="{6A146A80-97A7-4088-8408-04E9FD7EF3B1}">
      <text/>
    </comment>
    <comment ref="A1250" authorId="2" shapeId="0" xr:uid="{18DA6916-56CF-458D-92EA-DC2532C34085}">
      <text>
        <r>
          <rPr>
            <sz val="11"/>
            <color theme="1"/>
            <rFont val="Calibri"/>
            <family val="2"/>
            <scheme val="minor"/>
          </rPr>
          <t>Introduzca un codigo UNSPSC</t>
        </r>
      </text>
    </comment>
    <comment ref="B1250" authorId="2" shapeId="0" xr:uid="{D1B46077-0F17-4279-A65F-1543CAAE9831}">
      <text>
        <r>
          <rPr>
            <sz val="11"/>
            <color theme="1"/>
            <rFont val="Calibri"/>
            <family val="2"/>
            <scheme val="minor"/>
          </rPr>
          <t>Descripción calculada automáticamente a partir de código del artículo</t>
        </r>
      </text>
    </comment>
    <comment ref="C1250" authorId="2" shapeId="0" xr:uid="{4180093F-B73B-445B-9C97-8853AFFED1F7}">
      <text>
        <r>
          <rPr>
            <sz val="11"/>
            <color theme="1"/>
            <rFont val="Calibri"/>
            <family val="2"/>
            <scheme val="minor"/>
          </rPr>
          <t>Seleccione un valor de la lista</t>
        </r>
      </text>
    </comment>
    <comment ref="D1250" authorId="2" shapeId="0" xr:uid="{16A48E1B-F0CD-4F93-BB72-4DA4D1E3BFC8}">
      <text>
        <r>
          <rPr>
            <sz val="11"/>
            <color theme="1"/>
            <rFont val="Calibri"/>
            <family val="2"/>
            <scheme val="minor"/>
          </rPr>
          <t>Introduzca un número con dos decimales como máximo. Debe ser igual o mayor a la "Cantidad Real Consumida"</t>
        </r>
      </text>
    </comment>
    <comment ref="E1250" authorId="2" shapeId="0" xr:uid="{6EC91F0D-2D64-4105-9EC6-1D7E46FCDC55}">
      <text>
        <r>
          <rPr>
            <sz val="11"/>
            <color theme="1"/>
            <rFont val="Calibri"/>
            <family val="2"/>
            <scheme val="minor"/>
          </rPr>
          <t>Introduzca un número con dos decimales como máximo</t>
        </r>
      </text>
    </comment>
    <comment ref="F1250" authorId="2" shapeId="0" xr:uid="{DE7D7688-7CB7-4E4A-BB12-EA0775592740}">
      <text>
        <r>
          <rPr>
            <sz val="11"/>
            <color theme="1"/>
            <rFont val="Calibri"/>
            <family val="2"/>
            <scheme val="minor"/>
          </rPr>
          <t>Monto calculado automáticamente por el sistema</t>
        </r>
      </text>
    </comment>
    <comment ref="A1255" authorId="2" shapeId="0" xr:uid="{45F74CF8-D62B-4441-86F0-E05577D9CD96}">
      <text>
        <r>
          <rPr>
            <sz val="11"/>
            <color theme="1"/>
            <rFont val="Calibri"/>
            <family val="2"/>
            <scheme val="minor"/>
          </rPr>
          <t>Introducir un texto con el nombre o referencia de la contratación</t>
        </r>
      </text>
    </comment>
    <comment ref="B1255" authorId="2" shapeId="0" xr:uid="{3531DD8D-6294-4BD9-9CAC-4A5E53F4AF0D}">
      <text>
        <r>
          <rPr>
            <sz val="11"/>
            <color theme="1"/>
            <rFont val="Calibri"/>
            <family val="2"/>
            <scheme val="minor"/>
          </rPr>
          <t>Introduzca un texto con la finalidad de la contratación</t>
        </r>
      </text>
    </comment>
    <comment ref="C1255" authorId="2" shapeId="0" xr:uid="{E9B8AD2A-1151-4D9C-B5EE-6949F7A97C06}">
      <text>
        <r>
          <rPr>
            <sz val="11"/>
            <color theme="1"/>
            <rFont val="Calibri"/>
            <family val="2"/>
            <scheme val="minor"/>
          </rPr>
          <t>Seleccionar un valor del listado</t>
        </r>
      </text>
    </comment>
    <comment ref="D1255" authorId="2" shapeId="0" xr:uid="{B5754515-611D-4815-86C1-3644A72534B6}">
      <text>
        <r>
          <rPr>
            <sz val="11"/>
            <color theme="1"/>
            <rFont val="Calibri"/>
            <family val="2"/>
            <scheme val="minor"/>
          </rPr>
          <t>Seleccione el tipo de procedimiento</t>
        </r>
      </text>
    </comment>
    <comment ref="E1255" authorId="2" shapeId="0" xr:uid="{B75F9B84-7D53-4DED-AC8B-B3C067831A77}">
      <text>
        <r>
          <rPr>
            <sz val="11"/>
            <color theme="1"/>
            <rFont val="Calibri"/>
            <family val="2"/>
            <scheme val="minor"/>
          </rPr>
          <t>Seleccione un valor de la lista</t>
        </r>
      </text>
    </comment>
    <comment ref="F1255" authorId="2" shapeId="0" xr:uid="{C0F4103E-D48A-4BA5-AEA2-0BA5D6BBFB9D}">
      <text>
        <r>
          <rPr>
            <sz val="11"/>
            <color theme="1"/>
            <rFont val="Calibri"/>
            <family val="2"/>
            <scheme val="minor"/>
          </rPr>
          <t>Introduzca el código SNIP</t>
        </r>
      </text>
    </comment>
    <comment ref="C1256" authorId="2" shapeId="0" xr:uid="{6A994C7C-BB1E-460D-8BB1-BA5CECA2AB8C}">
      <text>
        <r>
          <rPr>
            <sz val="11"/>
            <color theme="1"/>
            <rFont val="Calibri"/>
            <family val="2"/>
            <scheme val="minor"/>
          </rPr>
          <t>Introduzca la fecha de inicio del proceso, en formato dd-mm-aaaa</t>
        </r>
      </text>
    </comment>
    <comment ref="F1256" authorId="2" shapeId="0" xr:uid="{421823CC-4939-4C2C-89A6-D8ABCF3D235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57" authorId="2" shapeId="0" xr:uid="{AE802497-AD08-493E-9D2A-F15D5335DEFB}">
      <text/>
    </comment>
    <comment ref="C1258" authorId="2" shapeId="0" xr:uid="{D70C5919-FAD7-496A-905A-79B633706A22}">
      <text>
        <r>
          <rPr>
            <sz val="11"/>
            <color theme="1"/>
            <rFont val="Calibri"/>
            <family val="2"/>
            <scheme val="minor"/>
          </rPr>
          <t>Introduzca la fecha prevista de adjudicación, en formato dd-mm-aaaa</t>
        </r>
      </text>
    </comment>
    <comment ref="F1258" authorId="2" shapeId="0" xr:uid="{7261B0EE-36F2-47F9-9159-7A827F0AB4F4}">
      <text/>
    </comment>
    <comment ref="F1259" authorId="2" shapeId="0" xr:uid="{87173712-139C-4AF9-9201-23CF1B3253AA}">
      <text/>
    </comment>
    <comment ref="A1261" authorId="2" shapeId="0" xr:uid="{7D275EDA-16A8-436A-8E73-1235DBC0F07E}">
      <text>
        <r>
          <rPr>
            <sz val="11"/>
            <color theme="1"/>
            <rFont val="Calibri"/>
            <family val="2"/>
            <scheme val="minor"/>
          </rPr>
          <t>Introduzca un codigo UNSPSC</t>
        </r>
      </text>
    </comment>
    <comment ref="B1261" authorId="2" shapeId="0" xr:uid="{798CF5B5-5130-4AAC-80E7-16446A746198}">
      <text>
        <r>
          <rPr>
            <sz val="11"/>
            <color theme="1"/>
            <rFont val="Calibri"/>
            <family val="2"/>
            <scheme val="minor"/>
          </rPr>
          <t>Descripción calculada automáticamente a partir de código del artículo</t>
        </r>
      </text>
    </comment>
    <comment ref="C1261" authorId="2" shapeId="0" xr:uid="{D8C0A23F-968D-4F2A-BCF2-A4F70AB3A281}">
      <text>
        <r>
          <rPr>
            <sz val="11"/>
            <color theme="1"/>
            <rFont val="Calibri"/>
            <family val="2"/>
            <scheme val="minor"/>
          </rPr>
          <t>Seleccione un valor de la lista</t>
        </r>
      </text>
    </comment>
    <comment ref="D1261" authorId="2" shapeId="0" xr:uid="{53069084-A8DA-44CC-9431-B96377BCFE57}">
      <text>
        <r>
          <rPr>
            <sz val="11"/>
            <color theme="1"/>
            <rFont val="Calibri"/>
            <family val="2"/>
            <scheme val="minor"/>
          </rPr>
          <t>Introduzca un número con dos decimales como máximo. Debe ser igual o mayor a la "Cantidad Real Consumida"</t>
        </r>
      </text>
    </comment>
    <comment ref="E1261" authorId="2" shapeId="0" xr:uid="{A03A55C7-3839-409F-AB0D-99025BF9DCFF}">
      <text>
        <r>
          <rPr>
            <sz val="11"/>
            <color theme="1"/>
            <rFont val="Calibri"/>
            <family val="2"/>
            <scheme val="minor"/>
          </rPr>
          <t>Introduzca un número con dos decimales como máximo</t>
        </r>
      </text>
    </comment>
    <comment ref="F1261" authorId="2" shapeId="0" xr:uid="{AFD3116D-C06F-4662-94ED-F246C96AF0D0}">
      <text>
        <r>
          <rPr>
            <sz val="11"/>
            <color theme="1"/>
            <rFont val="Calibri"/>
            <family val="2"/>
            <scheme val="minor"/>
          </rPr>
          <t>Monto calculado automáticamente por el sistema</t>
        </r>
      </text>
    </comment>
    <comment ref="A1271" authorId="2" shapeId="0" xr:uid="{D4E40555-6B7A-40F8-9F85-0D8BD6F6E839}">
      <text>
        <r>
          <rPr>
            <sz val="11"/>
            <color theme="1"/>
            <rFont val="Calibri"/>
            <family val="2"/>
            <scheme val="minor"/>
          </rPr>
          <t>Introducir un texto con el nombre o referencia de la contratación</t>
        </r>
      </text>
    </comment>
    <comment ref="B1271" authorId="2" shapeId="0" xr:uid="{BDBE45B9-2512-4FCD-A5CE-825F98336F9F}">
      <text>
        <r>
          <rPr>
            <sz val="11"/>
            <color theme="1"/>
            <rFont val="Calibri"/>
            <family val="2"/>
            <scheme val="minor"/>
          </rPr>
          <t>Introduzca un texto con la finalidad de la contratación</t>
        </r>
      </text>
    </comment>
    <comment ref="C1271" authorId="2" shapeId="0" xr:uid="{4AD73D8E-A9C1-4F31-BE8E-80ADB31AB27D}">
      <text>
        <r>
          <rPr>
            <sz val="11"/>
            <color theme="1"/>
            <rFont val="Calibri"/>
            <family val="2"/>
            <scheme val="minor"/>
          </rPr>
          <t>Seleccionar un valor del listado</t>
        </r>
      </text>
    </comment>
    <comment ref="D1271" authorId="2" shapeId="0" xr:uid="{E085CF17-C9C1-4DC7-B2CC-8FB43A8EB389}">
      <text>
        <r>
          <rPr>
            <sz val="11"/>
            <color theme="1"/>
            <rFont val="Calibri"/>
            <family val="2"/>
            <scheme val="minor"/>
          </rPr>
          <t>Seleccione el tipo de procedimiento</t>
        </r>
      </text>
    </comment>
    <comment ref="E1271" authorId="2" shapeId="0" xr:uid="{5DE2EBE7-03C5-4FEE-BD8D-D4026422ACD9}">
      <text>
        <r>
          <rPr>
            <sz val="11"/>
            <color theme="1"/>
            <rFont val="Calibri"/>
            <family val="2"/>
            <scheme val="minor"/>
          </rPr>
          <t>Seleccione un valor de la lista</t>
        </r>
      </text>
    </comment>
    <comment ref="F1271" authorId="2" shapeId="0" xr:uid="{901D9218-38DB-4450-B8AE-B501B8205B4C}">
      <text>
        <r>
          <rPr>
            <sz val="11"/>
            <color theme="1"/>
            <rFont val="Calibri"/>
            <family val="2"/>
            <scheme val="minor"/>
          </rPr>
          <t>Introduzca el código SNIP</t>
        </r>
      </text>
    </comment>
    <comment ref="C1272" authorId="2" shapeId="0" xr:uid="{40107EE3-9A06-4C5F-9846-78165E6A4A12}">
      <text>
        <r>
          <rPr>
            <sz val="11"/>
            <color theme="1"/>
            <rFont val="Calibri"/>
            <family val="2"/>
            <scheme val="minor"/>
          </rPr>
          <t>Introduzca la fecha de inicio del proceso, en formato dd-mm-aaaa</t>
        </r>
      </text>
    </comment>
    <comment ref="F1272" authorId="2" shapeId="0" xr:uid="{504D149B-2206-4444-9A23-223563DC613D}">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73" authorId="2" shapeId="0" xr:uid="{1BE809D9-4415-483A-A3B1-BF78F08FC62C}">
      <text/>
    </comment>
    <comment ref="C1274" authorId="2" shapeId="0" xr:uid="{9015593E-CB66-4D5D-B563-DF3C30BB8CBE}">
      <text>
        <r>
          <rPr>
            <sz val="11"/>
            <color theme="1"/>
            <rFont val="Calibri"/>
            <family val="2"/>
            <scheme val="minor"/>
          </rPr>
          <t>Introduzca la fecha prevista de adjudicación, en formato dd-mm-aaaa</t>
        </r>
      </text>
    </comment>
    <comment ref="F1274" authorId="2" shapeId="0" xr:uid="{E5493982-3E86-4539-A262-6F35432336DF}">
      <text/>
    </comment>
    <comment ref="F1275" authorId="2" shapeId="0" xr:uid="{5352FDA3-5C92-4E8C-9EE3-6437CA442462}">
      <text/>
    </comment>
    <comment ref="A1277" authorId="2" shapeId="0" xr:uid="{DAFBB815-B9F2-423E-ADA5-6CEFDD631545}">
      <text>
        <r>
          <rPr>
            <sz val="11"/>
            <color theme="1"/>
            <rFont val="Calibri"/>
            <family val="2"/>
            <scheme val="minor"/>
          </rPr>
          <t>Introduzca un codigo UNSPSC</t>
        </r>
      </text>
    </comment>
    <comment ref="B1277" authorId="2" shapeId="0" xr:uid="{640B8A39-7CA2-4CBC-928A-3CC3B7826BB0}">
      <text>
        <r>
          <rPr>
            <sz val="11"/>
            <color theme="1"/>
            <rFont val="Calibri"/>
            <family val="2"/>
            <scheme val="minor"/>
          </rPr>
          <t>Descripción calculada automáticamente a partir de código del artículo</t>
        </r>
      </text>
    </comment>
    <comment ref="C1277" authorId="2" shapeId="0" xr:uid="{1369748A-93A0-4CC8-A5A8-CB344941C228}">
      <text>
        <r>
          <rPr>
            <sz val="11"/>
            <color theme="1"/>
            <rFont val="Calibri"/>
            <family val="2"/>
            <scheme val="minor"/>
          </rPr>
          <t>Seleccione un valor de la lista</t>
        </r>
      </text>
    </comment>
    <comment ref="D1277" authorId="2" shapeId="0" xr:uid="{EA09D1AD-49C9-4A3B-9150-9962BE171931}">
      <text>
        <r>
          <rPr>
            <sz val="11"/>
            <color theme="1"/>
            <rFont val="Calibri"/>
            <family val="2"/>
            <scheme val="minor"/>
          </rPr>
          <t>Introduzca un número con dos decimales como máximo. Debe ser igual o mayor a la "Cantidad Real Consumida"</t>
        </r>
      </text>
    </comment>
    <comment ref="E1277" authorId="2" shapeId="0" xr:uid="{D2772737-50EC-48B6-A089-947F5A4ED819}">
      <text>
        <r>
          <rPr>
            <sz val="11"/>
            <color theme="1"/>
            <rFont val="Calibri"/>
            <family val="2"/>
            <scheme val="minor"/>
          </rPr>
          <t>Introduzca un número con dos decimales como máximo</t>
        </r>
      </text>
    </comment>
    <comment ref="F1277" authorId="2" shapeId="0" xr:uid="{9173B2C2-AEBB-491B-BEE5-331013CD299C}">
      <text>
        <r>
          <rPr>
            <sz val="11"/>
            <color theme="1"/>
            <rFont val="Calibri"/>
            <family val="2"/>
            <scheme val="minor"/>
          </rPr>
          <t>Monto calculado automáticamente por el sistema</t>
        </r>
      </text>
    </comment>
    <comment ref="A1287" authorId="2" shapeId="0" xr:uid="{C2DA96E5-90EF-45EE-9174-55AC1EAF9B51}">
      <text>
        <r>
          <rPr>
            <sz val="11"/>
            <color theme="1"/>
            <rFont val="Calibri"/>
            <family val="2"/>
            <scheme val="minor"/>
          </rPr>
          <t>Introducir un texto con el nombre o referencia de la contratación</t>
        </r>
      </text>
    </comment>
    <comment ref="B1287" authorId="2" shapeId="0" xr:uid="{194E028C-B5A6-491E-8AD5-D0B200EDD64F}">
      <text>
        <r>
          <rPr>
            <sz val="11"/>
            <color theme="1"/>
            <rFont val="Calibri"/>
            <family val="2"/>
            <scheme val="minor"/>
          </rPr>
          <t>Introduzca un texto con la finalidad de la contratación</t>
        </r>
      </text>
    </comment>
    <comment ref="C1287" authorId="2" shapeId="0" xr:uid="{DD27430E-4929-43CF-8D43-A5C30960B0B1}">
      <text>
        <r>
          <rPr>
            <sz val="11"/>
            <color theme="1"/>
            <rFont val="Calibri"/>
            <family val="2"/>
            <scheme val="minor"/>
          </rPr>
          <t>Seleccionar un valor del listado</t>
        </r>
      </text>
    </comment>
    <comment ref="D1287" authorId="2" shapeId="0" xr:uid="{09D127DC-E67E-4F2A-8209-2E8026AB527C}">
      <text>
        <r>
          <rPr>
            <sz val="11"/>
            <color theme="1"/>
            <rFont val="Calibri"/>
            <family val="2"/>
            <scheme val="minor"/>
          </rPr>
          <t>Seleccione el tipo de procedimiento</t>
        </r>
      </text>
    </comment>
    <comment ref="E1287" authorId="2" shapeId="0" xr:uid="{F67AD87F-5A0A-427D-B35A-FF9BF3CD49C1}">
      <text>
        <r>
          <rPr>
            <sz val="11"/>
            <color theme="1"/>
            <rFont val="Calibri"/>
            <family val="2"/>
            <scheme val="minor"/>
          </rPr>
          <t>Seleccione un valor de la lista</t>
        </r>
      </text>
    </comment>
    <comment ref="F1287" authorId="2" shapeId="0" xr:uid="{DD4B5FC6-85AE-479E-B31C-7DFBA393CABC}">
      <text>
        <r>
          <rPr>
            <sz val="11"/>
            <color theme="1"/>
            <rFont val="Calibri"/>
            <family val="2"/>
            <scheme val="minor"/>
          </rPr>
          <t>Introduzca el código SNIP</t>
        </r>
      </text>
    </comment>
    <comment ref="C1288" authorId="2" shapeId="0" xr:uid="{39C486AA-347D-4A21-8273-39D7473BB9DF}">
      <text>
        <r>
          <rPr>
            <sz val="11"/>
            <color theme="1"/>
            <rFont val="Calibri"/>
            <family val="2"/>
            <scheme val="minor"/>
          </rPr>
          <t>Introduzca la fecha de inicio del proceso, en formato dd-mm-aaaa</t>
        </r>
      </text>
    </comment>
    <comment ref="F1288" authorId="2" shapeId="0" xr:uid="{0E33F68F-FF6B-41AF-AB86-5D8B29043E95}">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89" authorId="2" shapeId="0" xr:uid="{0615C601-81EF-467C-AAF6-DFF85E448706}">
      <text/>
    </comment>
    <comment ref="C1290" authorId="2" shapeId="0" xr:uid="{C7F287CF-CFE2-4479-8083-39E3ACB1092E}">
      <text>
        <r>
          <rPr>
            <sz val="11"/>
            <color theme="1"/>
            <rFont val="Calibri"/>
            <family val="2"/>
            <scheme val="minor"/>
          </rPr>
          <t>Introduzca la fecha prevista de adjudicación, en formato dd-mm-aaaa</t>
        </r>
      </text>
    </comment>
    <comment ref="F1290" authorId="2" shapeId="0" xr:uid="{86017DC0-E6D1-47AD-98D4-C3069F873B70}">
      <text/>
    </comment>
    <comment ref="F1291" authorId="2" shapeId="0" xr:uid="{2C4CD4DB-3336-4E77-A43D-4E5540DDF915}">
      <text/>
    </comment>
    <comment ref="A1293" authorId="2" shapeId="0" xr:uid="{C2DB7F90-1579-4469-951B-6410CDE005CC}">
      <text>
        <r>
          <rPr>
            <sz val="11"/>
            <color theme="1"/>
            <rFont val="Calibri"/>
            <family val="2"/>
            <scheme val="minor"/>
          </rPr>
          <t>Introduzca un codigo UNSPSC</t>
        </r>
      </text>
    </comment>
    <comment ref="B1293" authorId="2" shapeId="0" xr:uid="{7FDD9BE3-FE7A-4F70-A682-2FF78A7DF7C4}">
      <text>
        <r>
          <rPr>
            <sz val="11"/>
            <color theme="1"/>
            <rFont val="Calibri"/>
            <family val="2"/>
            <scheme val="minor"/>
          </rPr>
          <t>Descripción calculada automáticamente a partir de código del artículo</t>
        </r>
      </text>
    </comment>
    <comment ref="C1293" authorId="2" shapeId="0" xr:uid="{13085AE9-3979-4652-B4A4-1AB70D66AA5B}">
      <text>
        <r>
          <rPr>
            <sz val="11"/>
            <color theme="1"/>
            <rFont val="Calibri"/>
            <family val="2"/>
            <scheme val="minor"/>
          </rPr>
          <t>Seleccione un valor de la lista</t>
        </r>
      </text>
    </comment>
    <comment ref="D1293" authorId="2" shapeId="0" xr:uid="{3DE57057-CAFC-409F-9848-0EE2E6075C72}">
      <text>
        <r>
          <rPr>
            <sz val="11"/>
            <color theme="1"/>
            <rFont val="Calibri"/>
            <family val="2"/>
            <scheme val="minor"/>
          </rPr>
          <t>Introduzca un número con dos decimales como máximo. Debe ser igual o mayor a la "Cantidad Real Consumida"</t>
        </r>
      </text>
    </comment>
    <comment ref="E1293" authorId="2" shapeId="0" xr:uid="{A1BE382F-53A8-4BE4-9498-9883CF284F88}">
      <text>
        <r>
          <rPr>
            <sz val="11"/>
            <color theme="1"/>
            <rFont val="Calibri"/>
            <family val="2"/>
            <scheme val="minor"/>
          </rPr>
          <t>Introduzca un número con dos decimales como máximo</t>
        </r>
      </text>
    </comment>
    <comment ref="F1293" authorId="2" shapeId="0" xr:uid="{7288764C-14CA-4920-9030-FCEE89536015}">
      <text>
        <r>
          <rPr>
            <sz val="11"/>
            <color theme="1"/>
            <rFont val="Calibri"/>
            <family val="2"/>
            <scheme val="minor"/>
          </rPr>
          <t>Monto calculado automáticamente por el sistema</t>
        </r>
      </text>
    </comment>
    <comment ref="A1298" authorId="2" shapeId="0" xr:uid="{86A6197B-F922-481A-B2D5-60BD30DB9912}">
      <text>
        <r>
          <rPr>
            <sz val="11"/>
            <color theme="1"/>
            <rFont val="Calibri"/>
            <family val="2"/>
            <scheme val="minor"/>
          </rPr>
          <t>Introducir un texto con el nombre o referencia de la contratación</t>
        </r>
      </text>
    </comment>
    <comment ref="B1298" authorId="2" shapeId="0" xr:uid="{D536ABA7-A2BD-4820-9F40-F92B15B1D51A}">
      <text>
        <r>
          <rPr>
            <sz val="11"/>
            <color theme="1"/>
            <rFont val="Calibri"/>
            <family val="2"/>
            <scheme val="minor"/>
          </rPr>
          <t>Introduzca un texto con la finalidad de la contratación</t>
        </r>
      </text>
    </comment>
    <comment ref="C1298" authorId="2" shapeId="0" xr:uid="{3B27E2FD-88C3-4000-9D29-51F3526D9DC1}">
      <text>
        <r>
          <rPr>
            <sz val="11"/>
            <color theme="1"/>
            <rFont val="Calibri"/>
            <family val="2"/>
            <scheme val="minor"/>
          </rPr>
          <t>Seleccionar un valor del listado</t>
        </r>
      </text>
    </comment>
    <comment ref="D1298" authorId="2" shapeId="0" xr:uid="{C3C2E756-C42A-4D5C-A68A-827E6576DFB9}">
      <text>
        <r>
          <rPr>
            <sz val="11"/>
            <color theme="1"/>
            <rFont val="Calibri"/>
            <family val="2"/>
            <scheme val="minor"/>
          </rPr>
          <t>Seleccione el tipo de procedimiento</t>
        </r>
      </text>
    </comment>
    <comment ref="E1298" authorId="2" shapeId="0" xr:uid="{29E7041A-D210-49FA-BB36-528B92A74811}">
      <text>
        <r>
          <rPr>
            <sz val="11"/>
            <color theme="1"/>
            <rFont val="Calibri"/>
            <family val="2"/>
            <scheme val="minor"/>
          </rPr>
          <t>Seleccione un valor de la lista</t>
        </r>
      </text>
    </comment>
    <comment ref="F1298" authorId="2" shapeId="0" xr:uid="{B50E1323-73D3-4144-AD46-B590235BD5B1}">
      <text>
        <r>
          <rPr>
            <sz val="11"/>
            <color theme="1"/>
            <rFont val="Calibri"/>
            <family val="2"/>
            <scheme val="minor"/>
          </rPr>
          <t>Introduzca el código SNIP</t>
        </r>
      </text>
    </comment>
    <comment ref="C1299" authorId="2" shapeId="0" xr:uid="{5D7D0C96-55AD-49EA-8B34-08A92837A158}">
      <text>
        <r>
          <rPr>
            <sz val="11"/>
            <color theme="1"/>
            <rFont val="Calibri"/>
            <family val="2"/>
            <scheme val="minor"/>
          </rPr>
          <t>Introduzca la fecha de inicio del proceso, en formato dd-mm-aaaa</t>
        </r>
      </text>
    </comment>
    <comment ref="F1299" authorId="2" shapeId="0" xr:uid="{798B3843-802A-4B73-A5CF-1DABD4938A06}">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00" authorId="2" shapeId="0" xr:uid="{7EC73ABF-82C8-4B35-9D10-68542CB74DBE}">
      <text/>
    </comment>
    <comment ref="C1301" authorId="2" shapeId="0" xr:uid="{75E099F0-D9C3-4FD8-924E-CED807BE0721}">
      <text>
        <r>
          <rPr>
            <sz val="11"/>
            <color theme="1"/>
            <rFont val="Calibri"/>
            <family val="2"/>
            <scheme val="minor"/>
          </rPr>
          <t>Introduzca la fecha prevista de adjudicación, en formato dd-mm-aaaa</t>
        </r>
      </text>
    </comment>
    <comment ref="F1301" authorId="2" shapeId="0" xr:uid="{85AF306B-68F3-44C6-BD31-33D9395D4B37}">
      <text/>
    </comment>
    <comment ref="F1302" authorId="2" shapeId="0" xr:uid="{8C69F97C-AF83-41D6-BE40-182404FF06E7}">
      <text/>
    </comment>
    <comment ref="A1304" authorId="2" shapeId="0" xr:uid="{7A2939F8-BAF0-4BF6-983A-A50E0933B688}">
      <text>
        <r>
          <rPr>
            <sz val="11"/>
            <color theme="1"/>
            <rFont val="Calibri"/>
            <family val="2"/>
            <scheme val="minor"/>
          </rPr>
          <t>Introduzca un codigo UNSPSC</t>
        </r>
      </text>
    </comment>
    <comment ref="B1304" authorId="2" shapeId="0" xr:uid="{4D3BF04F-00C3-4F82-A00A-6EC17D2FA195}">
      <text>
        <r>
          <rPr>
            <sz val="11"/>
            <color theme="1"/>
            <rFont val="Calibri"/>
            <family val="2"/>
            <scheme val="minor"/>
          </rPr>
          <t>Descripción calculada automáticamente a partir de código del artículo</t>
        </r>
      </text>
    </comment>
    <comment ref="C1304" authorId="2" shapeId="0" xr:uid="{E737D5CA-65E3-40A8-B484-F295E79822A2}">
      <text>
        <r>
          <rPr>
            <sz val="11"/>
            <color theme="1"/>
            <rFont val="Calibri"/>
            <family val="2"/>
            <scheme val="minor"/>
          </rPr>
          <t>Seleccione un valor de la lista</t>
        </r>
      </text>
    </comment>
    <comment ref="D1304" authorId="2" shapeId="0" xr:uid="{09CBA8A1-D3F9-427D-87A3-82E48E43F28B}">
      <text>
        <r>
          <rPr>
            <sz val="11"/>
            <color theme="1"/>
            <rFont val="Calibri"/>
            <family val="2"/>
            <scheme val="minor"/>
          </rPr>
          <t>Introduzca un número con dos decimales como máximo. Debe ser igual o mayor a la "Cantidad Real Consumida"</t>
        </r>
      </text>
    </comment>
    <comment ref="E1304" authorId="2" shapeId="0" xr:uid="{9F2F4265-5E99-452F-AC35-AC085487931B}">
      <text>
        <r>
          <rPr>
            <sz val="11"/>
            <color theme="1"/>
            <rFont val="Calibri"/>
            <family val="2"/>
            <scheme val="minor"/>
          </rPr>
          <t>Introduzca un número con dos decimales como máximo</t>
        </r>
      </text>
    </comment>
    <comment ref="F1304" authorId="2" shapeId="0" xr:uid="{DF97B688-676C-4E7F-92D9-0C81D3DBA00C}">
      <text>
        <r>
          <rPr>
            <sz val="11"/>
            <color theme="1"/>
            <rFont val="Calibri"/>
            <family val="2"/>
            <scheme val="minor"/>
          </rPr>
          <t>Monto calculado automáticamente por el sistema</t>
        </r>
      </text>
    </comment>
    <comment ref="A1309" authorId="2" shapeId="0" xr:uid="{1AF0E4A5-F94E-4695-A311-9A7801AA8C00}">
      <text>
        <r>
          <rPr>
            <sz val="11"/>
            <color theme="1"/>
            <rFont val="Calibri"/>
            <family val="2"/>
            <scheme val="minor"/>
          </rPr>
          <t>Introducir un texto con el nombre o referencia de la contratación</t>
        </r>
      </text>
    </comment>
    <comment ref="B1309" authorId="2" shapeId="0" xr:uid="{8E85A857-C626-444B-B90B-6C79F931997B}">
      <text>
        <r>
          <rPr>
            <sz val="11"/>
            <color theme="1"/>
            <rFont val="Calibri"/>
            <family val="2"/>
            <scheme val="minor"/>
          </rPr>
          <t>Introduzca un texto con la finalidad de la contratación</t>
        </r>
      </text>
    </comment>
    <comment ref="C1309" authorId="2" shapeId="0" xr:uid="{0F580D29-3462-4442-873A-F5EDAF075159}">
      <text>
        <r>
          <rPr>
            <sz val="11"/>
            <color theme="1"/>
            <rFont val="Calibri"/>
            <family val="2"/>
            <scheme val="minor"/>
          </rPr>
          <t>Seleccionar un valor del listado</t>
        </r>
      </text>
    </comment>
    <comment ref="D1309" authorId="2" shapeId="0" xr:uid="{D64F13AB-CF19-455F-BC5B-1228BBFCDF2A}">
      <text>
        <r>
          <rPr>
            <sz val="11"/>
            <color theme="1"/>
            <rFont val="Calibri"/>
            <family val="2"/>
            <scheme val="minor"/>
          </rPr>
          <t>Seleccione el tipo de procedimiento</t>
        </r>
      </text>
    </comment>
    <comment ref="E1309" authorId="2" shapeId="0" xr:uid="{42ED5A44-7018-49A4-A239-4795B48714AD}">
      <text>
        <r>
          <rPr>
            <sz val="11"/>
            <color theme="1"/>
            <rFont val="Calibri"/>
            <family val="2"/>
            <scheme val="minor"/>
          </rPr>
          <t>Seleccione un valor de la lista</t>
        </r>
      </text>
    </comment>
    <comment ref="F1309" authorId="2" shapeId="0" xr:uid="{C6828A8D-BBF1-4047-9DAA-3453A80711E9}">
      <text>
        <r>
          <rPr>
            <sz val="11"/>
            <color theme="1"/>
            <rFont val="Calibri"/>
            <family val="2"/>
            <scheme val="minor"/>
          </rPr>
          <t>Introduzca el código SNIP</t>
        </r>
      </text>
    </comment>
    <comment ref="C1310" authorId="2" shapeId="0" xr:uid="{EC170934-95BA-4480-A5F8-F3F116416850}">
      <text>
        <r>
          <rPr>
            <sz val="11"/>
            <color theme="1"/>
            <rFont val="Calibri"/>
            <family val="2"/>
            <scheme val="minor"/>
          </rPr>
          <t>Introduzca la fecha de inicio del proceso, en formato dd-mm-aaaa</t>
        </r>
      </text>
    </comment>
    <comment ref="F1310" authorId="2" shapeId="0" xr:uid="{6726DB35-00BB-47D4-81A8-1948B5A7B4FE}">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11" authorId="2" shapeId="0" xr:uid="{BFF56825-030E-42D6-A0C8-144BAFAC6E95}">
      <text/>
    </comment>
    <comment ref="C1312" authorId="2" shapeId="0" xr:uid="{8D043CFF-2CC2-4C00-A3C7-2B2B277813E1}">
      <text>
        <r>
          <rPr>
            <sz val="11"/>
            <color theme="1"/>
            <rFont val="Calibri"/>
            <family val="2"/>
            <scheme val="minor"/>
          </rPr>
          <t>Introduzca la fecha prevista de adjudicación, en formato dd-mm-aaaa</t>
        </r>
      </text>
    </comment>
    <comment ref="F1312" authorId="2" shapeId="0" xr:uid="{F23B0CEB-2312-4798-954D-38249232C09A}">
      <text/>
    </comment>
    <comment ref="F1313" authorId="2" shapeId="0" xr:uid="{BF6EED88-2D30-4994-ABD2-160D3F9A1605}">
      <text/>
    </comment>
    <comment ref="A1315" authorId="2" shapeId="0" xr:uid="{A4D3824D-7B31-4936-BC48-CFC00B905F3F}">
      <text>
        <r>
          <rPr>
            <sz val="11"/>
            <color theme="1"/>
            <rFont val="Calibri"/>
            <family val="2"/>
            <scheme val="minor"/>
          </rPr>
          <t>Introduzca un codigo UNSPSC</t>
        </r>
      </text>
    </comment>
    <comment ref="B1315" authorId="2" shapeId="0" xr:uid="{5892522E-09E9-48E0-9190-355165239C06}">
      <text>
        <r>
          <rPr>
            <sz val="11"/>
            <color theme="1"/>
            <rFont val="Calibri"/>
            <family val="2"/>
            <scheme val="minor"/>
          </rPr>
          <t>Descripción calculada automáticamente a partir de código del artículo</t>
        </r>
      </text>
    </comment>
    <comment ref="C1315" authorId="2" shapeId="0" xr:uid="{41729DFE-5426-49F5-BD35-7746DA2FFC03}">
      <text>
        <r>
          <rPr>
            <sz val="11"/>
            <color theme="1"/>
            <rFont val="Calibri"/>
            <family val="2"/>
            <scheme val="minor"/>
          </rPr>
          <t>Seleccione un valor de la lista</t>
        </r>
      </text>
    </comment>
    <comment ref="D1315" authorId="2" shapeId="0" xr:uid="{AB67318F-37F4-4319-9DF9-82A0DF673096}">
      <text>
        <r>
          <rPr>
            <sz val="11"/>
            <color theme="1"/>
            <rFont val="Calibri"/>
            <family val="2"/>
            <scheme val="minor"/>
          </rPr>
          <t>Introduzca un número con dos decimales como máximo. Debe ser igual o mayor a la "Cantidad Real Consumida"</t>
        </r>
      </text>
    </comment>
    <comment ref="E1315" authorId="2" shapeId="0" xr:uid="{0C922241-53E5-4937-A1D9-1F000FCD9752}">
      <text>
        <r>
          <rPr>
            <sz val="11"/>
            <color theme="1"/>
            <rFont val="Calibri"/>
            <family val="2"/>
            <scheme val="minor"/>
          </rPr>
          <t>Introduzca un número con dos decimales como máximo</t>
        </r>
      </text>
    </comment>
    <comment ref="F1315" authorId="2" shapeId="0" xr:uid="{896E5D74-61D8-4407-986B-3E9EF2408953}">
      <text>
        <r>
          <rPr>
            <sz val="11"/>
            <color theme="1"/>
            <rFont val="Calibri"/>
            <family val="2"/>
            <scheme val="minor"/>
          </rPr>
          <t>Monto calculado automáticamente por el sistema</t>
        </r>
      </text>
    </comment>
    <comment ref="A1321" authorId="2" shapeId="0" xr:uid="{F29996E9-1D47-4F3B-9070-CE424443E139}">
      <text>
        <r>
          <rPr>
            <sz val="11"/>
            <color theme="1"/>
            <rFont val="Calibri"/>
            <family val="2"/>
            <scheme val="minor"/>
          </rPr>
          <t>Introducir un texto con el nombre o referencia de la contratación</t>
        </r>
      </text>
    </comment>
    <comment ref="B1321" authorId="2" shapeId="0" xr:uid="{BC0DEFC5-EEC3-482E-B13D-4E6FD952D172}">
      <text>
        <r>
          <rPr>
            <sz val="11"/>
            <color theme="1"/>
            <rFont val="Calibri"/>
            <family val="2"/>
            <scheme val="minor"/>
          </rPr>
          <t>Introduzca un texto con la finalidad de la contratación</t>
        </r>
      </text>
    </comment>
    <comment ref="C1321" authorId="2" shapeId="0" xr:uid="{9D533982-9A8B-47E2-A416-709EF20EFEAF}">
      <text>
        <r>
          <rPr>
            <sz val="11"/>
            <color theme="1"/>
            <rFont val="Calibri"/>
            <family val="2"/>
            <scheme val="minor"/>
          </rPr>
          <t>Seleccionar un valor del listado</t>
        </r>
      </text>
    </comment>
    <comment ref="D1321" authorId="2" shapeId="0" xr:uid="{C6814F3A-6AE2-4624-93BD-02B5E1D10812}">
      <text>
        <r>
          <rPr>
            <sz val="11"/>
            <color theme="1"/>
            <rFont val="Calibri"/>
            <family val="2"/>
            <scheme val="minor"/>
          </rPr>
          <t>Seleccione el tipo de procedimiento</t>
        </r>
      </text>
    </comment>
    <comment ref="E1321" authorId="2" shapeId="0" xr:uid="{32187C80-E299-41C4-B090-060880325087}">
      <text>
        <r>
          <rPr>
            <sz val="11"/>
            <color theme="1"/>
            <rFont val="Calibri"/>
            <family val="2"/>
            <scheme val="minor"/>
          </rPr>
          <t>Seleccione un valor de la lista</t>
        </r>
      </text>
    </comment>
    <comment ref="F1321" authorId="2" shapeId="0" xr:uid="{E4245B39-6618-477E-97EB-7B771E1B2E53}">
      <text>
        <r>
          <rPr>
            <sz val="11"/>
            <color theme="1"/>
            <rFont val="Calibri"/>
            <family val="2"/>
            <scheme val="minor"/>
          </rPr>
          <t>Introduzca el código SNIP</t>
        </r>
      </text>
    </comment>
    <comment ref="C1322" authorId="2" shapeId="0" xr:uid="{2E01DAF5-A12D-46CE-AAB2-108F64EFCEFB}">
      <text>
        <r>
          <rPr>
            <sz val="11"/>
            <color theme="1"/>
            <rFont val="Calibri"/>
            <family val="2"/>
            <scheme val="minor"/>
          </rPr>
          <t>Introduzca la fecha de inicio del proceso, en formato dd-mm-aaaa</t>
        </r>
      </text>
    </comment>
    <comment ref="F1322" authorId="2" shapeId="0" xr:uid="{61864D27-9756-45AB-A61F-771747D8F775}">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23" authorId="2" shapeId="0" xr:uid="{3FE52175-38EA-4E42-8FD6-BE6E62F19CF1}">
      <text/>
    </comment>
    <comment ref="C1324" authorId="2" shapeId="0" xr:uid="{1BFF7D2D-A6B1-45D0-A590-B3CD3A2B97AF}">
      <text>
        <r>
          <rPr>
            <sz val="11"/>
            <color theme="1"/>
            <rFont val="Calibri"/>
            <family val="2"/>
            <scheme val="minor"/>
          </rPr>
          <t>Introduzca la fecha prevista de adjudicación, en formato dd-mm-aaaa</t>
        </r>
      </text>
    </comment>
    <comment ref="F1324" authorId="2" shapeId="0" xr:uid="{A2747F86-123E-4D59-952B-9CDCAD22365D}">
      <text/>
    </comment>
    <comment ref="F1325" authorId="2" shapeId="0" xr:uid="{3DCC4E7D-5E71-41F2-AAB2-77F9D5644C60}">
      <text/>
    </comment>
    <comment ref="A1327" authorId="2" shapeId="0" xr:uid="{7176EB5A-5762-4779-8C4A-CAECCF0B4DF0}">
      <text>
        <r>
          <rPr>
            <sz val="11"/>
            <color theme="1"/>
            <rFont val="Calibri"/>
            <family val="2"/>
            <scheme val="minor"/>
          </rPr>
          <t>Introduzca un codigo UNSPSC</t>
        </r>
      </text>
    </comment>
    <comment ref="B1327" authorId="2" shapeId="0" xr:uid="{AA1679FF-274B-4862-944E-D2A69A32EE85}">
      <text>
        <r>
          <rPr>
            <sz val="11"/>
            <color theme="1"/>
            <rFont val="Calibri"/>
            <family val="2"/>
            <scheme val="minor"/>
          </rPr>
          <t>Descripción calculada automáticamente a partir de código del artículo</t>
        </r>
      </text>
    </comment>
    <comment ref="C1327" authorId="2" shapeId="0" xr:uid="{0C40BCB8-EFA6-4CC6-A660-159EE859E2A0}">
      <text>
        <r>
          <rPr>
            <sz val="11"/>
            <color theme="1"/>
            <rFont val="Calibri"/>
            <family val="2"/>
            <scheme val="minor"/>
          </rPr>
          <t>Seleccione un valor de la lista</t>
        </r>
      </text>
    </comment>
    <comment ref="D1327" authorId="2" shapeId="0" xr:uid="{66D7B0DF-0FF0-49BC-8D2B-BC129B575A25}">
      <text>
        <r>
          <rPr>
            <sz val="11"/>
            <color theme="1"/>
            <rFont val="Calibri"/>
            <family val="2"/>
            <scheme val="minor"/>
          </rPr>
          <t>Introduzca un número con dos decimales como máximo. Debe ser igual o mayor a la "Cantidad Real Consumida"</t>
        </r>
      </text>
    </comment>
    <comment ref="E1327" authorId="2" shapeId="0" xr:uid="{142A131C-07BD-4EAE-8282-359460FECE11}">
      <text>
        <r>
          <rPr>
            <sz val="11"/>
            <color theme="1"/>
            <rFont val="Calibri"/>
            <family val="2"/>
            <scheme val="minor"/>
          </rPr>
          <t>Introduzca un número con dos decimales como máximo</t>
        </r>
      </text>
    </comment>
    <comment ref="F1327" authorId="2" shapeId="0" xr:uid="{EE0054D5-6B37-42BE-94CE-36B5AE910F20}">
      <text>
        <r>
          <rPr>
            <sz val="11"/>
            <color theme="1"/>
            <rFont val="Calibri"/>
            <family val="2"/>
            <scheme val="minor"/>
          </rPr>
          <t>Monto calculado automáticamente por el sistema</t>
        </r>
      </text>
    </comment>
    <comment ref="A1335" authorId="2" shapeId="0" xr:uid="{8E56E7F3-B8F2-44DE-B685-C6357F13718E}">
      <text>
        <r>
          <rPr>
            <sz val="11"/>
            <color theme="1"/>
            <rFont val="Calibri"/>
            <family val="2"/>
            <scheme val="minor"/>
          </rPr>
          <t>Introducir un texto con el nombre o referencia de la contratación</t>
        </r>
      </text>
    </comment>
    <comment ref="B1335" authorId="2" shapeId="0" xr:uid="{3B78B596-D690-44F2-8EB8-247521EC6BB0}">
      <text>
        <r>
          <rPr>
            <sz val="11"/>
            <color theme="1"/>
            <rFont val="Calibri"/>
            <family val="2"/>
            <scheme val="minor"/>
          </rPr>
          <t>Introduzca un texto con la finalidad de la contratación</t>
        </r>
      </text>
    </comment>
    <comment ref="C1335" authorId="2" shapeId="0" xr:uid="{221A6CC9-9767-46B7-A3AD-C33A31440B2E}">
      <text>
        <r>
          <rPr>
            <sz val="11"/>
            <color theme="1"/>
            <rFont val="Calibri"/>
            <family val="2"/>
            <scheme val="minor"/>
          </rPr>
          <t>Seleccionar un valor del listado</t>
        </r>
      </text>
    </comment>
    <comment ref="D1335" authorId="2" shapeId="0" xr:uid="{7262FDC0-00CF-4759-9FE0-7BF77C854A22}">
      <text>
        <r>
          <rPr>
            <sz val="11"/>
            <color theme="1"/>
            <rFont val="Calibri"/>
            <family val="2"/>
            <scheme val="minor"/>
          </rPr>
          <t>Seleccione el tipo de procedimiento</t>
        </r>
      </text>
    </comment>
    <comment ref="E1335" authorId="2" shapeId="0" xr:uid="{7589C3AE-A539-477A-BAC2-8B7B87FDD5B7}">
      <text>
        <r>
          <rPr>
            <sz val="11"/>
            <color theme="1"/>
            <rFont val="Calibri"/>
            <family val="2"/>
            <scheme val="minor"/>
          </rPr>
          <t>Seleccione un valor de la lista</t>
        </r>
      </text>
    </comment>
    <comment ref="F1335" authorId="2" shapeId="0" xr:uid="{3FFF68FD-F34F-42E1-9191-F33F41A38C38}">
      <text>
        <r>
          <rPr>
            <sz val="11"/>
            <color theme="1"/>
            <rFont val="Calibri"/>
            <family val="2"/>
            <scheme val="minor"/>
          </rPr>
          <t>Introduzca el código SNIP</t>
        </r>
      </text>
    </comment>
    <comment ref="C1336" authorId="2" shapeId="0" xr:uid="{B85A8D95-7E02-4260-9692-53AFABBA6F13}">
      <text>
        <r>
          <rPr>
            <sz val="11"/>
            <color theme="1"/>
            <rFont val="Calibri"/>
            <family val="2"/>
            <scheme val="minor"/>
          </rPr>
          <t>Introduzca la fecha de inicio del proceso, en formato dd-mm-aaaa</t>
        </r>
      </text>
    </comment>
    <comment ref="F1336" authorId="2" shapeId="0" xr:uid="{96ED38F1-011E-4393-9396-BE947F65F708}">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37" authorId="2" shapeId="0" xr:uid="{52FECFCB-35F8-47E3-83A9-FC20D0EA22E9}">
      <text/>
    </comment>
    <comment ref="C1338" authorId="2" shapeId="0" xr:uid="{336DE366-AD5F-4CDD-A610-DC0EFD47D3BF}">
      <text>
        <r>
          <rPr>
            <sz val="11"/>
            <color theme="1"/>
            <rFont val="Calibri"/>
            <family val="2"/>
            <scheme val="minor"/>
          </rPr>
          <t>Introduzca la fecha prevista de adjudicación, en formato dd-mm-aaaa</t>
        </r>
      </text>
    </comment>
    <comment ref="F1338" authorId="2" shapeId="0" xr:uid="{BEDC995E-DEA9-4D4E-BC5E-2407FD44612D}">
      <text/>
    </comment>
    <comment ref="F1339" authorId="2" shapeId="0" xr:uid="{E1350F0A-44DC-4AD5-9CE7-95235DCC342C}">
      <text/>
    </comment>
    <comment ref="A1341" authorId="2" shapeId="0" xr:uid="{B999EC1E-1051-4E83-A452-8919CBF093E5}">
      <text>
        <r>
          <rPr>
            <sz val="11"/>
            <color theme="1"/>
            <rFont val="Calibri"/>
            <family val="2"/>
            <scheme val="minor"/>
          </rPr>
          <t>Introduzca un codigo UNSPSC</t>
        </r>
      </text>
    </comment>
    <comment ref="B1341" authorId="2" shapeId="0" xr:uid="{8B7186E8-5BE5-425A-BCF8-AAD10A778244}">
      <text>
        <r>
          <rPr>
            <sz val="11"/>
            <color theme="1"/>
            <rFont val="Calibri"/>
            <family val="2"/>
            <scheme val="minor"/>
          </rPr>
          <t>Descripción calculada automáticamente a partir de código del artículo</t>
        </r>
      </text>
    </comment>
    <comment ref="C1341" authorId="2" shapeId="0" xr:uid="{A8A0AD97-9331-4B8D-8DFA-FB2EA9E024FB}">
      <text>
        <r>
          <rPr>
            <sz val="11"/>
            <color theme="1"/>
            <rFont val="Calibri"/>
            <family val="2"/>
            <scheme val="minor"/>
          </rPr>
          <t>Seleccione un valor de la lista</t>
        </r>
      </text>
    </comment>
    <comment ref="D1341" authorId="2" shapeId="0" xr:uid="{685FC8EA-7A4B-413A-B402-F861FB3B2C5C}">
      <text>
        <r>
          <rPr>
            <sz val="11"/>
            <color theme="1"/>
            <rFont val="Calibri"/>
            <family val="2"/>
            <scheme val="minor"/>
          </rPr>
          <t>Introduzca un número con dos decimales como máximo. Debe ser igual o mayor a la "Cantidad Real Consumida"</t>
        </r>
      </text>
    </comment>
    <comment ref="E1341" authorId="2" shapeId="0" xr:uid="{C4A5E4F7-613F-4E2F-98A3-2D00845031AA}">
      <text>
        <r>
          <rPr>
            <sz val="11"/>
            <color theme="1"/>
            <rFont val="Calibri"/>
            <family val="2"/>
            <scheme val="minor"/>
          </rPr>
          <t>Introduzca un número con dos decimales como máximo</t>
        </r>
      </text>
    </comment>
    <comment ref="F1341" authorId="2" shapeId="0" xr:uid="{18DDE878-6A3A-4714-A188-DCF925492877}">
      <text>
        <r>
          <rPr>
            <sz val="11"/>
            <color theme="1"/>
            <rFont val="Calibri"/>
            <family val="2"/>
            <scheme val="minor"/>
          </rPr>
          <t>Monto calculado automáticamente por el sistema</t>
        </r>
      </text>
    </comment>
    <comment ref="A1356" authorId="2" shapeId="0" xr:uid="{E62103F8-1D6B-48F9-BD4D-98E2F6808511}">
      <text>
        <r>
          <rPr>
            <sz val="11"/>
            <color theme="1"/>
            <rFont val="Calibri"/>
            <family val="2"/>
            <scheme val="minor"/>
          </rPr>
          <t>Introducir un texto con el nombre o referencia de la contratación</t>
        </r>
      </text>
    </comment>
    <comment ref="B1356" authorId="2" shapeId="0" xr:uid="{065F3D33-C920-4F4B-92BB-39DBEDF872BA}">
      <text>
        <r>
          <rPr>
            <sz val="11"/>
            <color theme="1"/>
            <rFont val="Calibri"/>
            <family val="2"/>
            <scheme val="minor"/>
          </rPr>
          <t>Introduzca un texto con la finalidad de la contratación</t>
        </r>
      </text>
    </comment>
    <comment ref="C1356" authorId="2" shapeId="0" xr:uid="{F9DCE8EC-9102-4A1E-85DF-9D494D1F0C89}">
      <text>
        <r>
          <rPr>
            <sz val="11"/>
            <color theme="1"/>
            <rFont val="Calibri"/>
            <family val="2"/>
            <scheme val="minor"/>
          </rPr>
          <t>Seleccionar un valor del listado</t>
        </r>
      </text>
    </comment>
    <comment ref="D1356" authorId="2" shapeId="0" xr:uid="{2753A395-6D4E-4831-BA84-5B334644D210}">
      <text>
        <r>
          <rPr>
            <sz val="11"/>
            <color theme="1"/>
            <rFont val="Calibri"/>
            <family val="2"/>
            <scheme val="minor"/>
          </rPr>
          <t>Seleccione el tipo de procedimiento</t>
        </r>
      </text>
    </comment>
    <comment ref="E1356" authorId="2" shapeId="0" xr:uid="{32B6C257-DC05-4AB5-9871-759E96E00895}">
      <text>
        <r>
          <rPr>
            <sz val="11"/>
            <color theme="1"/>
            <rFont val="Calibri"/>
            <family val="2"/>
            <scheme val="minor"/>
          </rPr>
          <t>Seleccione un valor de la lista</t>
        </r>
      </text>
    </comment>
    <comment ref="F1356" authorId="2" shapeId="0" xr:uid="{7B8BFF7F-3364-414B-8913-2E32582BD421}">
      <text>
        <r>
          <rPr>
            <sz val="11"/>
            <color theme="1"/>
            <rFont val="Calibri"/>
            <family val="2"/>
            <scheme val="minor"/>
          </rPr>
          <t>Introduzca el código SNIP</t>
        </r>
      </text>
    </comment>
    <comment ref="C1357" authorId="2" shapeId="0" xr:uid="{4E5CC145-1594-4ED3-BC8D-60FA0BA08F68}">
      <text>
        <r>
          <rPr>
            <sz val="11"/>
            <color theme="1"/>
            <rFont val="Calibri"/>
            <family val="2"/>
            <scheme val="minor"/>
          </rPr>
          <t>Introduzca la fecha de inicio del proceso, en formato dd-mm-aaaa</t>
        </r>
      </text>
    </comment>
    <comment ref="F1357" authorId="2" shapeId="0" xr:uid="{0791FBFB-475D-4895-9261-84E092A580EF}">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58" authorId="2" shapeId="0" xr:uid="{C9B01627-E7E6-4CCC-9A07-A8B8910528F3}">
      <text/>
    </comment>
    <comment ref="C1359" authorId="2" shapeId="0" xr:uid="{7C093D82-188C-4130-A342-1C955BBD213D}">
      <text>
        <r>
          <rPr>
            <sz val="11"/>
            <color theme="1"/>
            <rFont val="Calibri"/>
            <family val="2"/>
            <scheme val="minor"/>
          </rPr>
          <t>Introduzca la fecha prevista de adjudicación, en formato dd-mm-aaaa</t>
        </r>
      </text>
    </comment>
    <comment ref="F1359" authorId="2" shapeId="0" xr:uid="{36C20ADB-AB43-473D-8DEE-40B7280249A2}">
      <text/>
    </comment>
    <comment ref="F1360" authorId="2" shapeId="0" xr:uid="{A3E0AD3D-770A-42D0-A3A1-D81EA0CD77F0}">
      <text/>
    </comment>
    <comment ref="A1362" authorId="2" shapeId="0" xr:uid="{27CBF32C-341D-47F6-A93D-4A0EEC9E8149}">
      <text>
        <r>
          <rPr>
            <sz val="11"/>
            <color theme="1"/>
            <rFont val="Calibri"/>
            <family val="2"/>
            <scheme val="minor"/>
          </rPr>
          <t>Introduzca un codigo UNSPSC</t>
        </r>
      </text>
    </comment>
    <comment ref="B1362" authorId="2" shapeId="0" xr:uid="{2B9B3B85-69E5-46F0-9557-F895774AD4C0}">
      <text>
        <r>
          <rPr>
            <sz val="11"/>
            <color theme="1"/>
            <rFont val="Calibri"/>
            <family val="2"/>
            <scheme val="minor"/>
          </rPr>
          <t>Descripción calculada automáticamente a partir de código del artículo</t>
        </r>
      </text>
    </comment>
    <comment ref="C1362" authorId="2" shapeId="0" xr:uid="{8BD8A2F5-D945-483A-8EDE-6FA25E7FA175}">
      <text>
        <r>
          <rPr>
            <sz val="11"/>
            <color theme="1"/>
            <rFont val="Calibri"/>
            <family val="2"/>
            <scheme val="minor"/>
          </rPr>
          <t>Seleccione un valor de la lista</t>
        </r>
      </text>
    </comment>
    <comment ref="D1362" authorId="2" shapeId="0" xr:uid="{BD26E054-0C23-4642-A235-77CECC49CBAC}">
      <text>
        <r>
          <rPr>
            <sz val="11"/>
            <color theme="1"/>
            <rFont val="Calibri"/>
            <family val="2"/>
            <scheme val="minor"/>
          </rPr>
          <t>Introduzca un número con dos decimales como máximo. Debe ser igual o mayor a la "Cantidad Real Consumida"</t>
        </r>
      </text>
    </comment>
    <comment ref="E1362" authorId="2" shapeId="0" xr:uid="{58C3E356-E6B4-4C28-946C-6F33510937A4}">
      <text>
        <r>
          <rPr>
            <sz val="11"/>
            <color theme="1"/>
            <rFont val="Calibri"/>
            <family val="2"/>
            <scheme val="minor"/>
          </rPr>
          <t>Introduzca un número con dos decimales como máximo</t>
        </r>
      </text>
    </comment>
    <comment ref="F1362" authorId="2" shapeId="0" xr:uid="{E3D22361-0FBE-4AB7-805E-F7E7D3D5FAEB}">
      <text>
        <r>
          <rPr>
            <sz val="11"/>
            <color theme="1"/>
            <rFont val="Calibri"/>
            <family val="2"/>
            <scheme val="minor"/>
          </rPr>
          <t>Monto calculado automáticamente por el sistema</t>
        </r>
      </text>
    </comment>
    <comment ref="A1367" authorId="2" shapeId="0" xr:uid="{200E8F36-FC70-4F93-A431-3701BFE18D28}">
      <text>
        <r>
          <rPr>
            <sz val="11"/>
            <color theme="1"/>
            <rFont val="Calibri"/>
            <family val="2"/>
            <scheme val="minor"/>
          </rPr>
          <t>Introducir un texto con el nombre o referencia de la contratación</t>
        </r>
      </text>
    </comment>
    <comment ref="B1367" authorId="2" shapeId="0" xr:uid="{B2D10A19-1E5D-4765-9EDC-C4E02EC7D8C4}">
      <text>
        <r>
          <rPr>
            <sz val="11"/>
            <color theme="1"/>
            <rFont val="Calibri"/>
            <family val="2"/>
            <scheme val="minor"/>
          </rPr>
          <t>Introduzca un texto con la finalidad de la contratación</t>
        </r>
      </text>
    </comment>
    <comment ref="C1367" authorId="2" shapeId="0" xr:uid="{BFB78532-91D0-4B71-9750-505D20E44944}">
      <text>
        <r>
          <rPr>
            <sz val="11"/>
            <color theme="1"/>
            <rFont val="Calibri"/>
            <family val="2"/>
            <scheme val="minor"/>
          </rPr>
          <t>Seleccionar un valor del listado</t>
        </r>
      </text>
    </comment>
    <comment ref="D1367" authorId="2" shapeId="0" xr:uid="{C2959ED3-FBD2-4333-891F-16A962A20B7E}">
      <text>
        <r>
          <rPr>
            <sz val="11"/>
            <color theme="1"/>
            <rFont val="Calibri"/>
            <family val="2"/>
            <scheme val="minor"/>
          </rPr>
          <t>Seleccione el tipo de procedimiento</t>
        </r>
      </text>
    </comment>
    <comment ref="E1367" authorId="2" shapeId="0" xr:uid="{408619ED-970C-4CDB-825E-051F28075861}">
      <text>
        <r>
          <rPr>
            <sz val="11"/>
            <color theme="1"/>
            <rFont val="Calibri"/>
            <family val="2"/>
            <scheme val="minor"/>
          </rPr>
          <t>Seleccione un valor de la lista</t>
        </r>
      </text>
    </comment>
    <comment ref="F1367" authorId="2" shapeId="0" xr:uid="{F35B0604-1E60-42F1-8C95-D8F289109435}">
      <text>
        <r>
          <rPr>
            <sz val="11"/>
            <color theme="1"/>
            <rFont val="Calibri"/>
            <family val="2"/>
            <scheme val="minor"/>
          </rPr>
          <t>Introduzca el código SNIP</t>
        </r>
      </text>
    </comment>
    <comment ref="C1368" authorId="2" shapeId="0" xr:uid="{4ADED8AC-08AE-412E-BA38-AD54780249D7}">
      <text>
        <r>
          <rPr>
            <sz val="11"/>
            <color theme="1"/>
            <rFont val="Calibri"/>
            <family val="2"/>
            <scheme val="minor"/>
          </rPr>
          <t>Introduzca la fecha de inicio del proceso, en formato dd-mm-aaaa</t>
        </r>
      </text>
    </comment>
    <comment ref="F1368" authorId="2" shapeId="0" xr:uid="{A52E6804-6619-4598-8752-6343C91A55F8}">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69" authorId="2" shapeId="0" xr:uid="{A8AF65ED-130C-41DD-A35D-B8C993D96CDC}">
      <text/>
    </comment>
    <comment ref="C1370" authorId="2" shapeId="0" xr:uid="{ED9E2C0E-29E8-4A21-990D-A797C3567BCB}">
      <text>
        <r>
          <rPr>
            <sz val="11"/>
            <color theme="1"/>
            <rFont val="Calibri"/>
            <family val="2"/>
            <scheme val="minor"/>
          </rPr>
          <t>Introduzca la fecha prevista de adjudicación, en formato dd-mm-aaaa</t>
        </r>
      </text>
    </comment>
    <comment ref="F1370" authorId="2" shapeId="0" xr:uid="{665BB7CA-99E6-42C7-BB85-84F8B310F9C3}">
      <text/>
    </comment>
    <comment ref="F1371" authorId="2" shapeId="0" xr:uid="{254C8EFB-A077-48D0-B9A5-DBF16BCC5782}">
      <text/>
    </comment>
    <comment ref="A1373" authorId="2" shapeId="0" xr:uid="{386CED45-9A05-4ADC-BB70-16E700271BB0}">
      <text>
        <r>
          <rPr>
            <sz val="11"/>
            <color theme="1"/>
            <rFont val="Calibri"/>
            <family val="2"/>
            <scheme val="minor"/>
          </rPr>
          <t>Introduzca un codigo UNSPSC</t>
        </r>
      </text>
    </comment>
    <comment ref="B1373" authorId="2" shapeId="0" xr:uid="{ABEAC829-C1B0-4B36-B728-53714E2574BA}">
      <text>
        <r>
          <rPr>
            <sz val="11"/>
            <color theme="1"/>
            <rFont val="Calibri"/>
            <family val="2"/>
            <scheme val="minor"/>
          </rPr>
          <t>Descripción calculada automáticamente a partir de código del artículo</t>
        </r>
      </text>
    </comment>
    <comment ref="C1373" authorId="2" shapeId="0" xr:uid="{9F629715-0F74-4A7B-9BAE-F31A5CA019C2}">
      <text>
        <r>
          <rPr>
            <sz val="11"/>
            <color theme="1"/>
            <rFont val="Calibri"/>
            <family val="2"/>
            <scheme val="minor"/>
          </rPr>
          <t>Seleccione un valor de la lista</t>
        </r>
      </text>
    </comment>
    <comment ref="D1373" authorId="2" shapeId="0" xr:uid="{2C671264-6E82-46B9-9D33-9084A3E0552E}">
      <text>
        <r>
          <rPr>
            <sz val="11"/>
            <color theme="1"/>
            <rFont val="Calibri"/>
            <family val="2"/>
            <scheme val="minor"/>
          </rPr>
          <t>Introduzca un número con dos decimales como máximo. Debe ser igual o mayor a la "Cantidad Real Consumida"</t>
        </r>
      </text>
    </comment>
    <comment ref="E1373" authorId="2" shapeId="0" xr:uid="{17C687B2-7387-457B-BDC2-325B23B84A8F}">
      <text>
        <r>
          <rPr>
            <sz val="11"/>
            <color theme="1"/>
            <rFont val="Calibri"/>
            <family val="2"/>
            <scheme val="minor"/>
          </rPr>
          <t>Introduzca un número con dos decimales como máximo</t>
        </r>
      </text>
    </comment>
    <comment ref="F1373" authorId="2" shapeId="0" xr:uid="{142F9D90-40EE-48F5-8A1C-11F4546931EC}">
      <text>
        <r>
          <rPr>
            <sz val="11"/>
            <color theme="1"/>
            <rFont val="Calibri"/>
            <family val="2"/>
            <scheme val="minor"/>
          </rPr>
          <t>Monto calculado automáticamente por el sistema</t>
        </r>
      </text>
    </comment>
    <comment ref="A1378" authorId="2" shapeId="0" xr:uid="{FBE998CE-2AAD-4C3F-A8B5-D16F03D76942}">
      <text>
        <r>
          <rPr>
            <sz val="11"/>
            <color theme="1"/>
            <rFont val="Calibri"/>
            <family val="2"/>
            <scheme val="minor"/>
          </rPr>
          <t>Introducir un texto con el nombre o referencia de la contratación</t>
        </r>
      </text>
    </comment>
    <comment ref="B1378" authorId="2" shapeId="0" xr:uid="{BEEC6148-D8E2-4801-9EE6-648149479637}">
      <text>
        <r>
          <rPr>
            <sz val="11"/>
            <color theme="1"/>
            <rFont val="Calibri"/>
            <family val="2"/>
            <scheme val="minor"/>
          </rPr>
          <t>Introduzca un texto con la finalidad de la contratación</t>
        </r>
      </text>
    </comment>
    <comment ref="C1378" authorId="2" shapeId="0" xr:uid="{A82071EF-C091-4DB8-B2FF-ABE97AC81418}">
      <text>
        <r>
          <rPr>
            <sz val="11"/>
            <color theme="1"/>
            <rFont val="Calibri"/>
            <family val="2"/>
            <scheme val="minor"/>
          </rPr>
          <t>Seleccionar un valor del listado</t>
        </r>
      </text>
    </comment>
    <comment ref="D1378" authorId="2" shapeId="0" xr:uid="{22FDD516-CAE7-494D-9291-21FDC3FDA9D1}">
      <text>
        <r>
          <rPr>
            <sz val="11"/>
            <color theme="1"/>
            <rFont val="Calibri"/>
            <family val="2"/>
            <scheme val="minor"/>
          </rPr>
          <t>Seleccione el tipo de procedimiento</t>
        </r>
      </text>
    </comment>
    <comment ref="E1378" authorId="2" shapeId="0" xr:uid="{A7B7FF6E-4E01-444E-9F30-16F35FA0ADE4}">
      <text>
        <r>
          <rPr>
            <sz val="11"/>
            <color theme="1"/>
            <rFont val="Calibri"/>
            <family val="2"/>
            <scheme val="minor"/>
          </rPr>
          <t>Seleccione un valor de la lista</t>
        </r>
      </text>
    </comment>
    <comment ref="F1378" authorId="2" shapeId="0" xr:uid="{B6791121-F75B-4F7A-98FC-2C0DB56A22C2}">
      <text>
        <r>
          <rPr>
            <sz val="11"/>
            <color theme="1"/>
            <rFont val="Calibri"/>
            <family val="2"/>
            <scheme val="minor"/>
          </rPr>
          <t>Introduzca el código SNIP</t>
        </r>
      </text>
    </comment>
    <comment ref="C1379" authorId="2" shapeId="0" xr:uid="{4D7115C6-06B3-43A8-9EA2-F0CCD2965187}">
      <text>
        <r>
          <rPr>
            <sz val="11"/>
            <color theme="1"/>
            <rFont val="Calibri"/>
            <family val="2"/>
            <scheme val="minor"/>
          </rPr>
          <t>Introduzca la fecha de inicio del proceso, en formato dd-mm-aaaa</t>
        </r>
      </text>
    </comment>
    <comment ref="F1379" authorId="2" shapeId="0" xr:uid="{18F8FF0B-9E87-4B3D-8184-E141AFD03607}">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80" authorId="2" shapeId="0" xr:uid="{3AFDF692-3D34-47A4-9A02-8544ED587DBD}">
      <text/>
    </comment>
    <comment ref="C1381" authorId="2" shapeId="0" xr:uid="{B3853019-0474-4ED3-A5ED-C37D285D6441}">
      <text>
        <r>
          <rPr>
            <sz val="11"/>
            <color theme="1"/>
            <rFont val="Calibri"/>
            <family val="2"/>
            <scheme val="minor"/>
          </rPr>
          <t>Introduzca la fecha prevista de adjudicación, en formato dd-mm-aaaa</t>
        </r>
      </text>
    </comment>
    <comment ref="F1381" authorId="2" shapeId="0" xr:uid="{F3FCA544-882C-40E8-838F-29D45409E481}">
      <text/>
    </comment>
    <comment ref="F1382" authorId="2" shapeId="0" xr:uid="{1C837501-1CDE-477B-93CD-F9AE31CF71A1}">
      <text/>
    </comment>
    <comment ref="A1384" authorId="2" shapeId="0" xr:uid="{B51DB065-FA00-4538-B37F-E570C9AB07AD}">
      <text>
        <r>
          <rPr>
            <sz val="11"/>
            <color theme="1"/>
            <rFont val="Calibri"/>
            <family val="2"/>
            <scheme val="minor"/>
          </rPr>
          <t>Introduzca un codigo UNSPSC</t>
        </r>
      </text>
    </comment>
    <comment ref="B1384" authorId="2" shapeId="0" xr:uid="{9ED7BBCC-465D-4DEA-9149-D2A7AE652253}">
      <text>
        <r>
          <rPr>
            <sz val="11"/>
            <color theme="1"/>
            <rFont val="Calibri"/>
            <family val="2"/>
            <scheme val="minor"/>
          </rPr>
          <t>Descripción calculada automáticamente a partir de código del artículo</t>
        </r>
      </text>
    </comment>
    <comment ref="C1384" authorId="2" shapeId="0" xr:uid="{0620EC5D-6424-41C2-B589-EE44249AC3B2}">
      <text>
        <r>
          <rPr>
            <sz val="11"/>
            <color theme="1"/>
            <rFont val="Calibri"/>
            <family val="2"/>
            <scheme val="minor"/>
          </rPr>
          <t>Seleccione un valor de la lista</t>
        </r>
      </text>
    </comment>
    <comment ref="D1384" authorId="2" shapeId="0" xr:uid="{2A7B8E63-7F99-41C3-93A5-0FF630D3C600}">
      <text>
        <r>
          <rPr>
            <sz val="11"/>
            <color theme="1"/>
            <rFont val="Calibri"/>
            <family val="2"/>
            <scheme val="minor"/>
          </rPr>
          <t>Introduzca un número con dos decimales como máximo. Debe ser igual o mayor a la "Cantidad Real Consumida"</t>
        </r>
      </text>
    </comment>
    <comment ref="E1384" authorId="2" shapeId="0" xr:uid="{3E8F09D8-9D94-4D0F-A9C9-5ACA8D5B27C9}">
      <text>
        <r>
          <rPr>
            <sz val="11"/>
            <color theme="1"/>
            <rFont val="Calibri"/>
            <family val="2"/>
            <scheme val="minor"/>
          </rPr>
          <t>Introduzca un número con dos decimales como máximo</t>
        </r>
      </text>
    </comment>
    <comment ref="F1384" authorId="2" shapeId="0" xr:uid="{5DB2F7CB-14B9-4EE5-812D-5A10808A7350}">
      <text>
        <r>
          <rPr>
            <sz val="11"/>
            <color theme="1"/>
            <rFont val="Calibri"/>
            <family val="2"/>
            <scheme val="minor"/>
          </rPr>
          <t>Monto calculado automáticamente por el sistema</t>
        </r>
      </text>
    </comment>
    <comment ref="A1389" authorId="2" shapeId="0" xr:uid="{1AAC0921-579A-436D-8EEA-23485BF3AB8A}">
      <text>
        <r>
          <rPr>
            <sz val="11"/>
            <color theme="1"/>
            <rFont val="Calibri"/>
            <family val="2"/>
            <scheme val="minor"/>
          </rPr>
          <t>Introducir un texto con el nombre o referencia de la contratación</t>
        </r>
      </text>
    </comment>
    <comment ref="B1389" authorId="2" shapeId="0" xr:uid="{B7C90061-6F64-45B2-9FAE-902E11E23DF7}">
      <text>
        <r>
          <rPr>
            <sz val="11"/>
            <color theme="1"/>
            <rFont val="Calibri"/>
            <family val="2"/>
            <scheme val="minor"/>
          </rPr>
          <t>Introduzca un texto con la finalidad de la contratación</t>
        </r>
      </text>
    </comment>
    <comment ref="C1389" authorId="2" shapeId="0" xr:uid="{5D204F9E-B7B8-4578-AAEF-31B75FD7F251}">
      <text>
        <r>
          <rPr>
            <sz val="11"/>
            <color theme="1"/>
            <rFont val="Calibri"/>
            <family val="2"/>
            <scheme val="minor"/>
          </rPr>
          <t>Seleccionar un valor del listado</t>
        </r>
      </text>
    </comment>
    <comment ref="D1389" authorId="2" shapeId="0" xr:uid="{6DEF59E4-8494-4B51-90AB-2F041DEEEC36}">
      <text>
        <r>
          <rPr>
            <sz val="11"/>
            <color theme="1"/>
            <rFont val="Calibri"/>
            <family val="2"/>
            <scheme val="minor"/>
          </rPr>
          <t>Seleccione el tipo de procedimiento</t>
        </r>
      </text>
    </comment>
    <comment ref="E1389" authorId="2" shapeId="0" xr:uid="{162DD042-9761-4434-BD8D-42B7C0CC1CED}">
      <text>
        <r>
          <rPr>
            <sz val="11"/>
            <color theme="1"/>
            <rFont val="Calibri"/>
            <family val="2"/>
            <scheme val="minor"/>
          </rPr>
          <t>Seleccione un valor de la lista</t>
        </r>
      </text>
    </comment>
    <comment ref="F1389" authorId="2" shapeId="0" xr:uid="{452A6969-952E-4825-AD07-7F8060A10C80}">
      <text>
        <r>
          <rPr>
            <sz val="11"/>
            <color theme="1"/>
            <rFont val="Calibri"/>
            <family val="2"/>
            <scheme val="minor"/>
          </rPr>
          <t>Introduzca el código SNIP</t>
        </r>
      </text>
    </comment>
    <comment ref="C1390" authorId="2" shapeId="0" xr:uid="{54C9BF32-BF65-471C-A0CA-C520BAF7E2DA}">
      <text>
        <r>
          <rPr>
            <sz val="11"/>
            <color theme="1"/>
            <rFont val="Calibri"/>
            <family val="2"/>
            <scheme val="minor"/>
          </rPr>
          <t>Introduzca la fecha de inicio del proceso, en formato dd-mm-aaaa</t>
        </r>
      </text>
    </comment>
    <comment ref="F1390" authorId="2" shapeId="0" xr:uid="{BFD7B173-E85E-4F61-AF0E-FD5565435EC8}">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91" authorId="2" shapeId="0" xr:uid="{1BFD194B-B222-42F8-A5F4-4FDFF9CD7E6C}">
      <text/>
    </comment>
    <comment ref="C1392" authorId="2" shapeId="0" xr:uid="{9E61E933-51B3-423B-A2EB-784D441167D5}">
      <text>
        <r>
          <rPr>
            <sz val="11"/>
            <color theme="1"/>
            <rFont val="Calibri"/>
            <family val="2"/>
            <scheme val="minor"/>
          </rPr>
          <t>Introduzca la fecha prevista de adjudicación, en formato dd-mm-aaaa</t>
        </r>
      </text>
    </comment>
    <comment ref="F1392" authorId="2" shapeId="0" xr:uid="{D212009C-0BDC-4BAE-B50A-092F1508F56D}">
      <text/>
    </comment>
    <comment ref="F1393" authorId="2" shapeId="0" xr:uid="{A95DACD2-2627-4088-84E1-A4BE00DFEA96}">
      <text/>
    </comment>
    <comment ref="A1395" authorId="2" shapeId="0" xr:uid="{A75C7F40-F681-40B9-A4C2-96F56E77935D}">
      <text>
        <r>
          <rPr>
            <sz val="11"/>
            <color theme="1"/>
            <rFont val="Calibri"/>
            <family val="2"/>
            <scheme val="minor"/>
          </rPr>
          <t>Introduzca un codigo UNSPSC</t>
        </r>
      </text>
    </comment>
    <comment ref="B1395" authorId="2" shapeId="0" xr:uid="{D948C22B-1BD3-479A-8B00-0947BC7C67D4}">
      <text>
        <r>
          <rPr>
            <sz val="11"/>
            <color theme="1"/>
            <rFont val="Calibri"/>
            <family val="2"/>
            <scheme val="minor"/>
          </rPr>
          <t>Descripción calculada automáticamente a partir de código del artículo</t>
        </r>
      </text>
    </comment>
    <comment ref="C1395" authorId="2" shapeId="0" xr:uid="{93F4D256-25E4-457E-8703-EEAF19181847}">
      <text>
        <r>
          <rPr>
            <sz val="11"/>
            <color theme="1"/>
            <rFont val="Calibri"/>
            <family val="2"/>
            <scheme val="minor"/>
          </rPr>
          <t>Seleccione un valor de la lista</t>
        </r>
      </text>
    </comment>
    <comment ref="D1395" authorId="2" shapeId="0" xr:uid="{4364E966-34D6-42E8-A914-6C0F7E78556C}">
      <text>
        <r>
          <rPr>
            <sz val="11"/>
            <color theme="1"/>
            <rFont val="Calibri"/>
            <family val="2"/>
            <scheme val="minor"/>
          </rPr>
          <t>Introduzca un número con dos decimales como máximo. Debe ser igual o mayor a la "Cantidad Real Consumida"</t>
        </r>
      </text>
    </comment>
    <comment ref="E1395" authorId="2" shapeId="0" xr:uid="{2124F488-2E27-4ED5-8314-9C4FE70BC666}">
      <text>
        <r>
          <rPr>
            <sz val="11"/>
            <color theme="1"/>
            <rFont val="Calibri"/>
            <family val="2"/>
            <scheme val="minor"/>
          </rPr>
          <t>Introduzca un número con dos decimales como máximo</t>
        </r>
      </text>
    </comment>
    <comment ref="F1395" authorId="2" shapeId="0" xr:uid="{43A8BFE7-0493-4D96-893E-98FA8EBAC150}">
      <text>
        <r>
          <rPr>
            <sz val="11"/>
            <color theme="1"/>
            <rFont val="Calibri"/>
            <family val="2"/>
            <scheme val="minor"/>
          </rPr>
          <t>Monto calculado automáticamente por el sistema</t>
        </r>
      </text>
    </comment>
    <comment ref="A1400" authorId="2" shapeId="0" xr:uid="{524DE179-FE2C-4993-8F48-09602200FF0D}">
      <text>
        <r>
          <rPr>
            <sz val="11"/>
            <color theme="1"/>
            <rFont val="Calibri"/>
            <family val="2"/>
            <scheme val="minor"/>
          </rPr>
          <t>Introducir un texto con el nombre o referencia de la contratación</t>
        </r>
      </text>
    </comment>
    <comment ref="B1400" authorId="2" shapeId="0" xr:uid="{D5E506C8-FC5B-4D83-B2B7-9A0F4481019F}">
      <text>
        <r>
          <rPr>
            <sz val="11"/>
            <color theme="1"/>
            <rFont val="Calibri"/>
            <family val="2"/>
            <scheme val="minor"/>
          </rPr>
          <t>Introduzca un texto con la finalidad de la contratación</t>
        </r>
      </text>
    </comment>
    <comment ref="C1400" authorId="2" shapeId="0" xr:uid="{FDBEE7C7-C4BE-4760-9A53-BECCB47F99EF}">
      <text>
        <r>
          <rPr>
            <sz val="11"/>
            <color theme="1"/>
            <rFont val="Calibri"/>
            <family val="2"/>
            <scheme val="minor"/>
          </rPr>
          <t>Seleccionar un valor del listado</t>
        </r>
      </text>
    </comment>
    <comment ref="D1400" authorId="2" shapeId="0" xr:uid="{828443E4-1252-4AF0-8651-D05B33A60B46}">
      <text>
        <r>
          <rPr>
            <sz val="11"/>
            <color theme="1"/>
            <rFont val="Calibri"/>
            <family val="2"/>
            <scheme val="minor"/>
          </rPr>
          <t>Seleccione el tipo de procedimiento</t>
        </r>
      </text>
    </comment>
    <comment ref="E1400" authorId="2" shapeId="0" xr:uid="{07DD6D77-1220-4BB8-BED4-6E4B024D9669}">
      <text>
        <r>
          <rPr>
            <sz val="11"/>
            <color theme="1"/>
            <rFont val="Calibri"/>
            <family val="2"/>
            <scheme val="minor"/>
          </rPr>
          <t>Seleccione un valor de la lista</t>
        </r>
      </text>
    </comment>
    <comment ref="F1400" authorId="2" shapeId="0" xr:uid="{CC0424C8-0A85-4BE8-BC47-814E5E0CFC0E}">
      <text>
        <r>
          <rPr>
            <sz val="11"/>
            <color theme="1"/>
            <rFont val="Calibri"/>
            <family val="2"/>
            <scheme val="minor"/>
          </rPr>
          <t>Introduzca el código SNIP</t>
        </r>
      </text>
    </comment>
    <comment ref="C1401" authorId="2" shapeId="0" xr:uid="{6009F1C9-D543-4FEC-B879-F430152FDD53}">
      <text>
        <r>
          <rPr>
            <sz val="11"/>
            <color theme="1"/>
            <rFont val="Calibri"/>
            <family val="2"/>
            <scheme val="minor"/>
          </rPr>
          <t>Introduzca la fecha de inicio del proceso, en formato dd-mm-aaaa</t>
        </r>
      </text>
    </comment>
    <comment ref="F1401" authorId="2" shapeId="0" xr:uid="{FB38701B-952F-43E2-84A6-FB20B0B404C7}">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02" authorId="2" shapeId="0" xr:uid="{E437A925-48EE-42A9-966D-0FBE7A2C94B2}">
      <text/>
    </comment>
    <comment ref="C1403" authorId="2" shapeId="0" xr:uid="{8E32071A-9BF3-4FBA-8545-46E98C80AF1C}">
      <text>
        <r>
          <rPr>
            <sz val="11"/>
            <color theme="1"/>
            <rFont val="Calibri"/>
            <family val="2"/>
            <scheme val="minor"/>
          </rPr>
          <t>Introduzca la fecha prevista de adjudicación, en formato dd-mm-aaaa</t>
        </r>
      </text>
    </comment>
    <comment ref="F1403" authorId="2" shapeId="0" xr:uid="{CCAC7A2C-7FC3-439A-A2E7-274D03DD43B1}">
      <text/>
    </comment>
    <comment ref="F1404" authorId="2" shapeId="0" xr:uid="{0DC2CA27-AB66-43C3-ABAC-FDA2DC08E83D}">
      <text/>
    </comment>
    <comment ref="A1406" authorId="2" shapeId="0" xr:uid="{CE049868-FC87-458E-A62C-889D7CFF900E}">
      <text>
        <r>
          <rPr>
            <sz val="11"/>
            <color theme="1"/>
            <rFont val="Calibri"/>
            <family val="2"/>
            <scheme val="minor"/>
          </rPr>
          <t>Introduzca un codigo UNSPSC</t>
        </r>
      </text>
    </comment>
    <comment ref="B1406" authorId="2" shapeId="0" xr:uid="{6B068DEC-C6DA-404F-A1D9-B1CF0EE8C97D}">
      <text>
        <r>
          <rPr>
            <sz val="11"/>
            <color theme="1"/>
            <rFont val="Calibri"/>
            <family val="2"/>
            <scheme val="minor"/>
          </rPr>
          <t>Descripción calculada automáticamente a partir de código del artículo</t>
        </r>
      </text>
    </comment>
    <comment ref="C1406" authorId="2" shapeId="0" xr:uid="{E578EF8D-5FB9-4031-9362-D39AD5E668B5}">
      <text>
        <r>
          <rPr>
            <sz val="11"/>
            <color theme="1"/>
            <rFont val="Calibri"/>
            <family val="2"/>
            <scheme val="minor"/>
          </rPr>
          <t>Seleccione un valor de la lista</t>
        </r>
      </text>
    </comment>
    <comment ref="D1406" authorId="2" shapeId="0" xr:uid="{167C9547-253E-4306-81EB-975DE8CA0C43}">
      <text>
        <r>
          <rPr>
            <sz val="11"/>
            <color theme="1"/>
            <rFont val="Calibri"/>
            <family val="2"/>
            <scheme val="minor"/>
          </rPr>
          <t>Introduzca un número con dos decimales como máximo. Debe ser igual o mayor a la "Cantidad Real Consumida"</t>
        </r>
      </text>
    </comment>
    <comment ref="E1406" authorId="2" shapeId="0" xr:uid="{FB46E83E-F2C0-4C61-A735-C6A8CC15A539}">
      <text>
        <r>
          <rPr>
            <sz val="11"/>
            <color theme="1"/>
            <rFont val="Calibri"/>
            <family val="2"/>
            <scheme val="minor"/>
          </rPr>
          <t>Introduzca un número con dos decimales como máximo</t>
        </r>
      </text>
    </comment>
    <comment ref="F1406" authorId="2" shapeId="0" xr:uid="{F5362217-45DB-4F9C-9527-415B3BA4DB71}">
      <text>
        <r>
          <rPr>
            <sz val="11"/>
            <color theme="1"/>
            <rFont val="Calibri"/>
            <family val="2"/>
            <scheme val="minor"/>
          </rPr>
          <t>Monto calculado automáticamente por el sistema</t>
        </r>
      </text>
    </comment>
    <comment ref="A1413" authorId="2" shapeId="0" xr:uid="{DCE1C9CB-00BF-4CFA-A118-A8234A54C0BC}">
      <text>
        <r>
          <rPr>
            <sz val="11"/>
            <color theme="1"/>
            <rFont val="Calibri"/>
            <family val="2"/>
            <scheme val="minor"/>
          </rPr>
          <t>Introducir un texto con el nombre o referencia de la contratación</t>
        </r>
      </text>
    </comment>
    <comment ref="B1413" authorId="2" shapeId="0" xr:uid="{A85F04BA-E788-4584-B973-A102668F74FA}">
      <text>
        <r>
          <rPr>
            <sz val="11"/>
            <color theme="1"/>
            <rFont val="Calibri"/>
            <family val="2"/>
            <scheme val="minor"/>
          </rPr>
          <t>Introduzca un texto con la finalidad de la contratación</t>
        </r>
      </text>
    </comment>
    <comment ref="C1413" authorId="2" shapeId="0" xr:uid="{A068BB2E-B89D-462A-A5A6-3570E25236F0}">
      <text>
        <r>
          <rPr>
            <sz val="11"/>
            <color theme="1"/>
            <rFont val="Calibri"/>
            <family val="2"/>
            <scheme val="minor"/>
          </rPr>
          <t>Seleccionar un valor del listado</t>
        </r>
      </text>
    </comment>
    <comment ref="D1413" authorId="2" shapeId="0" xr:uid="{CAE32D0F-7EA1-46A1-822E-6B78390E8E26}">
      <text>
        <r>
          <rPr>
            <sz val="11"/>
            <color theme="1"/>
            <rFont val="Calibri"/>
            <family val="2"/>
            <scheme val="minor"/>
          </rPr>
          <t>Seleccione el tipo de procedimiento</t>
        </r>
      </text>
    </comment>
    <comment ref="E1413" authorId="2" shapeId="0" xr:uid="{5FDC069F-EE77-4D73-AC5B-F498BDF576F4}">
      <text>
        <r>
          <rPr>
            <sz val="11"/>
            <color theme="1"/>
            <rFont val="Calibri"/>
            <family val="2"/>
            <scheme val="minor"/>
          </rPr>
          <t>Seleccione un valor de la lista</t>
        </r>
      </text>
    </comment>
    <comment ref="F1413" authorId="2" shapeId="0" xr:uid="{69771BC4-C25F-4095-A2F5-A5DF6B9811A7}">
      <text>
        <r>
          <rPr>
            <sz val="11"/>
            <color theme="1"/>
            <rFont val="Calibri"/>
            <family val="2"/>
            <scheme val="minor"/>
          </rPr>
          <t>Introduzca el código SNIP</t>
        </r>
      </text>
    </comment>
    <comment ref="C1414" authorId="2" shapeId="0" xr:uid="{8A7740C5-BBC6-464C-BF87-3E54EF19364D}">
      <text>
        <r>
          <rPr>
            <sz val="11"/>
            <color theme="1"/>
            <rFont val="Calibri"/>
            <family val="2"/>
            <scheme val="minor"/>
          </rPr>
          <t>Introduzca la fecha de inicio del proceso, en formato dd-mm-aaaa</t>
        </r>
      </text>
    </comment>
    <comment ref="F1414" authorId="2" shapeId="0" xr:uid="{F0A8AB7D-89D3-4647-A6AB-B309C54C3DCE}">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15" authorId="2" shapeId="0" xr:uid="{38672421-E21A-4B10-9B82-45103C999777}">
      <text/>
    </comment>
    <comment ref="C1416" authorId="2" shapeId="0" xr:uid="{F6233639-1CBC-4A92-9600-5F380ECB7D30}">
      <text>
        <r>
          <rPr>
            <sz val="11"/>
            <color theme="1"/>
            <rFont val="Calibri"/>
            <family val="2"/>
            <scheme val="minor"/>
          </rPr>
          <t>Introduzca la fecha prevista de adjudicación, en formato dd-mm-aaaa</t>
        </r>
      </text>
    </comment>
    <comment ref="F1416" authorId="2" shapeId="0" xr:uid="{569606FD-7A56-44AD-9987-066D8C77D8EE}">
      <text/>
    </comment>
    <comment ref="F1417" authorId="2" shapeId="0" xr:uid="{578B547F-5507-4296-B512-E29C9678D315}">
      <text/>
    </comment>
    <comment ref="A1419" authorId="2" shapeId="0" xr:uid="{CB1794FC-D8DC-4F0B-9837-391867D0F9BA}">
      <text>
        <r>
          <rPr>
            <sz val="11"/>
            <color theme="1"/>
            <rFont val="Calibri"/>
            <family val="2"/>
            <scheme val="minor"/>
          </rPr>
          <t>Introduzca un codigo UNSPSC</t>
        </r>
      </text>
    </comment>
    <comment ref="B1419" authorId="2" shapeId="0" xr:uid="{59C3D336-7243-42B8-BA34-33A98F6A60F9}">
      <text>
        <r>
          <rPr>
            <sz val="11"/>
            <color theme="1"/>
            <rFont val="Calibri"/>
            <family val="2"/>
            <scheme val="minor"/>
          </rPr>
          <t>Descripción calculada automáticamente a partir de código del artículo</t>
        </r>
      </text>
    </comment>
    <comment ref="C1419" authorId="2" shapeId="0" xr:uid="{32246D9A-7D43-4401-A9C2-708F3DA03732}">
      <text>
        <r>
          <rPr>
            <sz val="11"/>
            <color theme="1"/>
            <rFont val="Calibri"/>
            <family val="2"/>
            <scheme val="minor"/>
          </rPr>
          <t>Seleccione un valor de la lista</t>
        </r>
      </text>
    </comment>
    <comment ref="D1419" authorId="2" shapeId="0" xr:uid="{C0AD543C-110B-477C-A318-A585DC0B226F}">
      <text>
        <r>
          <rPr>
            <sz val="11"/>
            <color theme="1"/>
            <rFont val="Calibri"/>
            <family val="2"/>
            <scheme val="minor"/>
          </rPr>
          <t>Introduzca un número con dos decimales como máximo. Debe ser igual o mayor a la "Cantidad Real Consumida"</t>
        </r>
      </text>
    </comment>
    <comment ref="E1419" authorId="2" shapeId="0" xr:uid="{5BDE9896-293E-4EAF-87C8-72526D2B45C2}">
      <text>
        <r>
          <rPr>
            <sz val="11"/>
            <color theme="1"/>
            <rFont val="Calibri"/>
            <family val="2"/>
            <scheme val="minor"/>
          </rPr>
          <t>Introduzca un número con dos decimales como máximo</t>
        </r>
      </text>
    </comment>
    <comment ref="F1419" authorId="2" shapeId="0" xr:uid="{0C549678-F131-45ED-A358-D907DD50B589}">
      <text>
        <r>
          <rPr>
            <sz val="11"/>
            <color theme="1"/>
            <rFont val="Calibri"/>
            <family val="2"/>
            <scheme val="minor"/>
          </rPr>
          <t>Monto calculado automáticamente por el sistema</t>
        </r>
      </text>
    </comment>
    <comment ref="A1428" authorId="2" shapeId="0" xr:uid="{0DF52DF6-7062-4CF8-B6F4-11DC3D81C2FE}">
      <text>
        <r>
          <rPr>
            <sz val="11"/>
            <color theme="1"/>
            <rFont val="Calibri"/>
            <family val="2"/>
            <scheme val="minor"/>
          </rPr>
          <t>Introducir un texto con el nombre o referencia de la contratación</t>
        </r>
      </text>
    </comment>
    <comment ref="B1428" authorId="2" shapeId="0" xr:uid="{9FA4294C-3D3C-4B8B-A365-CBC13DA5632C}">
      <text>
        <r>
          <rPr>
            <sz val="11"/>
            <color theme="1"/>
            <rFont val="Calibri"/>
            <family val="2"/>
            <scheme val="minor"/>
          </rPr>
          <t>Introduzca un texto con la finalidad de la contratación</t>
        </r>
      </text>
    </comment>
    <comment ref="C1428" authorId="2" shapeId="0" xr:uid="{B28B3EE7-476A-4027-A1FB-3B5418B30ADC}">
      <text>
        <r>
          <rPr>
            <sz val="11"/>
            <color theme="1"/>
            <rFont val="Calibri"/>
            <family val="2"/>
            <scheme val="minor"/>
          </rPr>
          <t>Seleccionar un valor del listado</t>
        </r>
      </text>
    </comment>
    <comment ref="D1428" authorId="2" shapeId="0" xr:uid="{AF7C6756-E969-4CF9-B6CD-CB198D61411C}">
      <text>
        <r>
          <rPr>
            <sz val="11"/>
            <color theme="1"/>
            <rFont val="Calibri"/>
            <family val="2"/>
            <scheme val="minor"/>
          </rPr>
          <t>Seleccione el tipo de procedimiento</t>
        </r>
      </text>
    </comment>
    <comment ref="E1428" authorId="2" shapeId="0" xr:uid="{E7A74DFB-CF71-4956-8ADD-2B44CC6A7E72}">
      <text>
        <r>
          <rPr>
            <sz val="11"/>
            <color theme="1"/>
            <rFont val="Calibri"/>
            <family val="2"/>
            <scheme val="minor"/>
          </rPr>
          <t>Seleccione un valor de la lista</t>
        </r>
      </text>
    </comment>
    <comment ref="F1428" authorId="2" shapeId="0" xr:uid="{80018CDA-B220-4E16-8D93-DE568DBFD349}">
      <text>
        <r>
          <rPr>
            <sz val="11"/>
            <color theme="1"/>
            <rFont val="Calibri"/>
            <family val="2"/>
            <scheme val="minor"/>
          </rPr>
          <t>Introduzca el código SNIP</t>
        </r>
      </text>
    </comment>
    <comment ref="C1429" authorId="2" shapeId="0" xr:uid="{051B8038-7512-4EE7-ADCF-0173C817DE05}">
      <text>
        <r>
          <rPr>
            <sz val="11"/>
            <color theme="1"/>
            <rFont val="Calibri"/>
            <family val="2"/>
            <scheme val="minor"/>
          </rPr>
          <t>Introduzca la fecha de inicio del proceso, en formato dd-mm-aaaa</t>
        </r>
      </text>
    </comment>
    <comment ref="F1429" authorId="2" shapeId="0" xr:uid="{D5F0681D-58A4-4C3C-B4FA-B5FA156B98F5}">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30" authorId="2" shapeId="0" xr:uid="{6DEBF907-39DF-4896-85D1-5A43DFA1B0A0}">
      <text/>
    </comment>
    <comment ref="C1431" authorId="2" shapeId="0" xr:uid="{6CF7218F-7C92-4FC3-A651-1B6574A34925}">
      <text>
        <r>
          <rPr>
            <sz val="11"/>
            <color theme="1"/>
            <rFont val="Calibri"/>
            <family val="2"/>
            <scheme val="minor"/>
          </rPr>
          <t>Introduzca la fecha prevista de adjudicación, en formato dd-mm-aaaa</t>
        </r>
      </text>
    </comment>
    <comment ref="F1431" authorId="2" shapeId="0" xr:uid="{D262FD13-2368-4B92-BC3B-B85701281E14}">
      <text/>
    </comment>
    <comment ref="F1432" authorId="2" shapeId="0" xr:uid="{9ED68447-5510-47F3-88F5-9C9CDA229C4A}">
      <text/>
    </comment>
    <comment ref="A1434" authorId="2" shapeId="0" xr:uid="{5CBB0A9D-E10A-45BA-BD5D-AA6EC39A7898}">
      <text>
        <r>
          <rPr>
            <sz val="11"/>
            <color theme="1"/>
            <rFont val="Calibri"/>
            <family val="2"/>
            <scheme val="minor"/>
          </rPr>
          <t>Introduzca un codigo UNSPSC</t>
        </r>
      </text>
    </comment>
    <comment ref="B1434" authorId="2" shapeId="0" xr:uid="{B36E89F5-B41F-4EC6-8C07-D77F8589CAD8}">
      <text>
        <r>
          <rPr>
            <sz val="11"/>
            <color theme="1"/>
            <rFont val="Calibri"/>
            <family val="2"/>
            <scheme val="minor"/>
          </rPr>
          <t>Descripción calculada automáticamente a partir de código del artículo</t>
        </r>
      </text>
    </comment>
    <comment ref="C1434" authorId="2" shapeId="0" xr:uid="{4FE76785-8155-4800-A2AC-13A561A51DFB}">
      <text>
        <r>
          <rPr>
            <sz val="11"/>
            <color theme="1"/>
            <rFont val="Calibri"/>
            <family val="2"/>
            <scheme val="minor"/>
          </rPr>
          <t>Seleccione un valor de la lista</t>
        </r>
      </text>
    </comment>
    <comment ref="D1434" authorId="2" shapeId="0" xr:uid="{3C32CE5D-7E95-4FEA-874C-DE5CE8F5637A}">
      <text>
        <r>
          <rPr>
            <sz val="11"/>
            <color theme="1"/>
            <rFont val="Calibri"/>
            <family val="2"/>
            <scheme val="minor"/>
          </rPr>
          <t>Introduzca un número con dos decimales como máximo. Debe ser igual o mayor a la "Cantidad Real Consumida"</t>
        </r>
      </text>
    </comment>
    <comment ref="E1434" authorId="2" shapeId="0" xr:uid="{18C6F6A1-874D-418C-AE21-2289E3A485FC}">
      <text>
        <r>
          <rPr>
            <sz val="11"/>
            <color theme="1"/>
            <rFont val="Calibri"/>
            <family val="2"/>
            <scheme val="minor"/>
          </rPr>
          <t>Introduzca un número con dos decimales como máximo</t>
        </r>
      </text>
    </comment>
    <comment ref="F1434" authorId="2" shapeId="0" xr:uid="{11D714E5-D985-42F8-96D9-0F9D51D388DF}">
      <text>
        <r>
          <rPr>
            <sz val="11"/>
            <color theme="1"/>
            <rFont val="Calibri"/>
            <family val="2"/>
            <scheme val="minor"/>
          </rPr>
          <t>Monto calculado automáticamente por el sistema</t>
        </r>
      </text>
    </comment>
    <comment ref="A1452" authorId="2" shapeId="0" xr:uid="{6FA0B65B-39A7-4587-8415-5567CD364D0C}">
      <text>
        <r>
          <rPr>
            <sz val="11"/>
            <color theme="1"/>
            <rFont val="Calibri"/>
            <family val="2"/>
            <scheme val="minor"/>
          </rPr>
          <t>Introducir un texto con el nombre o referencia de la contratación</t>
        </r>
      </text>
    </comment>
    <comment ref="B1452" authorId="2" shapeId="0" xr:uid="{8DC90664-5AF5-49E5-8E48-E6790B6AF506}">
      <text>
        <r>
          <rPr>
            <sz val="11"/>
            <color theme="1"/>
            <rFont val="Calibri"/>
            <family val="2"/>
            <scheme val="minor"/>
          </rPr>
          <t>Introduzca un texto con la finalidad de la contratación</t>
        </r>
      </text>
    </comment>
    <comment ref="C1452" authorId="2" shapeId="0" xr:uid="{DE5E5AAD-6828-4451-AA85-C5539F12C1F3}">
      <text>
        <r>
          <rPr>
            <sz val="11"/>
            <color theme="1"/>
            <rFont val="Calibri"/>
            <family val="2"/>
            <scheme val="minor"/>
          </rPr>
          <t>Seleccionar un valor del listado</t>
        </r>
      </text>
    </comment>
    <comment ref="D1452" authorId="2" shapeId="0" xr:uid="{E829CD3F-A1A9-4AEF-93B6-EB17CEDE4BA0}">
      <text>
        <r>
          <rPr>
            <sz val="11"/>
            <color theme="1"/>
            <rFont val="Calibri"/>
            <family val="2"/>
            <scheme val="minor"/>
          </rPr>
          <t>Seleccione el tipo de procedimiento</t>
        </r>
      </text>
    </comment>
    <comment ref="E1452" authorId="2" shapeId="0" xr:uid="{79C14A83-130C-40BB-AF29-EC41E9949C63}">
      <text>
        <r>
          <rPr>
            <sz val="11"/>
            <color theme="1"/>
            <rFont val="Calibri"/>
            <family val="2"/>
            <scheme val="minor"/>
          </rPr>
          <t>Seleccione un valor de la lista</t>
        </r>
      </text>
    </comment>
    <comment ref="F1452" authorId="2" shapeId="0" xr:uid="{450C871D-42F2-4B9A-B1F4-5525717675FC}">
      <text>
        <r>
          <rPr>
            <sz val="11"/>
            <color theme="1"/>
            <rFont val="Calibri"/>
            <family val="2"/>
            <scheme val="minor"/>
          </rPr>
          <t>Introduzca el código SNIP</t>
        </r>
      </text>
    </comment>
    <comment ref="C1453" authorId="2" shapeId="0" xr:uid="{37385CB5-217A-4367-AD6A-477C554F79BF}">
      <text>
        <r>
          <rPr>
            <sz val="11"/>
            <color theme="1"/>
            <rFont val="Calibri"/>
            <family val="2"/>
            <scheme val="minor"/>
          </rPr>
          <t>Introduzca la fecha de inicio del proceso, en formato dd-mm-aaaa</t>
        </r>
      </text>
    </comment>
    <comment ref="F1453" authorId="2" shapeId="0" xr:uid="{FC38BA88-8AEE-455B-99D0-7EF2E88BD6F2}">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54" authorId="2" shapeId="0" xr:uid="{AE0ABA6F-8128-495D-98E4-567A058BD58F}">
      <text/>
    </comment>
    <comment ref="C1455" authorId="2" shapeId="0" xr:uid="{2E7380BE-B1C0-4B3C-8DD0-9D60EC965ECF}">
      <text>
        <r>
          <rPr>
            <sz val="11"/>
            <color theme="1"/>
            <rFont val="Calibri"/>
            <family val="2"/>
            <scheme val="minor"/>
          </rPr>
          <t>Introduzca la fecha prevista de adjudicación, en formato dd-mm-aaaa</t>
        </r>
      </text>
    </comment>
    <comment ref="F1455" authorId="2" shapeId="0" xr:uid="{506FB1E7-0C29-43D2-A78F-658A1C00135C}">
      <text/>
    </comment>
    <comment ref="F1456" authorId="2" shapeId="0" xr:uid="{69006B10-D01F-4AF4-8880-9EF8AF371DF0}">
      <text/>
    </comment>
    <comment ref="A1458" authorId="2" shapeId="0" xr:uid="{BA67D165-0821-45C3-AF1F-0DEC437306F5}">
      <text>
        <r>
          <rPr>
            <sz val="11"/>
            <color theme="1"/>
            <rFont val="Calibri"/>
            <family val="2"/>
            <scheme val="minor"/>
          </rPr>
          <t>Introduzca un codigo UNSPSC</t>
        </r>
      </text>
    </comment>
    <comment ref="B1458" authorId="2" shapeId="0" xr:uid="{3A1DC6B0-2C0A-4D1C-8B86-AC9349AD357B}">
      <text>
        <r>
          <rPr>
            <sz val="11"/>
            <color theme="1"/>
            <rFont val="Calibri"/>
            <family val="2"/>
            <scheme val="minor"/>
          </rPr>
          <t>Descripción calculada automáticamente a partir de código del artículo</t>
        </r>
      </text>
    </comment>
    <comment ref="C1458" authorId="2" shapeId="0" xr:uid="{F7CFA4CA-5E79-4353-97F0-5E5679152D3A}">
      <text>
        <r>
          <rPr>
            <sz val="11"/>
            <color theme="1"/>
            <rFont val="Calibri"/>
            <family val="2"/>
            <scheme val="minor"/>
          </rPr>
          <t>Seleccione un valor de la lista</t>
        </r>
      </text>
    </comment>
    <comment ref="D1458" authorId="2" shapeId="0" xr:uid="{7BF4EEC9-9BF8-4C8E-ABAD-7E3EF75E02B9}">
      <text>
        <r>
          <rPr>
            <sz val="11"/>
            <color theme="1"/>
            <rFont val="Calibri"/>
            <family val="2"/>
            <scheme val="minor"/>
          </rPr>
          <t>Introduzca un número con dos decimales como máximo. Debe ser igual o mayor a la "Cantidad Real Consumida"</t>
        </r>
      </text>
    </comment>
    <comment ref="E1458" authorId="2" shapeId="0" xr:uid="{42B6B98D-DA69-4F94-B02F-D3523D5085E9}">
      <text>
        <r>
          <rPr>
            <sz val="11"/>
            <color theme="1"/>
            <rFont val="Calibri"/>
            <family val="2"/>
            <scheme val="minor"/>
          </rPr>
          <t>Introduzca un número con dos decimales como máximo</t>
        </r>
      </text>
    </comment>
    <comment ref="F1458" authorId="2" shapeId="0" xr:uid="{CBD8B575-247C-4864-8573-13B3A9C90D68}">
      <text>
        <r>
          <rPr>
            <sz val="11"/>
            <color theme="1"/>
            <rFont val="Calibri"/>
            <family val="2"/>
            <scheme val="minor"/>
          </rPr>
          <t>Monto calculado automáticamente por el sistema</t>
        </r>
      </text>
    </comment>
    <comment ref="A1477" authorId="2" shapeId="0" xr:uid="{378BD4D9-06CF-495E-AD89-630AD153179C}">
      <text>
        <r>
          <rPr>
            <sz val="11"/>
            <color theme="1"/>
            <rFont val="Calibri"/>
            <family val="2"/>
            <scheme val="minor"/>
          </rPr>
          <t>Introducir un texto con el nombre o referencia de la contratación</t>
        </r>
      </text>
    </comment>
    <comment ref="B1477" authorId="2" shapeId="0" xr:uid="{F71C1776-8E8E-4ACB-BEBC-8620A0A7C84B}">
      <text>
        <r>
          <rPr>
            <sz val="11"/>
            <color theme="1"/>
            <rFont val="Calibri"/>
            <family val="2"/>
            <scheme val="minor"/>
          </rPr>
          <t>Introduzca un texto con la finalidad de la contratación</t>
        </r>
      </text>
    </comment>
    <comment ref="C1477" authorId="2" shapeId="0" xr:uid="{5EAF751A-9E78-451F-A67C-3B9E96D97EBF}">
      <text>
        <r>
          <rPr>
            <sz val="11"/>
            <color theme="1"/>
            <rFont val="Calibri"/>
            <family val="2"/>
            <scheme val="minor"/>
          </rPr>
          <t>Seleccionar un valor del listado</t>
        </r>
      </text>
    </comment>
    <comment ref="D1477" authorId="2" shapeId="0" xr:uid="{EB3CF5F9-F6A7-47A8-A475-3212B5713CE9}">
      <text>
        <r>
          <rPr>
            <sz val="11"/>
            <color theme="1"/>
            <rFont val="Calibri"/>
            <family val="2"/>
            <scheme val="minor"/>
          </rPr>
          <t>Seleccione el tipo de procedimiento</t>
        </r>
      </text>
    </comment>
    <comment ref="E1477" authorId="2" shapeId="0" xr:uid="{F8EB66A2-DDB6-4EBC-80A8-CD9FEE18EE1C}">
      <text>
        <r>
          <rPr>
            <sz val="11"/>
            <color theme="1"/>
            <rFont val="Calibri"/>
            <family val="2"/>
            <scheme val="minor"/>
          </rPr>
          <t>Seleccione un valor de la lista</t>
        </r>
      </text>
    </comment>
    <comment ref="F1477" authorId="2" shapeId="0" xr:uid="{11205ACC-FF67-4E9C-9A15-71AF338C9802}">
      <text>
        <r>
          <rPr>
            <sz val="11"/>
            <color theme="1"/>
            <rFont val="Calibri"/>
            <family val="2"/>
            <scheme val="minor"/>
          </rPr>
          <t>Introduzca el código SNIP</t>
        </r>
      </text>
    </comment>
    <comment ref="C1478" authorId="2" shapeId="0" xr:uid="{7FAEB568-E946-46FF-A56B-66443373B81F}">
      <text>
        <r>
          <rPr>
            <sz val="11"/>
            <color theme="1"/>
            <rFont val="Calibri"/>
            <family val="2"/>
            <scheme val="minor"/>
          </rPr>
          <t>Introduzca la fecha de inicio del proceso, en formato dd-mm-aaaa</t>
        </r>
      </text>
    </comment>
    <comment ref="F1478" authorId="2" shapeId="0" xr:uid="{8468D12B-F43B-4CC3-A0A0-82A376506056}">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79" authorId="2" shapeId="0" xr:uid="{8B011265-B5C4-4FEC-9F27-1C2829C7D8A9}">
      <text/>
    </comment>
    <comment ref="C1480" authorId="2" shapeId="0" xr:uid="{05665ED3-A208-4461-AC3D-FE1CA24C52AF}">
      <text>
        <r>
          <rPr>
            <sz val="11"/>
            <color theme="1"/>
            <rFont val="Calibri"/>
            <family val="2"/>
            <scheme val="minor"/>
          </rPr>
          <t>Introduzca la fecha prevista de adjudicación, en formato dd-mm-aaaa</t>
        </r>
      </text>
    </comment>
    <comment ref="F1480" authorId="2" shapeId="0" xr:uid="{EC355926-86FB-4245-9886-D243DBA473BE}">
      <text/>
    </comment>
    <comment ref="F1481" authorId="2" shapeId="0" xr:uid="{828C8D6D-79C0-4923-99BE-761AC0AA2605}">
      <text/>
    </comment>
    <comment ref="A1483" authorId="2" shapeId="0" xr:uid="{6F6D9C4F-FB14-4F7C-90E4-AE7FC9BEDA4E}">
      <text>
        <r>
          <rPr>
            <sz val="11"/>
            <color theme="1"/>
            <rFont val="Calibri"/>
            <family val="2"/>
            <scheme val="minor"/>
          </rPr>
          <t>Introduzca un codigo UNSPSC</t>
        </r>
      </text>
    </comment>
    <comment ref="B1483" authorId="2" shapeId="0" xr:uid="{FAE4AEED-9B26-4C9A-988E-FDA66F3C5251}">
      <text>
        <r>
          <rPr>
            <sz val="11"/>
            <color theme="1"/>
            <rFont val="Calibri"/>
            <family val="2"/>
            <scheme val="minor"/>
          </rPr>
          <t>Descripción calculada automáticamente a partir de código del artículo</t>
        </r>
      </text>
    </comment>
    <comment ref="C1483" authorId="2" shapeId="0" xr:uid="{231C4707-0163-41A4-91DC-16EC758C1AF1}">
      <text>
        <r>
          <rPr>
            <sz val="11"/>
            <color theme="1"/>
            <rFont val="Calibri"/>
            <family val="2"/>
            <scheme val="minor"/>
          </rPr>
          <t>Seleccione un valor de la lista</t>
        </r>
      </text>
    </comment>
    <comment ref="D1483" authorId="2" shapeId="0" xr:uid="{F7F4ABA8-4C99-4CD4-99AF-434467C33259}">
      <text>
        <r>
          <rPr>
            <sz val="11"/>
            <color theme="1"/>
            <rFont val="Calibri"/>
            <family val="2"/>
            <scheme val="minor"/>
          </rPr>
          <t>Introduzca un número con dos decimales como máximo. Debe ser igual o mayor a la "Cantidad Real Consumida"</t>
        </r>
      </text>
    </comment>
    <comment ref="E1483" authorId="2" shapeId="0" xr:uid="{7F25288B-8985-4693-8300-0C404B7207E6}">
      <text>
        <r>
          <rPr>
            <sz val="11"/>
            <color theme="1"/>
            <rFont val="Calibri"/>
            <family val="2"/>
            <scheme val="minor"/>
          </rPr>
          <t>Introduzca un número con dos decimales como máximo</t>
        </r>
      </text>
    </comment>
    <comment ref="F1483" authorId="2" shapeId="0" xr:uid="{B2C8655D-3A1E-4F8B-9215-CD258E34D96F}">
      <text>
        <r>
          <rPr>
            <sz val="11"/>
            <color theme="1"/>
            <rFont val="Calibri"/>
            <family val="2"/>
            <scheme val="minor"/>
          </rPr>
          <t>Monto calculado automáticamente por el sistema</t>
        </r>
      </text>
    </comment>
    <comment ref="A1505" authorId="2" shapeId="0" xr:uid="{0C00DA62-8CCD-4FB9-9BB5-490CC6E02E4E}">
      <text>
        <r>
          <rPr>
            <sz val="11"/>
            <color theme="1"/>
            <rFont val="Calibri"/>
            <family val="2"/>
            <scheme val="minor"/>
          </rPr>
          <t>Introducir un texto con el nombre o referencia de la contratación</t>
        </r>
      </text>
    </comment>
    <comment ref="B1505" authorId="2" shapeId="0" xr:uid="{1FDC6DB8-3CD7-4D91-BD4C-CFF69559B131}">
      <text>
        <r>
          <rPr>
            <sz val="11"/>
            <color theme="1"/>
            <rFont val="Calibri"/>
            <family val="2"/>
            <scheme val="minor"/>
          </rPr>
          <t>Introduzca un texto con la finalidad de la contratación</t>
        </r>
      </text>
    </comment>
    <comment ref="C1505" authorId="2" shapeId="0" xr:uid="{D1E6BC85-6D8F-4152-8306-F19836414D70}">
      <text>
        <r>
          <rPr>
            <sz val="11"/>
            <color theme="1"/>
            <rFont val="Calibri"/>
            <family val="2"/>
            <scheme val="minor"/>
          </rPr>
          <t>Seleccionar un valor del listado</t>
        </r>
      </text>
    </comment>
    <comment ref="D1505" authorId="2" shapeId="0" xr:uid="{65425815-392D-4E49-9A78-D8D0EC2524FC}">
      <text>
        <r>
          <rPr>
            <sz val="11"/>
            <color theme="1"/>
            <rFont val="Calibri"/>
            <family val="2"/>
            <scheme val="minor"/>
          </rPr>
          <t>Seleccione el tipo de procedimiento</t>
        </r>
      </text>
    </comment>
    <comment ref="E1505" authorId="2" shapeId="0" xr:uid="{FD267235-9779-48CC-9D99-17B588707D78}">
      <text>
        <r>
          <rPr>
            <sz val="11"/>
            <color theme="1"/>
            <rFont val="Calibri"/>
            <family val="2"/>
            <scheme val="minor"/>
          </rPr>
          <t>Seleccione un valor de la lista</t>
        </r>
      </text>
    </comment>
    <comment ref="F1505" authorId="2" shapeId="0" xr:uid="{AD37EA2A-6E3F-446F-8E86-1C892C5B906B}">
      <text>
        <r>
          <rPr>
            <sz val="11"/>
            <color theme="1"/>
            <rFont val="Calibri"/>
            <family val="2"/>
            <scheme val="minor"/>
          </rPr>
          <t>Introduzca el código SNIP</t>
        </r>
      </text>
    </comment>
    <comment ref="C1506" authorId="2" shapeId="0" xr:uid="{72CAE785-50A9-45FD-9174-F19627757B06}">
      <text>
        <r>
          <rPr>
            <sz val="11"/>
            <color theme="1"/>
            <rFont val="Calibri"/>
            <family val="2"/>
            <scheme val="minor"/>
          </rPr>
          <t>Introduzca la fecha de inicio del proceso, en formato dd-mm-aaaa</t>
        </r>
      </text>
    </comment>
    <comment ref="F1506" authorId="2" shapeId="0" xr:uid="{EE926B89-39B9-4008-86EF-537A9C78CC47}">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07" authorId="2" shapeId="0" xr:uid="{1523F3E1-F43B-4054-889C-FD468E379C15}">
      <text/>
    </comment>
    <comment ref="C1508" authorId="2" shapeId="0" xr:uid="{65A40B93-5D39-4325-A945-1D22EEB2ADC4}">
      <text>
        <r>
          <rPr>
            <sz val="11"/>
            <color theme="1"/>
            <rFont val="Calibri"/>
            <family val="2"/>
            <scheme val="minor"/>
          </rPr>
          <t>Introduzca la fecha prevista de adjudicación, en formato dd-mm-aaaa</t>
        </r>
      </text>
    </comment>
    <comment ref="F1508" authorId="2" shapeId="0" xr:uid="{39F9D462-CCA6-49E2-A7C1-726FA277B39A}">
      <text/>
    </comment>
    <comment ref="F1509" authorId="2" shapeId="0" xr:uid="{28B9FF1C-355B-4B8B-B51F-43D08C3131F5}">
      <text/>
    </comment>
    <comment ref="A1511" authorId="2" shapeId="0" xr:uid="{890809FA-BD06-4C94-928D-58D6D3FAF653}">
      <text>
        <r>
          <rPr>
            <sz val="11"/>
            <color theme="1"/>
            <rFont val="Calibri"/>
            <family val="2"/>
            <scheme val="minor"/>
          </rPr>
          <t>Introduzca un codigo UNSPSC</t>
        </r>
      </text>
    </comment>
    <comment ref="B1511" authorId="2" shapeId="0" xr:uid="{95B9D734-3E83-4894-ABAC-C7367C88F524}">
      <text>
        <r>
          <rPr>
            <sz val="11"/>
            <color theme="1"/>
            <rFont val="Calibri"/>
            <family val="2"/>
            <scheme val="minor"/>
          </rPr>
          <t>Descripción calculada automáticamente a partir de código del artículo</t>
        </r>
      </text>
    </comment>
    <comment ref="C1511" authorId="2" shapeId="0" xr:uid="{BA27E892-71B0-442D-95EA-DA76612AFE9C}">
      <text>
        <r>
          <rPr>
            <sz val="11"/>
            <color theme="1"/>
            <rFont val="Calibri"/>
            <family val="2"/>
            <scheme val="minor"/>
          </rPr>
          <t>Seleccione un valor de la lista</t>
        </r>
      </text>
    </comment>
    <comment ref="D1511" authorId="2" shapeId="0" xr:uid="{9D8999B7-39DC-4AB0-930B-9081E20DF9D7}">
      <text>
        <r>
          <rPr>
            <sz val="11"/>
            <color theme="1"/>
            <rFont val="Calibri"/>
            <family val="2"/>
            <scheme val="minor"/>
          </rPr>
          <t>Introduzca un número con dos decimales como máximo. Debe ser igual o mayor a la "Cantidad Real Consumida"</t>
        </r>
      </text>
    </comment>
    <comment ref="E1511" authorId="2" shapeId="0" xr:uid="{BBB84D52-3DB1-44FB-B741-0E77A252BC86}">
      <text>
        <r>
          <rPr>
            <sz val="11"/>
            <color theme="1"/>
            <rFont val="Calibri"/>
            <family val="2"/>
            <scheme val="minor"/>
          </rPr>
          <t>Introduzca un número con dos decimales como máximo</t>
        </r>
      </text>
    </comment>
    <comment ref="F1511" authorId="2" shapeId="0" xr:uid="{6B546B2F-CB78-4DFC-9FD8-4E73D6FA156F}">
      <text>
        <r>
          <rPr>
            <sz val="11"/>
            <color theme="1"/>
            <rFont val="Calibri"/>
            <family val="2"/>
            <scheme val="minor"/>
          </rPr>
          <t>Monto calculado automáticamente por el sistema</t>
        </r>
      </text>
    </comment>
    <comment ref="A1516" authorId="2" shapeId="0" xr:uid="{A2BFB9E2-9C4E-45D6-9BC7-0CB5C5FE691F}">
      <text>
        <r>
          <rPr>
            <sz val="11"/>
            <color theme="1"/>
            <rFont val="Calibri"/>
            <family val="2"/>
            <scheme val="minor"/>
          </rPr>
          <t>Introducir un texto con el nombre o referencia de la contratación</t>
        </r>
      </text>
    </comment>
    <comment ref="B1516" authorId="2" shapeId="0" xr:uid="{DC9B5821-F416-4E00-86EB-B2F2AC48B7CD}">
      <text>
        <r>
          <rPr>
            <sz val="11"/>
            <color theme="1"/>
            <rFont val="Calibri"/>
            <family val="2"/>
            <scheme val="minor"/>
          </rPr>
          <t>Introduzca un texto con la finalidad de la contratación</t>
        </r>
      </text>
    </comment>
    <comment ref="C1516" authorId="2" shapeId="0" xr:uid="{CD13205B-3D4B-4B46-973E-5DFFCB97A3C4}">
      <text>
        <r>
          <rPr>
            <sz val="11"/>
            <color theme="1"/>
            <rFont val="Calibri"/>
            <family val="2"/>
            <scheme val="minor"/>
          </rPr>
          <t>Seleccionar un valor del listado</t>
        </r>
      </text>
    </comment>
    <comment ref="D1516" authorId="2" shapeId="0" xr:uid="{1AFD2E45-B7B4-4F8D-963F-BE1ACD6FB43C}">
      <text>
        <r>
          <rPr>
            <sz val="11"/>
            <color theme="1"/>
            <rFont val="Calibri"/>
            <family val="2"/>
            <scheme val="minor"/>
          </rPr>
          <t>Seleccione el tipo de procedimiento</t>
        </r>
      </text>
    </comment>
    <comment ref="E1516" authorId="2" shapeId="0" xr:uid="{A06FB76B-CA7A-4B26-9679-18D7CEB6579F}">
      <text>
        <r>
          <rPr>
            <sz val="11"/>
            <color theme="1"/>
            <rFont val="Calibri"/>
            <family val="2"/>
            <scheme val="minor"/>
          </rPr>
          <t>Seleccione un valor de la lista</t>
        </r>
      </text>
    </comment>
    <comment ref="F1516" authorId="2" shapeId="0" xr:uid="{B73221AC-3FF7-4D0D-A201-8FD794B822DF}">
      <text>
        <r>
          <rPr>
            <sz val="11"/>
            <color theme="1"/>
            <rFont val="Calibri"/>
            <family val="2"/>
            <scheme val="minor"/>
          </rPr>
          <t>Introduzca el código SNIP</t>
        </r>
      </text>
    </comment>
    <comment ref="C1517" authorId="2" shapeId="0" xr:uid="{EB5BCF22-2B2A-4E62-AEE3-3660369168CA}">
      <text>
        <r>
          <rPr>
            <sz val="11"/>
            <color theme="1"/>
            <rFont val="Calibri"/>
            <family val="2"/>
            <scheme val="minor"/>
          </rPr>
          <t>Introduzca la fecha de inicio del proceso, en formato dd-mm-aaaa</t>
        </r>
      </text>
    </comment>
    <comment ref="F1517" authorId="2" shapeId="0" xr:uid="{2775A968-F68A-4283-8189-D68AD4B095B5}">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18" authorId="2" shapeId="0" xr:uid="{D831DF48-7200-42BF-8D06-0AC3BA42DB10}">
      <text/>
    </comment>
    <comment ref="C1519" authorId="2" shapeId="0" xr:uid="{1C20C98B-8727-497C-B331-B68B90F2D752}">
      <text>
        <r>
          <rPr>
            <sz val="11"/>
            <color theme="1"/>
            <rFont val="Calibri"/>
            <family val="2"/>
            <scheme val="minor"/>
          </rPr>
          <t>Introduzca la fecha prevista de adjudicación, en formato dd-mm-aaaa</t>
        </r>
      </text>
    </comment>
    <comment ref="F1519" authorId="2" shapeId="0" xr:uid="{949F478B-B916-45BD-BA1A-7CFC15F2EC3B}">
      <text/>
    </comment>
    <comment ref="F1520" authorId="2" shapeId="0" xr:uid="{03F0E720-A4A4-4C80-B5B4-B8C5FF801833}">
      <text/>
    </comment>
    <comment ref="A1522" authorId="2" shapeId="0" xr:uid="{4CE10888-CFC2-4706-A37A-8D7FA2861CE3}">
      <text>
        <r>
          <rPr>
            <sz val="11"/>
            <color theme="1"/>
            <rFont val="Calibri"/>
            <family val="2"/>
            <scheme val="minor"/>
          </rPr>
          <t>Introduzca un codigo UNSPSC</t>
        </r>
      </text>
    </comment>
    <comment ref="B1522" authorId="2" shapeId="0" xr:uid="{CA457A0E-8A07-4BD4-9E58-2C7192C080B1}">
      <text>
        <r>
          <rPr>
            <sz val="11"/>
            <color theme="1"/>
            <rFont val="Calibri"/>
            <family val="2"/>
            <scheme val="minor"/>
          </rPr>
          <t>Descripción calculada automáticamente a partir de código del artículo</t>
        </r>
      </text>
    </comment>
    <comment ref="C1522" authorId="2" shapeId="0" xr:uid="{6BC57125-74E0-4A0F-9A07-7051B88A6D56}">
      <text>
        <r>
          <rPr>
            <sz val="11"/>
            <color theme="1"/>
            <rFont val="Calibri"/>
            <family val="2"/>
            <scheme val="minor"/>
          </rPr>
          <t>Seleccione un valor de la lista</t>
        </r>
      </text>
    </comment>
    <comment ref="D1522" authorId="2" shapeId="0" xr:uid="{234F415C-8017-40C9-9CFA-39DFF61DE182}">
      <text>
        <r>
          <rPr>
            <sz val="11"/>
            <color theme="1"/>
            <rFont val="Calibri"/>
            <family val="2"/>
            <scheme val="minor"/>
          </rPr>
          <t>Introduzca un número con dos decimales como máximo. Debe ser igual o mayor a la "Cantidad Real Consumida"</t>
        </r>
      </text>
    </comment>
    <comment ref="E1522" authorId="2" shapeId="0" xr:uid="{E0F95C1C-C210-4B99-9235-C8937793D437}">
      <text>
        <r>
          <rPr>
            <sz val="11"/>
            <color theme="1"/>
            <rFont val="Calibri"/>
            <family val="2"/>
            <scheme val="minor"/>
          </rPr>
          <t>Introduzca un número con dos decimales como máximo</t>
        </r>
      </text>
    </comment>
    <comment ref="F1522" authorId="2" shapeId="0" xr:uid="{2ED2E321-A6C4-4D84-81C6-F1387CA0EB7A}">
      <text>
        <r>
          <rPr>
            <sz val="11"/>
            <color theme="1"/>
            <rFont val="Calibri"/>
            <family val="2"/>
            <scheme val="minor"/>
          </rPr>
          <t>Monto calculado automáticamente por el sistema</t>
        </r>
      </text>
    </comment>
    <comment ref="A1529" authorId="2" shapeId="0" xr:uid="{0626B76D-0791-4AC0-8D6F-28248E19612D}">
      <text>
        <r>
          <rPr>
            <sz val="11"/>
            <color theme="1"/>
            <rFont val="Calibri"/>
            <family val="2"/>
            <scheme val="minor"/>
          </rPr>
          <t>Introducir un texto con el nombre o referencia de la contratación</t>
        </r>
      </text>
    </comment>
    <comment ref="B1529" authorId="2" shapeId="0" xr:uid="{7CC93A87-3101-4708-AD90-3F0507DCC752}">
      <text>
        <r>
          <rPr>
            <sz val="11"/>
            <color theme="1"/>
            <rFont val="Calibri"/>
            <family val="2"/>
            <scheme val="minor"/>
          </rPr>
          <t>Introduzca un texto con la finalidad de la contratación</t>
        </r>
      </text>
    </comment>
    <comment ref="C1529" authorId="2" shapeId="0" xr:uid="{C81500AC-5F42-4EBF-ABDF-8DEA76A9A411}">
      <text>
        <r>
          <rPr>
            <sz val="11"/>
            <color theme="1"/>
            <rFont val="Calibri"/>
            <family val="2"/>
            <scheme val="minor"/>
          </rPr>
          <t>Seleccionar un valor del listado</t>
        </r>
      </text>
    </comment>
    <comment ref="D1529" authorId="2" shapeId="0" xr:uid="{30E37B00-163F-4343-ADBD-97544EFA4056}">
      <text>
        <r>
          <rPr>
            <sz val="11"/>
            <color theme="1"/>
            <rFont val="Calibri"/>
            <family val="2"/>
            <scheme val="minor"/>
          </rPr>
          <t>Seleccione el tipo de procedimiento</t>
        </r>
      </text>
    </comment>
    <comment ref="E1529" authorId="2" shapeId="0" xr:uid="{E8270ADE-3969-40E5-B5A9-F5B3815450CA}">
      <text>
        <r>
          <rPr>
            <sz val="11"/>
            <color theme="1"/>
            <rFont val="Calibri"/>
            <family val="2"/>
            <scheme val="minor"/>
          </rPr>
          <t>Seleccione un valor de la lista</t>
        </r>
      </text>
    </comment>
    <comment ref="F1529" authorId="2" shapeId="0" xr:uid="{EC229B5F-6EBE-462A-9FAE-402CD08637CF}">
      <text>
        <r>
          <rPr>
            <sz val="11"/>
            <color theme="1"/>
            <rFont val="Calibri"/>
            <family val="2"/>
            <scheme val="minor"/>
          </rPr>
          <t>Introduzca el código SNIP</t>
        </r>
      </text>
    </comment>
    <comment ref="C1530" authorId="2" shapeId="0" xr:uid="{5F511B92-86AD-4485-8AD7-F2790C6D69CD}">
      <text>
        <r>
          <rPr>
            <sz val="11"/>
            <color theme="1"/>
            <rFont val="Calibri"/>
            <family val="2"/>
            <scheme val="minor"/>
          </rPr>
          <t>Introduzca la fecha de inicio del proceso, en formato dd-mm-aaaa</t>
        </r>
      </text>
    </comment>
    <comment ref="F1530" authorId="2" shapeId="0" xr:uid="{4FB23FF8-F88D-4F6B-A0FE-A426985E2186}">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31" authorId="2" shapeId="0" xr:uid="{2BFFE91B-2807-4255-857C-6E6D1DF14EC5}">
      <text/>
    </comment>
    <comment ref="C1532" authorId="2" shapeId="0" xr:uid="{A0C18846-7D2B-42D3-AA80-252255FD6B66}">
      <text>
        <r>
          <rPr>
            <sz val="11"/>
            <color theme="1"/>
            <rFont val="Calibri"/>
            <family val="2"/>
            <scheme val="minor"/>
          </rPr>
          <t>Introduzca la fecha prevista de adjudicación, en formato dd-mm-aaaa</t>
        </r>
      </text>
    </comment>
    <comment ref="F1532" authorId="2" shapeId="0" xr:uid="{58A9FD5D-437F-4558-94BD-AC10F91698FD}">
      <text/>
    </comment>
    <comment ref="F1533" authorId="2" shapeId="0" xr:uid="{4464E726-FBD6-4FD3-A98B-E23A129C906A}">
      <text/>
    </comment>
    <comment ref="A1535" authorId="2" shapeId="0" xr:uid="{3617130B-A7A7-447F-B851-139DC60E7A80}">
      <text>
        <r>
          <rPr>
            <sz val="11"/>
            <color theme="1"/>
            <rFont val="Calibri"/>
            <family val="2"/>
            <scheme val="minor"/>
          </rPr>
          <t>Introduzca un codigo UNSPSC</t>
        </r>
      </text>
    </comment>
    <comment ref="B1535" authorId="2" shapeId="0" xr:uid="{A3135813-B281-4B08-8C7B-9C5F43D6A38A}">
      <text>
        <r>
          <rPr>
            <sz val="11"/>
            <color theme="1"/>
            <rFont val="Calibri"/>
            <family val="2"/>
            <scheme val="minor"/>
          </rPr>
          <t>Descripción calculada automáticamente a partir de código del artículo</t>
        </r>
      </text>
    </comment>
    <comment ref="C1535" authorId="2" shapeId="0" xr:uid="{8669EEE0-3C85-446D-9D57-1176BBECCD08}">
      <text>
        <r>
          <rPr>
            <sz val="11"/>
            <color theme="1"/>
            <rFont val="Calibri"/>
            <family val="2"/>
            <scheme val="minor"/>
          </rPr>
          <t>Seleccione un valor de la lista</t>
        </r>
      </text>
    </comment>
    <comment ref="D1535" authorId="2" shapeId="0" xr:uid="{CB732014-3BBF-42D0-BC90-07C4D8283491}">
      <text>
        <r>
          <rPr>
            <sz val="11"/>
            <color theme="1"/>
            <rFont val="Calibri"/>
            <family val="2"/>
            <scheme val="minor"/>
          </rPr>
          <t>Introduzca un número con dos decimales como máximo. Debe ser igual o mayor a la "Cantidad Real Consumida"</t>
        </r>
      </text>
    </comment>
    <comment ref="E1535" authorId="2" shapeId="0" xr:uid="{EDF721ED-87BF-4871-A8CE-BC5CB8941305}">
      <text>
        <r>
          <rPr>
            <sz val="11"/>
            <color theme="1"/>
            <rFont val="Calibri"/>
            <family val="2"/>
            <scheme val="minor"/>
          </rPr>
          <t>Introduzca un número con dos decimales como máximo</t>
        </r>
      </text>
    </comment>
    <comment ref="F1535" authorId="2" shapeId="0" xr:uid="{5F0E0E0C-0671-40DF-A4BA-E0413B47C96A}">
      <text>
        <r>
          <rPr>
            <sz val="11"/>
            <color theme="1"/>
            <rFont val="Calibri"/>
            <family val="2"/>
            <scheme val="minor"/>
          </rPr>
          <t>Monto calculado automáticamente por el sistema</t>
        </r>
      </text>
    </comment>
    <comment ref="A1541" authorId="2" shapeId="0" xr:uid="{C61C03C6-BFCD-49F8-BF26-DE1DA405FCC7}">
      <text>
        <r>
          <rPr>
            <sz val="11"/>
            <color theme="1"/>
            <rFont val="Calibri"/>
            <family val="2"/>
            <scheme val="minor"/>
          </rPr>
          <t>Introducir un texto con el nombre o referencia de la contratación</t>
        </r>
      </text>
    </comment>
    <comment ref="B1541" authorId="2" shapeId="0" xr:uid="{FD269546-570C-4A19-B623-367E1BFF7F01}">
      <text>
        <r>
          <rPr>
            <sz val="11"/>
            <color theme="1"/>
            <rFont val="Calibri"/>
            <family val="2"/>
            <scheme val="minor"/>
          </rPr>
          <t>Introduzca un texto con la finalidad de la contratación</t>
        </r>
      </text>
    </comment>
    <comment ref="C1541" authorId="2" shapeId="0" xr:uid="{D83EF0BF-E3CF-44A9-8A34-9AA1C7E09ECE}">
      <text>
        <r>
          <rPr>
            <sz val="11"/>
            <color theme="1"/>
            <rFont val="Calibri"/>
            <family val="2"/>
            <scheme val="minor"/>
          </rPr>
          <t>Seleccionar un valor del listado</t>
        </r>
      </text>
    </comment>
    <comment ref="D1541" authorId="2" shapeId="0" xr:uid="{30DF1E2F-81C5-469F-9358-3CAEE45E3596}">
      <text>
        <r>
          <rPr>
            <sz val="11"/>
            <color theme="1"/>
            <rFont val="Calibri"/>
            <family val="2"/>
            <scheme val="minor"/>
          </rPr>
          <t>Seleccione el tipo de procedimiento</t>
        </r>
      </text>
    </comment>
    <comment ref="E1541" authorId="2" shapeId="0" xr:uid="{4E6243C8-63C8-471A-AA26-33BB58954DB7}">
      <text>
        <r>
          <rPr>
            <sz val="11"/>
            <color theme="1"/>
            <rFont val="Calibri"/>
            <family val="2"/>
            <scheme val="minor"/>
          </rPr>
          <t>Seleccione un valor de la lista</t>
        </r>
      </text>
    </comment>
    <comment ref="F1541" authorId="2" shapeId="0" xr:uid="{D5271631-327F-4C2E-8295-3CCAAEC3A22D}">
      <text>
        <r>
          <rPr>
            <sz val="11"/>
            <color theme="1"/>
            <rFont val="Calibri"/>
            <family val="2"/>
            <scheme val="minor"/>
          </rPr>
          <t>Introduzca el código SNIP</t>
        </r>
      </text>
    </comment>
    <comment ref="C1542" authorId="2" shapeId="0" xr:uid="{A7E55C57-614C-4735-8509-EDFF4CBAECF9}">
      <text>
        <r>
          <rPr>
            <sz val="11"/>
            <color theme="1"/>
            <rFont val="Calibri"/>
            <family val="2"/>
            <scheme val="minor"/>
          </rPr>
          <t>Introduzca la fecha de inicio del proceso, en formato dd-mm-aaaa</t>
        </r>
      </text>
    </comment>
    <comment ref="F1542" authorId="2" shapeId="0" xr:uid="{8ABBF2DB-192E-4A61-AC77-85105AF53B2D}">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43" authorId="2" shapeId="0" xr:uid="{7919818D-CD9B-4A49-BF1E-141857114C0D}">
      <text/>
    </comment>
    <comment ref="C1544" authorId="2" shapeId="0" xr:uid="{7689521F-9FF3-4BDD-8FC2-7F62DE6BB970}">
      <text>
        <r>
          <rPr>
            <sz val="11"/>
            <color theme="1"/>
            <rFont val="Calibri"/>
            <family val="2"/>
            <scheme val="minor"/>
          </rPr>
          <t>Introduzca la fecha prevista de adjudicación, en formato dd-mm-aaaa</t>
        </r>
      </text>
    </comment>
    <comment ref="F1544" authorId="2" shapeId="0" xr:uid="{CE8B3E80-7F83-4AAC-B9D8-8B70864D7D3E}">
      <text/>
    </comment>
    <comment ref="F1545" authorId="2" shapeId="0" xr:uid="{816E0A5D-F368-4088-BF5B-13D51375F42C}">
      <text/>
    </comment>
    <comment ref="A1547" authorId="2" shapeId="0" xr:uid="{21AF578B-09DA-49D4-88F8-DEF0D6DB4CCB}">
      <text>
        <r>
          <rPr>
            <sz val="11"/>
            <color theme="1"/>
            <rFont val="Calibri"/>
            <family val="2"/>
            <scheme val="minor"/>
          </rPr>
          <t>Introduzca un codigo UNSPSC</t>
        </r>
      </text>
    </comment>
    <comment ref="B1547" authorId="2" shapeId="0" xr:uid="{C93B3F0A-C669-4C29-B9A2-38C1231733CF}">
      <text>
        <r>
          <rPr>
            <sz val="11"/>
            <color theme="1"/>
            <rFont val="Calibri"/>
            <family val="2"/>
            <scheme val="minor"/>
          </rPr>
          <t>Descripción calculada automáticamente a partir de código del artículo</t>
        </r>
      </text>
    </comment>
    <comment ref="C1547" authorId="2" shapeId="0" xr:uid="{73469411-614A-4C70-A845-0FE928970E78}">
      <text>
        <r>
          <rPr>
            <sz val="11"/>
            <color theme="1"/>
            <rFont val="Calibri"/>
            <family val="2"/>
            <scheme val="minor"/>
          </rPr>
          <t>Seleccione un valor de la lista</t>
        </r>
      </text>
    </comment>
    <comment ref="D1547" authorId="2" shapeId="0" xr:uid="{D3474FC5-A5BF-416F-ABF0-31022361E080}">
      <text>
        <r>
          <rPr>
            <sz val="11"/>
            <color theme="1"/>
            <rFont val="Calibri"/>
            <family val="2"/>
            <scheme val="minor"/>
          </rPr>
          <t>Introduzca un número con dos decimales como máximo. Debe ser igual o mayor a la "Cantidad Real Consumida"</t>
        </r>
      </text>
    </comment>
    <comment ref="E1547" authorId="2" shapeId="0" xr:uid="{51A45CCA-87DA-4888-8CD9-C93F1DFD998B}">
      <text>
        <r>
          <rPr>
            <sz val="11"/>
            <color theme="1"/>
            <rFont val="Calibri"/>
            <family val="2"/>
            <scheme val="minor"/>
          </rPr>
          <t>Introduzca un número con dos decimales como máximo</t>
        </r>
      </text>
    </comment>
    <comment ref="F1547" authorId="2" shapeId="0" xr:uid="{F4E65834-73AD-44C7-842B-00224C3293C5}">
      <text>
        <r>
          <rPr>
            <sz val="11"/>
            <color theme="1"/>
            <rFont val="Calibri"/>
            <family val="2"/>
            <scheme val="minor"/>
          </rPr>
          <t>Monto calculado automáticamente por el sistema</t>
        </r>
      </text>
    </comment>
    <comment ref="A1553" authorId="2" shapeId="0" xr:uid="{7581E9A3-0CD8-46C5-B58A-42F31D75D9DC}">
      <text>
        <r>
          <rPr>
            <sz val="11"/>
            <color theme="1"/>
            <rFont val="Calibri"/>
            <family val="2"/>
            <scheme val="minor"/>
          </rPr>
          <t>Introducir un texto con el nombre o referencia de la contratación</t>
        </r>
      </text>
    </comment>
    <comment ref="B1553" authorId="2" shapeId="0" xr:uid="{E471118E-6641-492E-9578-EB971C6D9839}">
      <text>
        <r>
          <rPr>
            <sz val="11"/>
            <color theme="1"/>
            <rFont val="Calibri"/>
            <family val="2"/>
            <scheme val="minor"/>
          </rPr>
          <t>Introduzca un texto con la finalidad de la contratación</t>
        </r>
      </text>
    </comment>
    <comment ref="C1553" authorId="2" shapeId="0" xr:uid="{A40656A8-550F-4F6D-BD82-7D4F146F1F33}">
      <text>
        <r>
          <rPr>
            <sz val="11"/>
            <color theme="1"/>
            <rFont val="Calibri"/>
            <family val="2"/>
            <scheme val="minor"/>
          </rPr>
          <t>Seleccionar un valor del listado</t>
        </r>
      </text>
    </comment>
    <comment ref="D1553" authorId="2" shapeId="0" xr:uid="{6E124A8E-C39F-43A3-ACDD-0DF06AF07838}">
      <text>
        <r>
          <rPr>
            <sz val="11"/>
            <color theme="1"/>
            <rFont val="Calibri"/>
            <family val="2"/>
            <scheme val="minor"/>
          </rPr>
          <t>Seleccione el tipo de procedimiento</t>
        </r>
      </text>
    </comment>
    <comment ref="E1553" authorId="2" shapeId="0" xr:uid="{47ECF3E8-BACF-4F70-A031-8373CB156124}">
      <text>
        <r>
          <rPr>
            <sz val="11"/>
            <color theme="1"/>
            <rFont val="Calibri"/>
            <family val="2"/>
            <scheme val="minor"/>
          </rPr>
          <t>Seleccione un valor de la lista</t>
        </r>
      </text>
    </comment>
    <comment ref="F1553" authorId="2" shapeId="0" xr:uid="{E82A4613-08CA-4DB6-969C-0CA206D09291}">
      <text>
        <r>
          <rPr>
            <sz val="11"/>
            <color theme="1"/>
            <rFont val="Calibri"/>
            <family val="2"/>
            <scheme val="minor"/>
          </rPr>
          <t>Introduzca el código SNIP</t>
        </r>
      </text>
    </comment>
    <comment ref="C1554" authorId="2" shapeId="0" xr:uid="{C35A2101-D895-488B-B10C-A8FD53B1689F}">
      <text>
        <r>
          <rPr>
            <sz val="11"/>
            <color theme="1"/>
            <rFont val="Calibri"/>
            <family val="2"/>
            <scheme val="minor"/>
          </rPr>
          <t>Introduzca la fecha de inicio del proceso, en formato dd-mm-aaaa</t>
        </r>
      </text>
    </comment>
    <comment ref="F1554" authorId="2" shapeId="0" xr:uid="{4B6DD2CB-8149-4BBE-8028-B8CD3E2F5B5A}">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55" authorId="2" shapeId="0" xr:uid="{883B53A5-6112-4DE3-A2A0-1C174BE53773}">
      <text/>
    </comment>
    <comment ref="C1556" authorId="2" shapeId="0" xr:uid="{8DB5839A-79D8-4B5E-89D4-AFD08E493AF6}">
      <text>
        <r>
          <rPr>
            <sz val="11"/>
            <color theme="1"/>
            <rFont val="Calibri"/>
            <family val="2"/>
            <scheme val="minor"/>
          </rPr>
          <t>Introduzca la fecha prevista de adjudicación, en formato dd-mm-aaaa</t>
        </r>
      </text>
    </comment>
    <comment ref="F1556" authorId="2" shapeId="0" xr:uid="{70876E32-B874-4188-8261-67597229A5DC}">
      <text/>
    </comment>
    <comment ref="F1557" authorId="2" shapeId="0" xr:uid="{CDAC2663-66E0-4DD4-AC60-15B562840D88}">
      <text/>
    </comment>
    <comment ref="A1559" authorId="2" shapeId="0" xr:uid="{D561CBC2-6510-4481-AE50-17D2DCCCD58F}">
      <text>
        <r>
          <rPr>
            <sz val="11"/>
            <color theme="1"/>
            <rFont val="Calibri"/>
            <family val="2"/>
            <scheme val="minor"/>
          </rPr>
          <t>Introduzca un codigo UNSPSC</t>
        </r>
      </text>
    </comment>
    <comment ref="B1559" authorId="2" shapeId="0" xr:uid="{F71249D6-DC9B-4347-A5F7-CD5D02AD6A7E}">
      <text>
        <r>
          <rPr>
            <sz val="11"/>
            <color theme="1"/>
            <rFont val="Calibri"/>
            <family val="2"/>
            <scheme val="minor"/>
          </rPr>
          <t>Descripción calculada automáticamente a partir de código del artículo</t>
        </r>
      </text>
    </comment>
    <comment ref="C1559" authorId="2" shapeId="0" xr:uid="{9C77EDE4-09F0-43DA-B718-C82B345E0147}">
      <text>
        <r>
          <rPr>
            <sz val="11"/>
            <color theme="1"/>
            <rFont val="Calibri"/>
            <family val="2"/>
            <scheme val="minor"/>
          </rPr>
          <t>Seleccione un valor de la lista</t>
        </r>
      </text>
    </comment>
    <comment ref="D1559" authorId="2" shapeId="0" xr:uid="{B1C30BFF-99FD-465C-A707-5F8269867A62}">
      <text>
        <r>
          <rPr>
            <sz val="11"/>
            <color theme="1"/>
            <rFont val="Calibri"/>
            <family val="2"/>
            <scheme val="minor"/>
          </rPr>
          <t>Introduzca un número con dos decimales como máximo. Debe ser igual o mayor a la "Cantidad Real Consumida"</t>
        </r>
      </text>
    </comment>
    <comment ref="E1559" authorId="2" shapeId="0" xr:uid="{EDE95BD9-3DFA-4A17-89AD-801AB44C79D2}">
      <text>
        <r>
          <rPr>
            <sz val="11"/>
            <color theme="1"/>
            <rFont val="Calibri"/>
            <family val="2"/>
            <scheme val="minor"/>
          </rPr>
          <t>Introduzca un número con dos decimales como máximo</t>
        </r>
      </text>
    </comment>
    <comment ref="F1559" authorId="2" shapeId="0" xr:uid="{23EA47FD-A94C-43B1-9230-5FA83E6CE649}">
      <text>
        <r>
          <rPr>
            <sz val="11"/>
            <color theme="1"/>
            <rFont val="Calibri"/>
            <family val="2"/>
            <scheme val="minor"/>
          </rPr>
          <t>Monto calculado automáticamente por el sistema</t>
        </r>
      </text>
    </comment>
    <comment ref="A1565" authorId="2" shapeId="0" xr:uid="{9185A782-9D4F-4F82-9A3D-3DB2CBC8D0DB}">
      <text>
        <r>
          <rPr>
            <sz val="11"/>
            <color theme="1"/>
            <rFont val="Calibri"/>
            <family val="2"/>
            <scheme val="minor"/>
          </rPr>
          <t>Introducir un texto con el nombre o referencia de la contratación</t>
        </r>
      </text>
    </comment>
    <comment ref="B1565" authorId="2" shapeId="0" xr:uid="{ABEB2885-7727-4D80-8F5F-6698ADD5315A}">
      <text>
        <r>
          <rPr>
            <sz val="11"/>
            <color theme="1"/>
            <rFont val="Calibri"/>
            <family val="2"/>
            <scheme val="minor"/>
          </rPr>
          <t>Introduzca un texto con la finalidad de la contratación</t>
        </r>
      </text>
    </comment>
    <comment ref="C1565" authorId="2" shapeId="0" xr:uid="{4B1FA21C-2292-4944-AD4C-AE6892F961D2}">
      <text>
        <r>
          <rPr>
            <sz val="11"/>
            <color theme="1"/>
            <rFont val="Calibri"/>
            <family val="2"/>
            <scheme val="minor"/>
          </rPr>
          <t>Seleccionar un valor del listado</t>
        </r>
      </text>
    </comment>
    <comment ref="D1565" authorId="2" shapeId="0" xr:uid="{E1C6F838-0963-4B49-A1FF-CC8CD462E31D}">
      <text>
        <r>
          <rPr>
            <sz val="11"/>
            <color theme="1"/>
            <rFont val="Calibri"/>
            <family val="2"/>
            <scheme val="minor"/>
          </rPr>
          <t>Seleccione el tipo de procedimiento</t>
        </r>
      </text>
    </comment>
    <comment ref="E1565" authorId="2" shapeId="0" xr:uid="{5D203074-E1DB-4D5D-A0B5-760C531902DA}">
      <text>
        <r>
          <rPr>
            <sz val="11"/>
            <color theme="1"/>
            <rFont val="Calibri"/>
            <family val="2"/>
            <scheme val="minor"/>
          </rPr>
          <t>Seleccione un valor de la lista</t>
        </r>
      </text>
    </comment>
    <comment ref="F1565" authorId="2" shapeId="0" xr:uid="{0DD140CD-0698-40D4-94C4-28A25512C086}">
      <text>
        <r>
          <rPr>
            <sz val="11"/>
            <color theme="1"/>
            <rFont val="Calibri"/>
            <family val="2"/>
            <scheme val="minor"/>
          </rPr>
          <t>Introduzca el código SNIP</t>
        </r>
      </text>
    </comment>
    <comment ref="C1566" authorId="2" shapeId="0" xr:uid="{568B9442-6D20-4134-8A0A-D7E72754ABCA}">
      <text>
        <r>
          <rPr>
            <sz val="11"/>
            <color theme="1"/>
            <rFont val="Calibri"/>
            <family val="2"/>
            <scheme val="minor"/>
          </rPr>
          <t>Introduzca la fecha de inicio del proceso, en formato dd-mm-aaaa</t>
        </r>
      </text>
    </comment>
    <comment ref="F1566" authorId="2" shapeId="0" xr:uid="{6B3C23B7-A909-4276-B6C4-D2679E6CAD4D}">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67" authorId="2" shapeId="0" xr:uid="{0B0C16D9-FAA5-437D-9D21-18914F51DDA6}">
      <text/>
    </comment>
    <comment ref="C1568" authorId="2" shapeId="0" xr:uid="{7B010348-A624-406C-B718-B9FECB59CFDE}">
      <text>
        <r>
          <rPr>
            <sz val="11"/>
            <color theme="1"/>
            <rFont val="Calibri"/>
            <family val="2"/>
            <scheme val="minor"/>
          </rPr>
          <t>Introduzca la fecha prevista de adjudicación, en formato dd-mm-aaaa</t>
        </r>
      </text>
    </comment>
    <comment ref="F1568" authorId="2" shapeId="0" xr:uid="{5653E490-E725-4AD0-AC30-9AAAC17C0E26}">
      <text/>
    </comment>
    <comment ref="F1569" authorId="2" shapeId="0" xr:uid="{ED26E51F-8C4C-414F-BE12-6D6EABB4E9C6}">
      <text/>
    </comment>
    <comment ref="A1571" authorId="2" shapeId="0" xr:uid="{FF4CC5F4-FF88-4376-A709-8E0EF2F6E694}">
      <text>
        <r>
          <rPr>
            <sz val="11"/>
            <color theme="1"/>
            <rFont val="Calibri"/>
            <family val="2"/>
            <scheme val="minor"/>
          </rPr>
          <t>Introduzca un codigo UNSPSC</t>
        </r>
      </text>
    </comment>
    <comment ref="B1571" authorId="2" shapeId="0" xr:uid="{CD342025-B93F-4D13-B27D-A67135CB233B}">
      <text>
        <r>
          <rPr>
            <sz val="11"/>
            <color theme="1"/>
            <rFont val="Calibri"/>
            <family val="2"/>
            <scheme val="minor"/>
          </rPr>
          <t>Descripción calculada automáticamente a partir de código del artículo</t>
        </r>
      </text>
    </comment>
    <comment ref="C1571" authorId="2" shapeId="0" xr:uid="{042DEB78-B971-4DCF-A245-30B9CC2B2694}">
      <text>
        <r>
          <rPr>
            <sz val="11"/>
            <color theme="1"/>
            <rFont val="Calibri"/>
            <family val="2"/>
            <scheme val="minor"/>
          </rPr>
          <t>Seleccione un valor de la lista</t>
        </r>
      </text>
    </comment>
    <comment ref="D1571" authorId="2" shapeId="0" xr:uid="{C342E4C3-AC52-4471-B278-EE5673911B3F}">
      <text>
        <r>
          <rPr>
            <sz val="11"/>
            <color theme="1"/>
            <rFont val="Calibri"/>
            <family val="2"/>
            <scheme val="minor"/>
          </rPr>
          <t>Introduzca un número con dos decimales como máximo. Debe ser igual o mayor a la "Cantidad Real Consumida"</t>
        </r>
      </text>
    </comment>
    <comment ref="E1571" authorId="2" shapeId="0" xr:uid="{A5F2C785-20A4-432B-9F45-80A4449A5FBE}">
      <text>
        <r>
          <rPr>
            <sz val="11"/>
            <color theme="1"/>
            <rFont val="Calibri"/>
            <family val="2"/>
            <scheme val="minor"/>
          </rPr>
          <t>Introduzca un número con dos decimales como máximo</t>
        </r>
      </text>
    </comment>
    <comment ref="F1571" authorId="2" shapeId="0" xr:uid="{6FD4377B-08ED-4545-BC1E-4A19E76EA74A}">
      <text>
        <r>
          <rPr>
            <sz val="11"/>
            <color theme="1"/>
            <rFont val="Calibri"/>
            <family val="2"/>
            <scheme val="minor"/>
          </rPr>
          <t>Monto calculado automáticamente por el sistema</t>
        </r>
      </text>
    </comment>
    <comment ref="A1577" authorId="2" shapeId="0" xr:uid="{3679CB27-CDF8-4C08-BDA8-937809453912}">
      <text>
        <r>
          <rPr>
            <sz val="11"/>
            <color theme="1"/>
            <rFont val="Calibri"/>
            <family val="2"/>
            <scheme val="minor"/>
          </rPr>
          <t>Introducir un texto con el nombre o referencia de la contratación</t>
        </r>
      </text>
    </comment>
    <comment ref="B1577" authorId="2" shapeId="0" xr:uid="{05A3A505-1CEB-46CD-8B2E-F563496094AC}">
      <text>
        <r>
          <rPr>
            <sz val="11"/>
            <color theme="1"/>
            <rFont val="Calibri"/>
            <family val="2"/>
            <scheme val="minor"/>
          </rPr>
          <t>Introduzca un texto con la finalidad de la contratación</t>
        </r>
      </text>
    </comment>
    <comment ref="C1577" authorId="2" shapeId="0" xr:uid="{41441CC6-1CE4-4631-BF3E-D9557985099A}">
      <text>
        <r>
          <rPr>
            <sz val="11"/>
            <color theme="1"/>
            <rFont val="Calibri"/>
            <family val="2"/>
            <scheme val="minor"/>
          </rPr>
          <t>Seleccionar un valor del listado</t>
        </r>
      </text>
    </comment>
    <comment ref="D1577" authorId="2" shapeId="0" xr:uid="{034A5DB5-74EB-4116-B835-5DD63022DD55}">
      <text>
        <r>
          <rPr>
            <sz val="11"/>
            <color theme="1"/>
            <rFont val="Calibri"/>
            <family val="2"/>
            <scheme val="minor"/>
          </rPr>
          <t>Seleccione el tipo de procedimiento</t>
        </r>
      </text>
    </comment>
    <comment ref="E1577" authorId="2" shapeId="0" xr:uid="{7CC7D25D-2AA2-419E-A133-669905F463F2}">
      <text>
        <r>
          <rPr>
            <sz val="11"/>
            <color theme="1"/>
            <rFont val="Calibri"/>
            <family val="2"/>
            <scheme val="minor"/>
          </rPr>
          <t>Seleccione un valor de la lista</t>
        </r>
      </text>
    </comment>
    <comment ref="F1577" authorId="2" shapeId="0" xr:uid="{B88BE332-AB4B-47A1-8267-5080E201BA67}">
      <text>
        <r>
          <rPr>
            <sz val="11"/>
            <color theme="1"/>
            <rFont val="Calibri"/>
            <family val="2"/>
            <scheme val="minor"/>
          </rPr>
          <t>Introduzca el código SNIP</t>
        </r>
      </text>
    </comment>
    <comment ref="C1578" authorId="2" shapeId="0" xr:uid="{32467AEB-D82D-43B0-B5F2-768605EC326D}">
      <text>
        <r>
          <rPr>
            <sz val="11"/>
            <color theme="1"/>
            <rFont val="Calibri"/>
            <family val="2"/>
            <scheme val="minor"/>
          </rPr>
          <t>Introduzca la fecha de inicio del proceso, en formato dd-mm-aaaa</t>
        </r>
      </text>
    </comment>
    <comment ref="F1578" authorId="2" shapeId="0" xr:uid="{4E6512C2-C2F5-4CE0-85AF-A46AED976DFA}">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79" authorId="2" shapeId="0" xr:uid="{19416846-5AB9-4690-95A6-3A4975C8F7D0}">
      <text/>
    </comment>
    <comment ref="C1580" authorId="2" shapeId="0" xr:uid="{DCBA0FF8-EBF7-4259-872C-001FE02CCE1C}">
      <text>
        <r>
          <rPr>
            <sz val="11"/>
            <color theme="1"/>
            <rFont val="Calibri"/>
            <family val="2"/>
            <scheme val="minor"/>
          </rPr>
          <t>Introduzca la fecha prevista de adjudicación, en formato dd-mm-aaaa</t>
        </r>
      </text>
    </comment>
    <comment ref="F1580" authorId="2" shapeId="0" xr:uid="{548F3D18-4987-4FF3-995F-2870680F020B}">
      <text/>
    </comment>
    <comment ref="F1581" authorId="2" shapeId="0" xr:uid="{4C9081EE-0A07-484A-84EF-B543BCCC3193}">
      <text/>
    </comment>
    <comment ref="A1583" authorId="2" shapeId="0" xr:uid="{CB1DFD4A-1674-47D5-A280-DB4A452FF153}">
      <text>
        <r>
          <rPr>
            <sz val="11"/>
            <color theme="1"/>
            <rFont val="Calibri"/>
            <family val="2"/>
            <scheme val="minor"/>
          </rPr>
          <t>Introduzca un codigo UNSPSC</t>
        </r>
      </text>
    </comment>
    <comment ref="B1583" authorId="2" shapeId="0" xr:uid="{31E8208B-FA0D-4B12-B224-2906728E300E}">
      <text>
        <r>
          <rPr>
            <sz val="11"/>
            <color theme="1"/>
            <rFont val="Calibri"/>
            <family val="2"/>
            <scheme val="minor"/>
          </rPr>
          <t>Descripción calculada automáticamente a partir de código del artículo</t>
        </r>
      </text>
    </comment>
    <comment ref="C1583" authorId="2" shapeId="0" xr:uid="{0D146E17-08A3-4B76-BE00-411557213E12}">
      <text>
        <r>
          <rPr>
            <sz val="11"/>
            <color theme="1"/>
            <rFont val="Calibri"/>
            <family val="2"/>
            <scheme val="minor"/>
          </rPr>
          <t>Seleccione un valor de la lista</t>
        </r>
      </text>
    </comment>
    <comment ref="D1583" authorId="2" shapeId="0" xr:uid="{1A341388-5AB8-401D-A9D9-2676B529558C}">
      <text>
        <r>
          <rPr>
            <sz val="11"/>
            <color theme="1"/>
            <rFont val="Calibri"/>
            <family val="2"/>
            <scheme val="minor"/>
          </rPr>
          <t>Introduzca un número con dos decimales como máximo. Debe ser igual o mayor a la "Cantidad Real Consumida"</t>
        </r>
      </text>
    </comment>
    <comment ref="E1583" authorId="2" shapeId="0" xr:uid="{9C254E7D-7559-4647-BCB3-054A85FBD42F}">
      <text>
        <r>
          <rPr>
            <sz val="11"/>
            <color theme="1"/>
            <rFont val="Calibri"/>
            <family val="2"/>
            <scheme val="minor"/>
          </rPr>
          <t>Introduzca un número con dos decimales como máximo</t>
        </r>
      </text>
    </comment>
    <comment ref="F1583" authorId="2" shapeId="0" xr:uid="{3CDD7BA1-37D1-4788-850E-04BA35519956}">
      <text>
        <r>
          <rPr>
            <sz val="11"/>
            <color theme="1"/>
            <rFont val="Calibri"/>
            <family val="2"/>
            <scheme val="minor"/>
          </rPr>
          <t>Monto calculado automáticamente por el sistema</t>
        </r>
      </text>
    </comment>
    <comment ref="A1589" authorId="2" shapeId="0" xr:uid="{452A2CB6-8F9E-4925-B230-DA505FC7903C}">
      <text>
        <r>
          <rPr>
            <sz val="11"/>
            <color theme="1"/>
            <rFont val="Calibri"/>
            <family val="2"/>
            <scheme val="minor"/>
          </rPr>
          <t>Introducir un texto con el nombre o referencia de la contratación</t>
        </r>
      </text>
    </comment>
    <comment ref="B1589" authorId="2" shapeId="0" xr:uid="{077842C4-F2A6-4833-A73F-364A006678AB}">
      <text>
        <r>
          <rPr>
            <sz val="11"/>
            <color theme="1"/>
            <rFont val="Calibri"/>
            <family val="2"/>
            <scheme val="minor"/>
          </rPr>
          <t>Introduzca un texto con la finalidad de la contratación</t>
        </r>
      </text>
    </comment>
    <comment ref="C1589" authorId="2" shapeId="0" xr:uid="{446E6678-107F-47C0-A451-FA89A49004A0}">
      <text>
        <r>
          <rPr>
            <sz val="11"/>
            <color theme="1"/>
            <rFont val="Calibri"/>
            <family val="2"/>
            <scheme val="minor"/>
          </rPr>
          <t>Seleccionar un valor del listado</t>
        </r>
      </text>
    </comment>
    <comment ref="D1589" authorId="2" shapeId="0" xr:uid="{E392D6BA-15BE-4692-9DAD-653D9F72B9E9}">
      <text>
        <r>
          <rPr>
            <sz val="11"/>
            <color theme="1"/>
            <rFont val="Calibri"/>
            <family val="2"/>
            <scheme val="minor"/>
          </rPr>
          <t>Seleccione el tipo de procedimiento</t>
        </r>
      </text>
    </comment>
    <comment ref="E1589" authorId="2" shapeId="0" xr:uid="{F3A7368B-969C-49F0-952A-8E3A095BF8AF}">
      <text>
        <r>
          <rPr>
            <sz val="11"/>
            <color theme="1"/>
            <rFont val="Calibri"/>
            <family val="2"/>
            <scheme val="minor"/>
          </rPr>
          <t>Seleccione un valor de la lista</t>
        </r>
      </text>
    </comment>
    <comment ref="F1589" authorId="2" shapeId="0" xr:uid="{0179CDEC-4A80-44C3-921B-CB4E5428EE41}">
      <text>
        <r>
          <rPr>
            <sz val="11"/>
            <color theme="1"/>
            <rFont val="Calibri"/>
            <family val="2"/>
            <scheme val="minor"/>
          </rPr>
          <t>Introduzca el código SNIP</t>
        </r>
      </text>
    </comment>
    <comment ref="C1590" authorId="2" shapeId="0" xr:uid="{E74C1D4D-E4D8-4402-89FD-D098BA48EF6E}">
      <text>
        <r>
          <rPr>
            <sz val="11"/>
            <color theme="1"/>
            <rFont val="Calibri"/>
            <family val="2"/>
            <scheme val="minor"/>
          </rPr>
          <t>Introduzca la fecha de inicio del proceso, en formato dd-mm-aaaa</t>
        </r>
      </text>
    </comment>
    <comment ref="F1590" authorId="2" shapeId="0" xr:uid="{4F532952-8C23-4A5F-83EC-DDB6719DF3E8}">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91" authorId="2" shapeId="0" xr:uid="{6634A818-4D2F-4EF3-91B9-CA04D0C5C2C2}">
      <text/>
    </comment>
    <comment ref="C1592" authorId="2" shapeId="0" xr:uid="{D5A38C5C-A768-42DB-9C97-2575587D7507}">
      <text>
        <r>
          <rPr>
            <sz val="11"/>
            <color theme="1"/>
            <rFont val="Calibri"/>
            <family val="2"/>
            <scheme val="minor"/>
          </rPr>
          <t>Introduzca la fecha prevista de adjudicación, en formato dd-mm-aaaa</t>
        </r>
      </text>
    </comment>
    <comment ref="F1592" authorId="2" shapeId="0" xr:uid="{2A2D9D38-1991-4306-A49D-B09B906CE008}">
      <text/>
    </comment>
    <comment ref="F1593" authorId="2" shapeId="0" xr:uid="{298C9C79-501A-476A-B270-619D1C1CC2B0}">
      <text/>
    </comment>
    <comment ref="A1595" authorId="2" shapeId="0" xr:uid="{E94C5189-533C-464C-96E0-6F5D329274A4}">
      <text>
        <r>
          <rPr>
            <sz val="11"/>
            <color theme="1"/>
            <rFont val="Calibri"/>
            <family val="2"/>
            <scheme val="minor"/>
          </rPr>
          <t>Introduzca un codigo UNSPSC</t>
        </r>
      </text>
    </comment>
    <comment ref="B1595" authorId="2" shapeId="0" xr:uid="{FC1C3BFF-196D-4CE4-A4DE-64F29FB681B7}">
      <text>
        <r>
          <rPr>
            <sz val="11"/>
            <color theme="1"/>
            <rFont val="Calibri"/>
            <family val="2"/>
            <scheme val="minor"/>
          </rPr>
          <t>Descripción calculada automáticamente a partir de código del artículo</t>
        </r>
      </text>
    </comment>
    <comment ref="C1595" authorId="2" shapeId="0" xr:uid="{F3379FA3-5498-4491-8E3F-D4AC2DB98471}">
      <text>
        <r>
          <rPr>
            <sz val="11"/>
            <color theme="1"/>
            <rFont val="Calibri"/>
            <family val="2"/>
            <scheme val="minor"/>
          </rPr>
          <t>Seleccione un valor de la lista</t>
        </r>
      </text>
    </comment>
    <comment ref="D1595" authorId="2" shapeId="0" xr:uid="{AA542322-5C74-464E-8374-9B446D1BDF83}">
      <text>
        <r>
          <rPr>
            <sz val="11"/>
            <color theme="1"/>
            <rFont val="Calibri"/>
            <family val="2"/>
            <scheme val="minor"/>
          </rPr>
          <t>Introduzca un número con dos decimales como máximo. Debe ser igual o mayor a la "Cantidad Real Consumida"</t>
        </r>
      </text>
    </comment>
    <comment ref="E1595" authorId="2" shapeId="0" xr:uid="{C02D91DE-6250-4421-8A48-DE6F7D084C7A}">
      <text>
        <r>
          <rPr>
            <sz val="11"/>
            <color theme="1"/>
            <rFont val="Calibri"/>
            <family val="2"/>
            <scheme val="minor"/>
          </rPr>
          <t>Introduzca un número con dos decimales como máximo</t>
        </r>
      </text>
    </comment>
    <comment ref="F1595" authorId="2" shapeId="0" xr:uid="{EF200EC3-74F4-436E-BEFF-E333F0AE6DC0}">
      <text>
        <r>
          <rPr>
            <sz val="11"/>
            <color theme="1"/>
            <rFont val="Calibri"/>
            <family val="2"/>
            <scheme val="minor"/>
          </rPr>
          <t>Monto calculado automáticamente por el sistema</t>
        </r>
      </text>
    </comment>
    <comment ref="A1601" authorId="2" shapeId="0" xr:uid="{58B2241F-DB91-43FF-8C05-AC7F521C71AE}">
      <text>
        <r>
          <rPr>
            <sz val="11"/>
            <color theme="1"/>
            <rFont val="Calibri"/>
            <family val="2"/>
            <scheme val="minor"/>
          </rPr>
          <t>Introducir un texto con el nombre o referencia de la contratación</t>
        </r>
      </text>
    </comment>
    <comment ref="B1601" authorId="2" shapeId="0" xr:uid="{78E0392A-B49E-4AB7-A218-7ADA705E4553}">
      <text>
        <r>
          <rPr>
            <sz val="11"/>
            <color theme="1"/>
            <rFont val="Calibri"/>
            <family val="2"/>
            <scheme val="minor"/>
          </rPr>
          <t>Introduzca un texto con la finalidad de la contratación</t>
        </r>
      </text>
    </comment>
    <comment ref="C1601" authorId="2" shapeId="0" xr:uid="{C8562BB0-9479-47B4-8D0B-05AB3B661205}">
      <text>
        <r>
          <rPr>
            <sz val="11"/>
            <color theme="1"/>
            <rFont val="Calibri"/>
            <family val="2"/>
            <scheme val="minor"/>
          </rPr>
          <t>Seleccionar un valor del listado</t>
        </r>
      </text>
    </comment>
    <comment ref="D1601" authorId="2" shapeId="0" xr:uid="{ED78124D-0423-417A-BEE7-E48CDAE9252F}">
      <text>
        <r>
          <rPr>
            <sz val="11"/>
            <color theme="1"/>
            <rFont val="Calibri"/>
            <family val="2"/>
            <scheme val="minor"/>
          </rPr>
          <t>Seleccione el tipo de procedimiento</t>
        </r>
      </text>
    </comment>
    <comment ref="E1601" authorId="2" shapeId="0" xr:uid="{6D4F361E-BBF9-4FD4-985F-DFCB6821CAA9}">
      <text>
        <r>
          <rPr>
            <sz val="11"/>
            <color theme="1"/>
            <rFont val="Calibri"/>
            <family val="2"/>
            <scheme val="minor"/>
          </rPr>
          <t>Seleccione un valor de la lista</t>
        </r>
      </text>
    </comment>
    <comment ref="F1601" authorId="2" shapeId="0" xr:uid="{5A6D588B-3A28-4280-8590-B9CB54369BF0}">
      <text>
        <r>
          <rPr>
            <sz val="11"/>
            <color theme="1"/>
            <rFont val="Calibri"/>
            <family val="2"/>
            <scheme val="minor"/>
          </rPr>
          <t>Introduzca el código SNIP</t>
        </r>
      </text>
    </comment>
    <comment ref="C1602" authorId="2" shapeId="0" xr:uid="{2910686C-6DAA-400B-B9EE-67E76C0483AE}">
      <text>
        <r>
          <rPr>
            <sz val="11"/>
            <color theme="1"/>
            <rFont val="Calibri"/>
            <family val="2"/>
            <scheme val="minor"/>
          </rPr>
          <t>Introduzca la fecha de inicio del proceso, en formato dd-mm-aaaa</t>
        </r>
      </text>
    </comment>
    <comment ref="F1602" authorId="2" shapeId="0" xr:uid="{685DA107-0A95-4D5E-961E-80D38EAE978E}">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603" authorId="2" shapeId="0" xr:uid="{0DC7915F-C1C2-4038-86A1-8B4673A87AC8}">
      <text/>
    </comment>
    <comment ref="C1604" authorId="2" shapeId="0" xr:uid="{A510A775-310E-44CA-ACD7-4AA0367E6644}">
      <text>
        <r>
          <rPr>
            <sz val="11"/>
            <color theme="1"/>
            <rFont val="Calibri"/>
            <family val="2"/>
            <scheme val="minor"/>
          </rPr>
          <t>Introduzca la fecha prevista de adjudicación, en formato dd-mm-aaaa</t>
        </r>
      </text>
    </comment>
    <comment ref="F1604" authorId="2" shapeId="0" xr:uid="{D0309255-5159-4998-B926-074102F54D1B}">
      <text/>
    </comment>
    <comment ref="F1605" authorId="2" shapeId="0" xr:uid="{CF1DA3D5-5230-43D3-B8E6-0562567A2276}">
      <text/>
    </comment>
    <comment ref="A1607" authorId="2" shapeId="0" xr:uid="{EC44A5FF-C164-40BB-B765-659CBEAE92DD}">
      <text>
        <r>
          <rPr>
            <sz val="11"/>
            <color theme="1"/>
            <rFont val="Calibri"/>
            <family val="2"/>
            <scheme val="minor"/>
          </rPr>
          <t>Introduzca un codigo UNSPSC</t>
        </r>
      </text>
    </comment>
    <comment ref="B1607" authorId="2" shapeId="0" xr:uid="{7F82879C-40DD-4859-826C-6243CC42FB99}">
      <text>
        <r>
          <rPr>
            <sz val="11"/>
            <color theme="1"/>
            <rFont val="Calibri"/>
            <family val="2"/>
            <scheme val="minor"/>
          </rPr>
          <t>Descripción calculada automáticamente a partir de código del artículo</t>
        </r>
      </text>
    </comment>
    <comment ref="C1607" authorId="2" shapeId="0" xr:uid="{97B9ED9D-CFB9-4740-BFD7-DDA087E7225A}">
      <text>
        <r>
          <rPr>
            <sz val="11"/>
            <color theme="1"/>
            <rFont val="Calibri"/>
            <family val="2"/>
            <scheme val="minor"/>
          </rPr>
          <t>Seleccione un valor de la lista</t>
        </r>
      </text>
    </comment>
    <comment ref="D1607" authorId="2" shapeId="0" xr:uid="{6556C832-F8A6-41A9-9BCA-3CBF9A039AC5}">
      <text>
        <r>
          <rPr>
            <sz val="11"/>
            <color theme="1"/>
            <rFont val="Calibri"/>
            <family val="2"/>
            <scheme val="minor"/>
          </rPr>
          <t>Introduzca un número con dos decimales como máximo. Debe ser igual o mayor a la "Cantidad Real Consumida"</t>
        </r>
      </text>
    </comment>
    <comment ref="E1607" authorId="2" shapeId="0" xr:uid="{5F48EC43-B792-4E51-BAA5-8C9EED5ACC18}">
      <text>
        <r>
          <rPr>
            <sz val="11"/>
            <color theme="1"/>
            <rFont val="Calibri"/>
            <family val="2"/>
            <scheme val="minor"/>
          </rPr>
          <t>Introduzca un número con dos decimales como máximo</t>
        </r>
      </text>
    </comment>
    <comment ref="F1607" authorId="2" shapeId="0" xr:uid="{2793A22E-BFE5-425E-915B-0C5F6D39CB3F}">
      <text>
        <r>
          <rPr>
            <sz val="11"/>
            <color theme="1"/>
            <rFont val="Calibri"/>
            <family val="2"/>
            <scheme val="minor"/>
          </rPr>
          <t>Monto calculado automáticamente por el sistema</t>
        </r>
      </text>
    </comment>
    <comment ref="A1613" authorId="2" shapeId="0" xr:uid="{C5DB9506-69E0-4421-9D24-439184D16948}">
      <text>
        <r>
          <rPr>
            <sz val="11"/>
            <color theme="1"/>
            <rFont val="Calibri"/>
            <family val="2"/>
            <scheme val="minor"/>
          </rPr>
          <t>Introducir un texto con el nombre o referencia de la contratación</t>
        </r>
      </text>
    </comment>
    <comment ref="B1613" authorId="2" shapeId="0" xr:uid="{7C455230-C7E2-49B3-8CBF-24D4D74219EB}">
      <text>
        <r>
          <rPr>
            <sz val="11"/>
            <color theme="1"/>
            <rFont val="Calibri"/>
            <family val="2"/>
            <scheme val="minor"/>
          </rPr>
          <t>Introduzca un texto con la finalidad de la contratación</t>
        </r>
      </text>
    </comment>
    <comment ref="C1613" authorId="2" shapeId="0" xr:uid="{01231D5C-5A3B-4B7E-8A40-491B1EC29DC7}">
      <text>
        <r>
          <rPr>
            <sz val="11"/>
            <color theme="1"/>
            <rFont val="Calibri"/>
            <family val="2"/>
            <scheme val="minor"/>
          </rPr>
          <t>Seleccionar un valor del listado</t>
        </r>
      </text>
    </comment>
    <comment ref="D1613" authorId="2" shapeId="0" xr:uid="{1E733B4F-6E56-433A-8037-4B2BAAD291F2}">
      <text>
        <r>
          <rPr>
            <sz val="11"/>
            <color theme="1"/>
            <rFont val="Calibri"/>
            <family val="2"/>
            <scheme val="minor"/>
          </rPr>
          <t>Seleccione el tipo de procedimiento</t>
        </r>
      </text>
    </comment>
    <comment ref="E1613" authorId="2" shapeId="0" xr:uid="{064A27FA-6D03-49B2-A13D-995EEB81FD27}">
      <text>
        <r>
          <rPr>
            <sz val="11"/>
            <color theme="1"/>
            <rFont val="Calibri"/>
            <family val="2"/>
            <scheme val="minor"/>
          </rPr>
          <t>Seleccione un valor de la lista</t>
        </r>
      </text>
    </comment>
    <comment ref="F1613" authorId="2" shapeId="0" xr:uid="{45758A1D-701B-4F5F-994A-F9FA7770E822}">
      <text>
        <r>
          <rPr>
            <sz val="11"/>
            <color theme="1"/>
            <rFont val="Calibri"/>
            <family val="2"/>
            <scheme val="minor"/>
          </rPr>
          <t>Introduzca el código SNIP</t>
        </r>
      </text>
    </comment>
    <comment ref="C1614" authorId="2" shapeId="0" xr:uid="{74374CA9-E93A-4CD5-96F5-68C9AABB2590}">
      <text>
        <r>
          <rPr>
            <sz val="11"/>
            <color theme="1"/>
            <rFont val="Calibri"/>
            <family val="2"/>
            <scheme val="minor"/>
          </rPr>
          <t>Introduzca la fecha de inicio del proceso, en formato dd-mm-aaaa</t>
        </r>
      </text>
    </comment>
    <comment ref="F1614" authorId="2" shapeId="0" xr:uid="{1B16879F-3FD6-46D3-B771-D634E0A27BEA}">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615" authorId="2" shapeId="0" xr:uid="{BF36D4A9-F7DD-4499-A9EC-B3B11215AB2A}">
      <text/>
    </comment>
    <comment ref="C1616" authorId="2" shapeId="0" xr:uid="{A299A3E0-61EA-4D49-8245-EFAB715EBB07}">
      <text>
        <r>
          <rPr>
            <sz val="11"/>
            <color theme="1"/>
            <rFont val="Calibri"/>
            <family val="2"/>
            <scheme val="minor"/>
          </rPr>
          <t>Introduzca la fecha prevista de adjudicación, en formato dd-mm-aaaa</t>
        </r>
      </text>
    </comment>
    <comment ref="F1616" authorId="2" shapeId="0" xr:uid="{A3AEECE9-B8D4-4B65-A26D-45A8878840E0}">
      <text/>
    </comment>
    <comment ref="F1617" authorId="2" shapeId="0" xr:uid="{4962F804-A0F0-4132-947F-5A13D3C2AB9D}">
      <text/>
    </comment>
    <comment ref="A1619" authorId="2" shapeId="0" xr:uid="{29FF725A-AC01-4143-8B4C-A231BD3A75E1}">
      <text>
        <r>
          <rPr>
            <sz val="11"/>
            <color theme="1"/>
            <rFont val="Calibri"/>
            <family val="2"/>
            <scheme val="minor"/>
          </rPr>
          <t>Introduzca un codigo UNSPSC</t>
        </r>
      </text>
    </comment>
    <comment ref="B1619" authorId="2" shapeId="0" xr:uid="{DF13326C-1990-4B29-9299-4737EB393F1F}">
      <text>
        <r>
          <rPr>
            <sz val="11"/>
            <color theme="1"/>
            <rFont val="Calibri"/>
            <family val="2"/>
            <scheme val="minor"/>
          </rPr>
          <t>Descripción calculada automáticamente a partir de código del artículo</t>
        </r>
      </text>
    </comment>
    <comment ref="C1619" authorId="2" shapeId="0" xr:uid="{1798E0F1-48EC-41A5-832A-1E360793F03F}">
      <text>
        <r>
          <rPr>
            <sz val="11"/>
            <color theme="1"/>
            <rFont val="Calibri"/>
            <family val="2"/>
            <scheme val="minor"/>
          </rPr>
          <t>Seleccione un valor de la lista</t>
        </r>
      </text>
    </comment>
    <comment ref="D1619" authorId="2" shapeId="0" xr:uid="{B891059E-BAD8-412F-A32B-6329971E4864}">
      <text>
        <r>
          <rPr>
            <sz val="11"/>
            <color theme="1"/>
            <rFont val="Calibri"/>
            <family val="2"/>
            <scheme val="minor"/>
          </rPr>
          <t>Introduzca un número con dos decimales como máximo. Debe ser igual o mayor a la "Cantidad Real Consumida"</t>
        </r>
      </text>
    </comment>
    <comment ref="E1619" authorId="2" shapeId="0" xr:uid="{F48CABE5-86B0-4380-A07E-56486583B9B5}">
      <text>
        <r>
          <rPr>
            <sz val="11"/>
            <color theme="1"/>
            <rFont val="Calibri"/>
            <family val="2"/>
            <scheme val="minor"/>
          </rPr>
          <t>Introduzca un número con dos decimales como máximo</t>
        </r>
      </text>
    </comment>
    <comment ref="F1619" authorId="2" shapeId="0" xr:uid="{4CCBF4FA-F286-42C0-A265-CC08E4667516}">
      <text>
        <r>
          <rPr>
            <sz val="11"/>
            <color theme="1"/>
            <rFont val="Calibri"/>
            <family val="2"/>
            <scheme val="minor"/>
          </rPr>
          <t>Monto calculado automáticamente por el sistema</t>
        </r>
      </text>
    </comment>
    <comment ref="A1624" authorId="2" shapeId="0" xr:uid="{C1208D19-8695-4A4D-A914-DF00E4AC6328}">
      <text>
        <r>
          <rPr>
            <sz val="11"/>
            <color theme="1"/>
            <rFont val="Calibri"/>
            <family val="2"/>
            <scheme val="minor"/>
          </rPr>
          <t>Introducir un texto con el nombre o referencia de la contratación</t>
        </r>
      </text>
    </comment>
    <comment ref="B1624" authorId="2" shapeId="0" xr:uid="{70BB5971-1712-4D21-8A01-EE928E2F0E1C}">
      <text>
        <r>
          <rPr>
            <sz val="11"/>
            <color theme="1"/>
            <rFont val="Calibri"/>
            <family val="2"/>
            <scheme val="minor"/>
          </rPr>
          <t>Introduzca un texto con la finalidad de la contratación</t>
        </r>
      </text>
    </comment>
    <comment ref="C1624" authorId="2" shapeId="0" xr:uid="{11702CA2-3B2B-416E-A5B9-36FE2A813C88}">
      <text>
        <r>
          <rPr>
            <sz val="11"/>
            <color theme="1"/>
            <rFont val="Calibri"/>
            <family val="2"/>
            <scheme val="minor"/>
          </rPr>
          <t>Seleccionar un valor del listado</t>
        </r>
      </text>
    </comment>
    <comment ref="D1624" authorId="2" shapeId="0" xr:uid="{C1B68CC6-469D-4AA4-8D59-A030270E9E07}">
      <text>
        <r>
          <rPr>
            <sz val="11"/>
            <color theme="1"/>
            <rFont val="Calibri"/>
            <family val="2"/>
            <scheme val="minor"/>
          </rPr>
          <t>Seleccione el tipo de procedimiento</t>
        </r>
      </text>
    </comment>
    <comment ref="E1624" authorId="2" shapeId="0" xr:uid="{32722942-DC12-4E68-938C-734E5EA491C8}">
      <text>
        <r>
          <rPr>
            <sz val="11"/>
            <color theme="1"/>
            <rFont val="Calibri"/>
            <family val="2"/>
            <scheme val="minor"/>
          </rPr>
          <t>Seleccione un valor de la lista</t>
        </r>
      </text>
    </comment>
    <comment ref="F1624" authorId="2" shapeId="0" xr:uid="{9EE71E58-4162-4A1A-BFB4-2713E3811C31}">
      <text>
        <r>
          <rPr>
            <sz val="11"/>
            <color theme="1"/>
            <rFont val="Calibri"/>
            <family val="2"/>
            <scheme val="minor"/>
          </rPr>
          <t>Introduzca el código SNIP</t>
        </r>
      </text>
    </comment>
    <comment ref="C1625" authorId="2" shapeId="0" xr:uid="{0243903F-F259-4DC3-BCD3-DBA1E1406DDB}">
      <text>
        <r>
          <rPr>
            <sz val="11"/>
            <color theme="1"/>
            <rFont val="Calibri"/>
            <family val="2"/>
            <scheme val="minor"/>
          </rPr>
          <t>Introduzca la fecha de inicio del proceso, en formato dd-mm-aaaa</t>
        </r>
      </text>
    </comment>
    <comment ref="F1625" authorId="2" shapeId="0" xr:uid="{9492060A-4FD9-4C2A-9996-54C63552CB83}">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626" authorId="2" shapeId="0" xr:uid="{6680F872-98DF-430E-B80C-EFD52A06A8A3}">
      <text/>
    </comment>
    <comment ref="C1627" authorId="2" shapeId="0" xr:uid="{4B7F0731-A195-4632-819E-8A27D44B0B13}">
      <text>
        <r>
          <rPr>
            <sz val="11"/>
            <color theme="1"/>
            <rFont val="Calibri"/>
            <family val="2"/>
            <scheme val="minor"/>
          </rPr>
          <t>Introduzca la fecha prevista de adjudicación, en formato dd-mm-aaaa</t>
        </r>
      </text>
    </comment>
    <comment ref="F1627" authorId="2" shapeId="0" xr:uid="{AE27F93C-9380-44B6-8B5F-ECD87A0B933B}">
      <text/>
    </comment>
    <comment ref="F1628" authorId="2" shapeId="0" xr:uid="{C010C5BC-FA7C-449B-A95F-120A3AFD37EB}">
      <text/>
    </comment>
    <comment ref="A1630" authorId="2" shapeId="0" xr:uid="{59DE2403-4088-4829-85A5-B352379AE955}">
      <text>
        <r>
          <rPr>
            <sz val="11"/>
            <color theme="1"/>
            <rFont val="Calibri"/>
            <family val="2"/>
            <scheme val="minor"/>
          </rPr>
          <t>Introduzca un codigo UNSPSC</t>
        </r>
      </text>
    </comment>
    <comment ref="B1630" authorId="2" shapeId="0" xr:uid="{6EA5E484-DF70-4E8F-A588-78CF4F457139}">
      <text>
        <r>
          <rPr>
            <sz val="11"/>
            <color theme="1"/>
            <rFont val="Calibri"/>
            <family val="2"/>
            <scheme val="minor"/>
          </rPr>
          <t>Descripción calculada automáticamente a partir de código del artículo</t>
        </r>
      </text>
    </comment>
    <comment ref="C1630" authorId="2" shapeId="0" xr:uid="{13DB4CAD-2D4E-4A35-9E64-48F87A43D707}">
      <text>
        <r>
          <rPr>
            <sz val="11"/>
            <color theme="1"/>
            <rFont val="Calibri"/>
            <family val="2"/>
            <scheme val="minor"/>
          </rPr>
          <t>Seleccione un valor de la lista</t>
        </r>
      </text>
    </comment>
    <comment ref="D1630" authorId="2" shapeId="0" xr:uid="{7E3F80C3-BEB2-4CEE-BCF1-DBDBBB16CF78}">
      <text>
        <r>
          <rPr>
            <sz val="11"/>
            <color theme="1"/>
            <rFont val="Calibri"/>
            <family val="2"/>
            <scheme val="minor"/>
          </rPr>
          <t>Introduzca un número con dos decimales como máximo. Debe ser igual o mayor a la "Cantidad Real Consumida"</t>
        </r>
      </text>
    </comment>
    <comment ref="E1630" authorId="2" shapeId="0" xr:uid="{79187E24-2BEA-4AA9-8977-B00F4D80C025}">
      <text>
        <r>
          <rPr>
            <sz val="11"/>
            <color theme="1"/>
            <rFont val="Calibri"/>
            <family val="2"/>
            <scheme val="minor"/>
          </rPr>
          <t>Introduzca un número con dos decimales como máximo</t>
        </r>
      </text>
    </comment>
    <comment ref="F1630" authorId="2" shapeId="0" xr:uid="{A6D60202-7BA0-42DE-9B09-9B8E0DD26C7B}">
      <text>
        <r>
          <rPr>
            <sz val="11"/>
            <color theme="1"/>
            <rFont val="Calibri"/>
            <family val="2"/>
            <scheme val="minor"/>
          </rPr>
          <t>Monto calculado automáticamente por el sistema</t>
        </r>
      </text>
    </comment>
    <comment ref="A1635" authorId="2" shapeId="0" xr:uid="{D71680FD-864E-4465-8CC5-176BA4FEA7D8}">
      <text>
        <r>
          <rPr>
            <sz val="11"/>
            <color theme="1"/>
            <rFont val="Calibri"/>
            <family val="2"/>
            <scheme val="minor"/>
          </rPr>
          <t>Introducir un texto con el nombre o referencia de la contratación</t>
        </r>
      </text>
    </comment>
    <comment ref="B1635" authorId="2" shapeId="0" xr:uid="{7BED0D8A-2811-4125-B2BE-C1F1A5D87FAC}">
      <text>
        <r>
          <rPr>
            <sz val="11"/>
            <color theme="1"/>
            <rFont val="Calibri"/>
            <family val="2"/>
            <scheme val="minor"/>
          </rPr>
          <t>Introduzca un texto con la finalidad de la contratación</t>
        </r>
      </text>
    </comment>
    <comment ref="C1635" authorId="2" shapeId="0" xr:uid="{2B5123E9-E1E3-402D-9D8A-A4E1D722CB76}">
      <text>
        <r>
          <rPr>
            <sz val="11"/>
            <color theme="1"/>
            <rFont val="Calibri"/>
            <family val="2"/>
            <scheme val="minor"/>
          </rPr>
          <t>Seleccionar un valor del listado</t>
        </r>
      </text>
    </comment>
    <comment ref="D1635" authorId="2" shapeId="0" xr:uid="{471E8465-0732-4CBC-AD27-5E61BA299A2B}">
      <text>
        <r>
          <rPr>
            <sz val="11"/>
            <color theme="1"/>
            <rFont val="Calibri"/>
            <family val="2"/>
            <scheme val="minor"/>
          </rPr>
          <t>Seleccione el tipo de procedimiento</t>
        </r>
      </text>
    </comment>
    <comment ref="E1635" authorId="2" shapeId="0" xr:uid="{0AA40CE9-3FCF-4EAB-A283-4714677F4D53}">
      <text>
        <r>
          <rPr>
            <sz val="11"/>
            <color theme="1"/>
            <rFont val="Calibri"/>
            <family val="2"/>
            <scheme val="minor"/>
          </rPr>
          <t>Seleccione un valor de la lista</t>
        </r>
      </text>
    </comment>
    <comment ref="F1635" authorId="2" shapeId="0" xr:uid="{F3EDD1BE-04D8-4382-AB3F-56A3A32B1F1F}">
      <text>
        <r>
          <rPr>
            <sz val="11"/>
            <color theme="1"/>
            <rFont val="Calibri"/>
            <family val="2"/>
            <scheme val="minor"/>
          </rPr>
          <t>Introduzca el código SNIP</t>
        </r>
      </text>
    </comment>
    <comment ref="C1636" authorId="2" shapeId="0" xr:uid="{A9542608-42EE-4212-BF19-D6A2D2608B52}">
      <text>
        <r>
          <rPr>
            <sz val="11"/>
            <color theme="1"/>
            <rFont val="Calibri"/>
            <family val="2"/>
            <scheme val="minor"/>
          </rPr>
          <t>Introduzca la fecha de inicio del proceso, en formato dd-mm-aaaa</t>
        </r>
      </text>
    </comment>
    <comment ref="F1636" authorId="2" shapeId="0" xr:uid="{5ECB8402-16A1-45B4-BF81-B320E3E1F20B}">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637" authorId="2" shapeId="0" xr:uid="{E3A6F6BC-3990-48EF-96BB-1DCC87C6A011}">
      <text/>
    </comment>
    <comment ref="C1638" authorId="2" shapeId="0" xr:uid="{5D0BB969-E0F8-4C78-B630-9E3C1787EFD0}">
      <text>
        <r>
          <rPr>
            <sz val="11"/>
            <color theme="1"/>
            <rFont val="Calibri"/>
            <family val="2"/>
            <scheme val="minor"/>
          </rPr>
          <t>Introduzca la fecha prevista de adjudicación, en formato dd-mm-aaaa</t>
        </r>
      </text>
    </comment>
    <comment ref="F1638" authorId="2" shapeId="0" xr:uid="{11B65D96-7EAD-4269-9CDE-9B83BBCBEAE0}">
      <text/>
    </comment>
    <comment ref="F1639" authorId="2" shapeId="0" xr:uid="{8CF65EB8-BE6F-4FBA-8676-6EC7157D46B0}">
      <text/>
    </comment>
    <comment ref="A1641" authorId="2" shapeId="0" xr:uid="{C9AC9C9A-8876-4E9E-A35A-74A8D10CF34A}">
      <text>
        <r>
          <rPr>
            <sz val="11"/>
            <color theme="1"/>
            <rFont val="Calibri"/>
            <family val="2"/>
            <scheme val="minor"/>
          </rPr>
          <t>Introduzca un codigo UNSPSC</t>
        </r>
      </text>
    </comment>
    <comment ref="B1641" authorId="2" shapeId="0" xr:uid="{9E221E23-752A-4089-9122-699688CA2056}">
      <text>
        <r>
          <rPr>
            <sz val="11"/>
            <color theme="1"/>
            <rFont val="Calibri"/>
            <family val="2"/>
            <scheme val="minor"/>
          </rPr>
          <t>Descripción calculada automáticamente a partir de código del artículo</t>
        </r>
      </text>
    </comment>
    <comment ref="C1641" authorId="2" shapeId="0" xr:uid="{53049188-A963-4619-BF76-BC912C4185E5}">
      <text>
        <r>
          <rPr>
            <sz val="11"/>
            <color theme="1"/>
            <rFont val="Calibri"/>
            <family val="2"/>
            <scheme val="minor"/>
          </rPr>
          <t>Seleccione un valor de la lista</t>
        </r>
      </text>
    </comment>
    <comment ref="D1641" authorId="2" shapeId="0" xr:uid="{264E28AB-0D99-429C-A91B-2F47293CB271}">
      <text>
        <r>
          <rPr>
            <sz val="11"/>
            <color theme="1"/>
            <rFont val="Calibri"/>
            <family val="2"/>
            <scheme val="minor"/>
          </rPr>
          <t>Introduzca un número con dos decimales como máximo. Debe ser igual o mayor a la "Cantidad Real Consumida"</t>
        </r>
      </text>
    </comment>
    <comment ref="E1641" authorId="2" shapeId="0" xr:uid="{4AB95C39-E3D9-4EE3-BD1E-8ECBF2224F95}">
      <text>
        <r>
          <rPr>
            <sz val="11"/>
            <color theme="1"/>
            <rFont val="Calibri"/>
            <family val="2"/>
            <scheme val="minor"/>
          </rPr>
          <t>Introduzca un número con dos decimales como máximo</t>
        </r>
      </text>
    </comment>
    <comment ref="F1641" authorId="2" shapeId="0" xr:uid="{0BD8C341-3834-4959-A38B-2457BC2E88FE}">
      <text>
        <r>
          <rPr>
            <sz val="11"/>
            <color theme="1"/>
            <rFont val="Calibri"/>
            <family val="2"/>
            <scheme val="minor"/>
          </rPr>
          <t>Monto calculado automáticamente por el sistema</t>
        </r>
      </text>
    </comment>
    <comment ref="A1646" authorId="2" shapeId="0" xr:uid="{DFA74D14-97D2-4B1A-B828-7AD369544686}">
      <text>
        <r>
          <rPr>
            <sz val="11"/>
            <color theme="1"/>
            <rFont val="Calibri"/>
            <family val="2"/>
            <scheme val="minor"/>
          </rPr>
          <t>Introducir un texto con el nombre o referencia de la contratación</t>
        </r>
      </text>
    </comment>
    <comment ref="B1646" authorId="2" shapeId="0" xr:uid="{48C7C035-15FD-4BD8-93A9-D9F34A2D9BC3}">
      <text>
        <r>
          <rPr>
            <sz val="11"/>
            <color theme="1"/>
            <rFont val="Calibri"/>
            <family val="2"/>
            <scheme val="minor"/>
          </rPr>
          <t>Introduzca un texto con la finalidad de la contratación</t>
        </r>
      </text>
    </comment>
    <comment ref="C1646" authorId="2" shapeId="0" xr:uid="{75E135B7-A6FC-4387-ABCA-83E4F25FC75C}">
      <text>
        <r>
          <rPr>
            <sz val="11"/>
            <color theme="1"/>
            <rFont val="Calibri"/>
            <family val="2"/>
            <scheme val="minor"/>
          </rPr>
          <t>Seleccionar un valor del listado</t>
        </r>
      </text>
    </comment>
    <comment ref="D1646" authorId="2" shapeId="0" xr:uid="{B2F22D34-F6C5-4717-A7BD-38705244CE49}">
      <text>
        <r>
          <rPr>
            <sz val="11"/>
            <color theme="1"/>
            <rFont val="Calibri"/>
            <family val="2"/>
            <scheme val="minor"/>
          </rPr>
          <t>Seleccione el tipo de procedimiento</t>
        </r>
      </text>
    </comment>
    <comment ref="E1646" authorId="2" shapeId="0" xr:uid="{29B906DB-2224-45BD-B588-692B8E6ED76A}">
      <text>
        <r>
          <rPr>
            <sz val="11"/>
            <color theme="1"/>
            <rFont val="Calibri"/>
            <family val="2"/>
            <scheme val="minor"/>
          </rPr>
          <t>Seleccione un valor de la lista</t>
        </r>
      </text>
    </comment>
    <comment ref="F1646" authorId="2" shapeId="0" xr:uid="{4C13A1DF-66CD-47F6-9BC1-92D7DA7814EB}">
      <text>
        <r>
          <rPr>
            <sz val="11"/>
            <color theme="1"/>
            <rFont val="Calibri"/>
            <family val="2"/>
            <scheme val="minor"/>
          </rPr>
          <t>Introduzca el código SNIP</t>
        </r>
      </text>
    </comment>
    <comment ref="C1647" authorId="2" shapeId="0" xr:uid="{9745B427-E0B7-419C-9CB5-509089F5BE3D}">
      <text>
        <r>
          <rPr>
            <sz val="11"/>
            <color theme="1"/>
            <rFont val="Calibri"/>
            <family val="2"/>
            <scheme val="minor"/>
          </rPr>
          <t>Introduzca la fecha de inicio del proceso, en formato dd-mm-aaaa</t>
        </r>
      </text>
    </comment>
    <comment ref="F1647" authorId="2" shapeId="0" xr:uid="{DF6C6F9D-9515-4CEC-929C-CE180CFCEE0C}">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648" authorId="2" shapeId="0" xr:uid="{1B890075-CC9C-4B54-9B19-3A8DDB853DB1}">
      <text/>
    </comment>
    <comment ref="C1649" authorId="2" shapeId="0" xr:uid="{DF3670AC-F788-4DCA-AF76-8908EC709334}">
      <text>
        <r>
          <rPr>
            <sz val="11"/>
            <color theme="1"/>
            <rFont val="Calibri"/>
            <family val="2"/>
            <scheme val="minor"/>
          </rPr>
          <t>Introduzca la fecha prevista de adjudicación, en formato dd-mm-aaaa</t>
        </r>
      </text>
    </comment>
    <comment ref="F1649" authorId="2" shapeId="0" xr:uid="{D154EC18-C750-4240-B04E-7F1AB0735DE8}">
      <text/>
    </comment>
    <comment ref="F1650" authorId="2" shapeId="0" xr:uid="{E8C085B4-9B0C-4DF4-82B5-B05CC66AE49F}">
      <text/>
    </comment>
    <comment ref="A1652" authorId="2" shapeId="0" xr:uid="{04D17D8E-CAED-4031-ABD9-7BAEBEF868EE}">
      <text>
        <r>
          <rPr>
            <sz val="11"/>
            <color theme="1"/>
            <rFont val="Calibri"/>
            <family val="2"/>
            <scheme val="minor"/>
          </rPr>
          <t>Introduzca un codigo UNSPSC</t>
        </r>
      </text>
    </comment>
    <comment ref="B1652" authorId="2" shapeId="0" xr:uid="{82A37CE1-E775-4EB3-8B14-6EB0B6A1FA7B}">
      <text>
        <r>
          <rPr>
            <sz val="11"/>
            <color theme="1"/>
            <rFont val="Calibri"/>
            <family val="2"/>
            <scheme val="minor"/>
          </rPr>
          <t>Descripción calculada automáticamente a partir de código del artículo</t>
        </r>
      </text>
    </comment>
    <comment ref="C1652" authorId="2" shapeId="0" xr:uid="{F2DE193C-CF8E-4F87-8C01-2872464EE415}">
      <text>
        <r>
          <rPr>
            <sz val="11"/>
            <color theme="1"/>
            <rFont val="Calibri"/>
            <family val="2"/>
            <scheme val="minor"/>
          </rPr>
          <t>Seleccione un valor de la lista</t>
        </r>
      </text>
    </comment>
    <comment ref="D1652" authorId="2" shapeId="0" xr:uid="{CB119023-15A2-46C2-AB07-E1FBAD4E3857}">
      <text>
        <r>
          <rPr>
            <sz val="11"/>
            <color theme="1"/>
            <rFont val="Calibri"/>
            <family val="2"/>
            <scheme val="minor"/>
          </rPr>
          <t>Introduzca un número con dos decimales como máximo. Debe ser igual o mayor a la "Cantidad Real Consumida"</t>
        </r>
      </text>
    </comment>
    <comment ref="E1652" authorId="2" shapeId="0" xr:uid="{9C3976AE-41F0-4AF1-9D87-1F448941971C}">
      <text>
        <r>
          <rPr>
            <sz val="11"/>
            <color theme="1"/>
            <rFont val="Calibri"/>
            <family val="2"/>
            <scheme val="minor"/>
          </rPr>
          <t>Introduzca un número con dos decimales como máximo</t>
        </r>
      </text>
    </comment>
    <comment ref="F1652" authorId="2" shapeId="0" xr:uid="{2523FB83-048E-44A3-BE0B-260460AB1148}">
      <text>
        <r>
          <rPr>
            <sz val="11"/>
            <color theme="1"/>
            <rFont val="Calibri"/>
            <family val="2"/>
            <scheme val="minor"/>
          </rPr>
          <t>Monto calculado automáticamente por el sistema</t>
        </r>
      </text>
    </comment>
    <comment ref="A1657" authorId="2" shapeId="0" xr:uid="{AA6DF80C-9E1F-4491-A39B-6D2401539D71}">
      <text>
        <r>
          <rPr>
            <sz val="11"/>
            <color theme="1"/>
            <rFont val="Calibri"/>
            <family val="2"/>
            <scheme val="minor"/>
          </rPr>
          <t>Introducir un texto con el nombre o referencia de la contratación</t>
        </r>
      </text>
    </comment>
    <comment ref="B1657" authorId="2" shapeId="0" xr:uid="{BE9211B2-30F0-4B5C-BC47-08CE9D02E23F}">
      <text>
        <r>
          <rPr>
            <sz val="11"/>
            <color theme="1"/>
            <rFont val="Calibri"/>
            <family val="2"/>
            <scheme val="minor"/>
          </rPr>
          <t>Introduzca un texto con la finalidad de la contratación</t>
        </r>
      </text>
    </comment>
    <comment ref="C1657" authorId="2" shapeId="0" xr:uid="{554E7B9D-5F42-4374-BEF9-D55272FF56D8}">
      <text>
        <r>
          <rPr>
            <sz val="11"/>
            <color theme="1"/>
            <rFont val="Calibri"/>
            <family val="2"/>
            <scheme val="minor"/>
          </rPr>
          <t>Seleccionar un valor del listado</t>
        </r>
      </text>
    </comment>
    <comment ref="D1657" authorId="2" shapeId="0" xr:uid="{88C9E384-C877-46A6-A51D-C7A171413639}">
      <text>
        <r>
          <rPr>
            <sz val="11"/>
            <color theme="1"/>
            <rFont val="Calibri"/>
            <family val="2"/>
            <scheme val="minor"/>
          </rPr>
          <t>Seleccione el tipo de procedimiento</t>
        </r>
      </text>
    </comment>
    <comment ref="E1657" authorId="2" shapeId="0" xr:uid="{3A53CAAB-B14E-45C1-BC3A-162C6B639ADE}">
      <text>
        <r>
          <rPr>
            <sz val="11"/>
            <color theme="1"/>
            <rFont val="Calibri"/>
            <family val="2"/>
            <scheme val="minor"/>
          </rPr>
          <t>Seleccione un valor de la lista</t>
        </r>
      </text>
    </comment>
    <comment ref="F1657" authorId="2" shapeId="0" xr:uid="{658C86D5-6679-463A-ADE0-2F102D87EDCF}">
      <text>
        <r>
          <rPr>
            <sz val="11"/>
            <color theme="1"/>
            <rFont val="Calibri"/>
            <family val="2"/>
            <scheme val="minor"/>
          </rPr>
          <t>Introduzca el código SNIP</t>
        </r>
      </text>
    </comment>
    <comment ref="C1658" authorId="2" shapeId="0" xr:uid="{FEB21771-A66F-41BC-BDE9-030FE8FCD00F}">
      <text>
        <r>
          <rPr>
            <sz val="11"/>
            <color theme="1"/>
            <rFont val="Calibri"/>
            <family val="2"/>
            <scheme val="minor"/>
          </rPr>
          <t>Introduzca la fecha de inicio del proceso, en formato dd-mm-aaaa</t>
        </r>
      </text>
    </comment>
    <comment ref="F1658" authorId="2" shapeId="0" xr:uid="{B34272C2-C707-468E-BC7B-28BF6E792B1A}">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659" authorId="2" shapeId="0" xr:uid="{7E4A67F2-1C44-49A0-843F-1B4FBCE74C39}">
      <text/>
    </comment>
    <comment ref="C1660" authorId="2" shapeId="0" xr:uid="{FC50A3C5-DF12-4C43-9D9A-5FCD44DA9C63}">
      <text>
        <r>
          <rPr>
            <sz val="11"/>
            <color theme="1"/>
            <rFont val="Calibri"/>
            <family val="2"/>
            <scheme val="minor"/>
          </rPr>
          <t>Introduzca la fecha prevista de adjudicación, en formato dd-mm-aaaa</t>
        </r>
      </text>
    </comment>
    <comment ref="F1660" authorId="2" shapeId="0" xr:uid="{93801537-9B32-40CF-817E-3C674B9D91FC}">
      <text/>
    </comment>
    <comment ref="F1661" authorId="2" shapeId="0" xr:uid="{1A98FC84-45B1-4795-A8F0-A4474345C9EE}">
      <text/>
    </comment>
    <comment ref="A1663" authorId="2" shapeId="0" xr:uid="{791B1255-CF9E-4FB7-AEEF-3B745915CC6D}">
      <text>
        <r>
          <rPr>
            <sz val="11"/>
            <color theme="1"/>
            <rFont val="Calibri"/>
            <family val="2"/>
            <scheme val="minor"/>
          </rPr>
          <t>Introduzca un codigo UNSPSC</t>
        </r>
      </text>
    </comment>
    <comment ref="B1663" authorId="2" shapeId="0" xr:uid="{2640BD99-41B1-436F-A8BA-6B7640F3B4F7}">
      <text>
        <r>
          <rPr>
            <sz val="11"/>
            <color theme="1"/>
            <rFont val="Calibri"/>
            <family val="2"/>
            <scheme val="minor"/>
          </rPr>
          <t>Descripción calculada automáticamente a partir de código del artículo</t>
        </r>
      </text>
    </comment>
    <comment ref="C1663" authorId="2" shapeId="0" xr:uid="{62D10D4F-4079-4994-BBA4-E1DE8DDA1C07}">
      <text>
        <r>
          <rPr>
            <sz val="11"/>
            <color theme="1"/>
            <rFont val="Calibri"/>
            <family val="2"/>
            <scheme val="minor"/>
          </rPr>
          <t>Seleccione un valor de la lista</t>
        </r>
      </text>
    </comment>
    <comment ref="D1663" authorId="2" shapeId="0" xr:uid="{F4DA97A9-8E91-439F-BA3D-888ABACA2EB3}">
      <text>
        <r>
          <rPr>
            <sz val="11"/>
            <color theme="1"/>
            <rFont val="Calibri"/>
            <family val="2"/>
            <scheme val="minor"/>
          </rPr>
          <t>Introduzca un número con dos decimales como máximo. Debe ser igual o mayor a la "Cantidad Real Consumida"</t>
        </r>
      </text>
    </comment>
    <comment ref="E1663" authorId="2" shapeId="0" xr:uid="{0CA00274-7ECE-4414-B552-13C89192E8D5}">
      <text>
        <r>
          <rPr>
            <sz val="11"/>
            <color theme="1"/>
            <rFont val="Calibri"/>
            <family val="2"/>
            <scheme val="minor"/>
          </rPr>
          <t>Introduzca un número con dos decimales como máximo</t>
        </r>
      </text>
    </comment>
    <comment ref="F1663" authorId="2" shapeId="0" xr:uid="{11F6DD52-F9E0-430A-8B30-F1191DE0EEF9}">
      <text>
        <r>
          <rPr>
            <sz val="11"/>
            <color theme="1"/>
            <rFont val="Calibri"/>
            <family val="2"/>
            <scheme val="minor"/>
          </rPr>
          <t>Monto calculado automáticamente por el sistema</t>
        </r>
      </text>
    </comment>
    <comment ref="A1668" authorId="2" shapeId="0" xr:uid="{763BCBC9-DBEA-40F5-82EF-A86A509D61AA}">
      <text>
        <r>
          <rPr>
            <sz val="11"/>
            <color theme="1"/>
            <rFont val="Calibri"/>
            <family val="2"/>
            <scheme val="minor"/>
          </rPr>
          <t>Introducir un texto con el nombre o referencia de la contratación</t>
        </r>
      </text>
    </comment>
    <comment ref="B1668" authorId="2" shapeId="0" xr:uid="{916D0454-9015-4FEA-8C32-29382225BE71}">
      <text>
        <r>
          <rPr>
            <sz val="11"/>
            <color theme="1"/>
            <rFont val="Calibri"/>
            <family val="2"/>
            <scheme val="minor"/>
          </rPr>
          <t>Introduzca un texto con la finalidad de la contratación</t>
        </r>
      </text>
    </comment>
    <comment ref="C1668" authorId="2" shapeId="0" xr:uid="{3D879085-5F08-475C-A25E-A6F941120EBB}">
      <text>
        <r>
          <rPr>
            <sz val="11"/>
            <color theme="1"/>
            <rFont val="Calibri"/>
            <family val="2"/>
            <scheme val="minor"/>
          </rPr>
          <t>Seleccionar un valor del listado</t>
        </r>
      </text>
    </comment>
    <comment ref="D1668" authorId="2" shapeId="0" xr:uid="{BB320358-04CB-4276-A752-38E96CEC5377}">
      <text>
        <r>
          <rPr>
            <sz val="11"/>
            <color theme="1"/>
            <rFont val="Calibri"/>
            <family val="2"/>
            <scheme val="minor"/>
          </rPr>
          <t>Seleccione el tipo de procedimiento</t>
        </r>
      </text>
    </comment>
    <comment ref="E1668" authorId="2" shapeId="0" xr:uid="{6DA9B701-B7A8-45D1-ABFC-E457979B5416}">
      <text>
        <r>
          <rPr>
            <sz val="11"/>
            <color theme="1"/>
            <rFont val="Calibri"/>
            <family val="2"/>
            <scheme val="minor"/>
          </rPr>
          <t>Seleccione un valor de la lista</t>
        </r>
      </text>
    </comment>
    <comment ref="F1668" authorId="2" shapeId="0" xr:uid="{777BCA2B-57A0-4522-A889-4BFCDD479DA3}">
      <text>
        <r>
          <rPr>
            <sz val="11"/>
            <color theme="1"/>
            <rFont val="Calibri"/>
            <family val="2"/>
            <scheme val="minor"/>
          </rPr>
          <t>Introduzca el código SNIP</t>
        </r>
      </text>
    </comment>
    <comment ref="C1669" authorId="2" shapeId="0" xr:uid="{A9063E7D-FC3F-4AC7-8992-B5D7737C9824}">
      <text>
        <r>
          <rPr>
            <sz val="11"/>
            <color theme="1"/>
            <rFont val="Calibri"/>
            <family val="2"/>
            <scheme val="minor"/>
          </rPr>
          <t>Introduzca la fecha de inicio del proceso, en formato dd-mm-aaaa</t>
        </r>
      </text>
    </comment>
    <comment ref="F1669" authorId="2" shapeId="0" xr:uid="{68B1F289-1FE8-48F9-97D5-B32D6D41DE4E}">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670" authorId="2" shapeId="0" xr:uid="{E1C93EEE-01E6-4EAB-9597-AC84BEF63DAB}">
      <text/>
    </comment>
    <comment ref="C1671" authorId="2" shapeId="0" xr:uid="{AED2698D-6768-4879-9804-7C6AE7F14DF5}">
      <text>
        <r>
          <rPr>
            <sz val="11"/>
            <color theme="1"/>
            <rFont val="Calibri"/>
            <family val="2"/>
            <scheme val="minor"/>
          </rPr>
          <t>Introduzca la fecha prevista de adjudicación, en formato dd-mm-aaaa</t>
        </r>
      </text>
    </comment>
    <comment ref="F1671" authorId="2" shapeId="0" xr:uid="{4BF636E6-EFA8-4313-BFCF-E03EC7F80006}">
      <text/>
    </comment>
    <comment ref="F1672" authorId="2" shapeId="0" xr:uid="{7541568F-FA55-4254-8E98-FC3DE77104BB}">
      <text/>
    </comment>
    <comment ref="A1674" authorId="2" shapeId="0" xr:uid="{FE944E25-F188-464F-BF4A-7E008ED20B16}">
      <text>
        <r>
          <rPr>
            <sz val="11"/>
            <color theme="1"/>
            <rFont val="Calibri"/>
            <family val="2"/>
            <scheme val="minor"/>
          </rPr>
          <t>Introduzca un codigo UNSPSC</t>
        </r>
      </text>
    </comment>
    <comment ref="B1674" authorId="2" shapeId="0" xr:uid="{69A8BE11-30EC-4B43-8825-798D4C258EF0}">
      <text>
        <r>
          <rPr>
            <sz val="11"/>
            <color theme="1"/>
            <rFont val="Calibri"/>
            <family val="2"/>
            <scheme val="minor"/>
          </rPr>
          <t>Descripción calculada automáticamente a partir de código del artículo</t>
        </r>
      </text>
    </comment>
    <comment ref="C1674" authorId="2" shapeId="0" xr:uid="{D796C91B-9E8E-4D98-A604-4955E264AB76}">
      <text>
        <r>
          <rPr>
            <sz val="11"/>
            <color theme="1"/>
            <rFont val="Calibri"/>
            <family val="2"/>
            <scheme val="minor"/>
          </rPr>
          <t>Seleccione un valor de la lista</t>
        </r>
      </text>
    </comment>
    <comment ref="D1674" authorId="2" shapeId="0" xr:uid="{1192930E-20B8-4544-BC97-248FA11D9B67}">
      <text>
        <r>
          <rPr>
            <sz val="11"/>
            <color theme="1"/>
            <rFont val="Calibri"/>
            <family val="2"/>
            <scheme val="minor"/>
          </rPr>
          <t>Introduzca un número con dos decimales como máximo. Debe ser igual o mayor a la "Cantidad Real Consumida"</t>
        </r>
      </text>
    </comment>
    <comment ref="E1674" authorId="2" shapeId="0" xr:uid="{94A6DEA3-6B64-46DB-A608-9158024F6420}">
      <text>
        <r>
          <rPr>
            <sz val="11"/>
            <color theme="1"/>
            <rFont val="Calibri"/>
            <family val="2"/>
            <scheme val="minor"/>
          </rPr>
          <t>Introduzca un número con dos decimales como máximo</t>
        </r>
      </text>
    </comment>
    <comment ref="F1674" authorId="2" shapeId="0" xr:uid="{E64B4F05-D054-4B8A-8301-AAAA2E0B7CD6}">
      <text>
        <r>
          <rPr>
            <sz val="11"/>
            <color theme="1"/>
            <rFont val="Calibri"/>
            <family val="2"/>
            <scheme val="minor"/>
          </rPr>
          <t>Monto calculado automáticamente por el sistema</t>
        </r>
      </text>
    </comment>
    <comment ref="A1679" authorId="2" shapeId="0" xr:uid="{C3E45820-7AFA-43B7-A5A1-22120F78204A}">
      <text>
        <r>
          <rPr>
            <sz val="11"/>
            <color theme="1"/>
            <rFont val="Calibri"/>
            <family val="2"/>
            <scheme val="minor"/>
          </rPr>
          <t>Introducir un texto con el nombre o referencia de la contratación</t>
        </r>
      </text>
    </comment>
    <comment ref="B1679" authorId="2" shapeId="0" xr:uid="{F918BAEF-884A-4569-B429-F3B8B0993E45}">
      <text>
        <r>
          <rPr>
            <sz val="11"/>
            <color theme="1"/>
            <rFont val="Calibri"/>
            <family val="2"/>
            <scheme val="minor"/>
          </rPr>
          <t>Introduzca un texto con la finalidad de la contratación</t>
        </r>
      </text>
    </comment>
    <comment ref="C1679" authorId="2" shapeId="0" xr:uid="{41402772-984F-4DC5-8416-ACAA1D3A6185}">
      <text>
        <r>
          <rPr>
            <sz val="11"/>
            <color theme="1"/>
            <rFont val="Calibri"/>
            <family val="2"/>
            <scheme val="minor"/>
          </rPr>
          <t>Seleccionar un valor del listado</t>
        </r>
      </text>
    </comment>
    <comment ref="D1679" authorId="2" shapeId="0" xr:uid="{ACF962FF-107F-4BAB-84EF-33FD4431BE49}">
      <text>
        <r>
          <rPr>
            <sz val="11"/>
            <color theme="1"/>
            <rFont val="Calibri"/>
            <family val="2"/>
            <scheme val="minor"/>
          </rPr>
          <t>Seleccione el tipo de procedimiento</t>
        </r>
      </text>
    </comment>
    <comment ref="E1679" authorId="2" shapeId="0" xr:uid="{E606D70B-130E-4994-9635-9D72E8FF6090}">
      <text>
        <r>
          <rPr>
            <sz val="11"/>
            <color theme="1"/>
            <rFont val="Calibri"/>
            <family val="2"/>
            <scheme val="minor"/>
          </rPr>
          <t>Seleccione un valor de la lista</t>
        </r>
      </text>
    </comment>
    <comment ref="F1679" authorId="2" shapeId="0" xr:uid="{36EA0154-560E-422C-8179-41C9B5F3CF78}">
      <text>
        <r>
          <rPr>
            <sz val="11"/>
            <color theme="1"/>
            <rFont val="Calibri"/>
            <family val="2"/>
            <scheme val="minor"/>
          </rPr>
          <t>Introduzca el código SNIP</t>
        </r>
      </text>
    </comment>
    <comment ref="C1680" authorId="2" shapeId="0" xr:uid="{D9EDDBD9-39AA-494D-9BAB-F7572994F86D}">
      <text>
        <r>
          <rPr>
            <sz val="11"/>
            <color theme="1"/>
            <rFont val="Calibri"/>
            <family val="2"/>
            <scheme val="minor"/>
          </rPr>
          <t>Introduzca la fecha de inicio del proceso, en formato dd-mm-aaaa</t>
        </r>
      </text>
    </comment>
    <comment ref="F1680" authorId="2" shapeId="0" xr:uid="{8138AAA5-5957-4EA1-807D-C19DC6BC709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681" authorId="2" shapeId="0" xr:uid="{715F7111-380C-46FF-9958-03BA3F2369BC}">
      <text/>
    </comment>
    <comment ref="C1682" authorId="2" shapeId="0" xr:uid="{7934F461-9630-40B6-B5B4-2CCAA373528D}">
      <text>
        <r>
          <rPr>
            <sz val="11"/>
            <color theme="1"/>
            <rFont val="Calibri"/>
            <family val="2"/>
            <scheme val="minor"/>
          </rPr>
          <t>Introduzca la fecha prevista de adjudicación, en formato dd-mm-aaaa</t>
        </r>
      </text>
    </comment>
    <comment ref="F1682" authorId="2" shapeId="0" xr:uid="{8FC8024A-F8F1-40EA-A172-D020AF4C14F6}">
      <text/>
    </comment>
    <comment ref="F1683" authorId="2" shapeId="0" xr:uid="{2F107E84-50AD-4BD6-B4CF-D7D522240D30}">
      <text/>
    </comment>
    <comment ref="A1685" authorId="2" shapeId="0" xr:uid="{870FCC46-A7BD-408F-9187-43595A141E38}">
      <text>
        <r>
          <rPr>
            <sz val="11"/>
            <color theme="1"/>
            <rFont val="Calibri"/>
            <family val="2"/>
            <scheme val="minor"/>
          </rPr>
          <t>Introduzca un codigo UNSPSC</t>
        </r>
      </text>
    </comment>
    <comment ref="B1685" authorId="2" shapeId="0" xr:uid="{ED7DD76A-53F8-4B7F-8320-63BE2D66DFC9}">
      <text>
        <r>
          <rPr>
            <sz val="11"/>
            <color theme="1"/>
            <rFont val="Calibri"/>
            <family val="2"/>
            <scheme val="minor"/>
          </rPr>
          <t>Descripción calculada automáticamente a partir de código del artículo</t>
        </r>
      </text>
    </comment>
    <comment ref="C1685" authorId="2" shapeId="0" xr:uid="{016308F0-06C2-4C19-B0EC-F4DCBB227BC7}">
      <text>
        <r>
          <rPr>
            <sz val="11"/>
            <color theme="1"/>
            <rFont val="Calibri"/>
            <family val="2"/>
            <scheme val="minor"/>
          </rPr>
          <t>Seleccione un valor de la lista</t>
        </r>
      </text>
    </comment>
    <comment ref="D1685" authorId="2" shapeId="0" xr:uid="{AEC9FADA-DB82-440B-AA56-14E56A09B353}">
      <text>
        <r>
          <rPr>
            <sz val="11"/>
            <color theme="1"/>
            <rFont val="Calibri"/>
            <family val="2"/>
            <scheme val="minor"/>
          </rPr>
          <t>Introduzca un número con dos decimales como máximo. Debe ser igual o mayor a la "Cantidad Real Consumida"</t>
        </r>
      </text>
    </comment>
    <comment ref="E1685" authorId="2" shapeId="0" xr:uid="{22066915-93EA-4E9B-9DE5-0E0C29191A56}">
      <text>
        <r>
          <rPr>
            <sz val="11"/>
            <color theme="1"/>
            <rFont val="Calibri"/>
            <family val="2"/>
            <scheme val="minor"/>
          </rPr>
          <t>Introduzca un número con dos decimales como máximo</t>
        </r>
      </text>
    </comment>
    <comment ref="F1685" authorId="2" shapeId="0" xr:uid="{3A37F32D-08A0-4CF7-885C-D223FB465BE6}">
      <text>
        <r>
          <rPr>
            <sz val="11"/>
            <color theme="1"/>
            <rFont val="Calibri"/>
            <family val="2"/>
            <scheme val="minor"/>
          </rPr>
          <t>Monto calculado automáticamente por el sistema</t>
        </r>
      </text>
    </comment>
    <comment ref="A1690" authorId="2" shapeId="0" xr:uid="{1CD304C7-5B75-4197-8379-B49349E6498D}">
      <text>
        <r>
          <rPr>
            <sz val="11"/>
            <color theme="1"/>
            <rFont val="Calibri"/>
            <family val="2"/>
            <scheme val="minor"/>
          </rPr>
          <t>Introducir un texto con el nombre o referencia de la contratación</t>
        </r>
      </text>
    </comment>
    <comment ref="B1690" authorId="2" shapeId="0" xr:uid="{1440B1EB-B8AD-45F5-8F2C-86F87E3F98F3}">
      <text>
        <r>
          <rPr>
            <sz val="11"/>
            <color theme="1"/>
            <rFont val="Calibri"/>
            <family val="2"/>
            <scheme val="minor"/>
          </rPr>
          <t>Introduzca un texto con la finalidad de la contratación</t>
        </r>
      </text>
    </comment>
    <comment ref="C1690" authorId="2" shapeId="0" xr:uid="{FD9AAA13-5E44-494B-8F61-545BF86E6316}">
      <text>
        <r>
          <rPr>
            <sz val="11"/>
            <color theme="1"/>
            <rFont val="Calibri"/>
            <family val="2"/>
            <scheme val="minor"/>
          </rPr>
          <t>Seleccionar un valor del listado</t>
        </r>
      </text>
    </comment>
    <comment ref="D1690" authorId="2" shapeId="0" xr:uid="{E58D1C5C-43C3-4712-8E7E-4AFFEC7F3F34}">
      <text>
        <r>
          <rPr>
            <sz val="11"/>
            <color theme="1"/>
            <rFont val="Calibri"/>
            <family val="2"/>
            <scheme val="minor"/>
          </rPr>
          <t>Seleccione el tipo de procedimiento</t>
        </r>
      </text>
    </comment>
    <comment ref="E1690" authorId="2" shapeId="0" xr:uid="{EE787529-6169-4305-B237-0AE4599191CD}">
      <text>
        <r>
          <rPr>
            <sz val="11"/>
            <color theme="1"/>
            <rFont val="Calibri"/>
            <family val="2"/>
            <scheme val="minor"/>
          </rPr>
          <t>Seleccione un valor de la lista</t>
        </r>
      </text>
    </comment>
    <comment ref="F1690" authorId="2" shapeId="0" xr:uid="{5414D12B-5E4B-44B8-8DA7-7FDEB4EF84E7}">
      <text>
        <r>
          <rPr>
            <sz val="11"/>
            <color theme="1"/>
            <rFont val="Calibri"/>
            <family val="2"/>
            <scheme val="minor"/>
          </rPr>
          <t>Introduzca el código SNIP</t>
        </r>
      </text>
    </comment>
    <comment ref="C1691" authorId="2" shapeId="0" xr:uid="{0052E308-DFC9-4D31-B27A-0DA6E6AD16AD}">
      <text>
        <r>
          <rPr>
            <sz val="11"/>
            <color theme="1"/>
            <rFont val="Calibri"/>
            <family val="2"/>
            <scheme val="minor"/>
          </rPr>
          <t>Introduzca la fecha de inicio del proceso, en formato dd-mm-aaaa</t>
        </r>
      </text>
    </comment>
    <comment ref="F1691" authorId="2" shapeId="0" xr:uid="{793F8D5C-6205-4760-A640-394E4A591576}">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692" authorId="2" shapeId="0" xr:uid="{63A6D90A-6117-4B5D-AA5B-C9C496B4EB72}">
      <text/>
    </comment>
    <comment ref="C1693" authorId="2" shapeId="0" xr:uid="{924CEE80-C6D2-4434-9582-3C4252F62680}">
      <text>
        <r>
          <rPr>
            <sz val="11"/>
            <color theme="1"/>
            <rFont val="Calibri"/>
            <family val="2"/>
            <scheme val="minor"/>
          </rPr>
          <t>Introduzca la fecha prevista de adjudicación, en formato dd-mm-aaaa</t>
        </r>
      </text>
    </comment>
    <comment ref="F1693" authorId="2" shapeId="0" xr:uid="{FEBBEE3B-C987-41CA-9335-AD4F5B5B85C7}">
      <text/>
    </comment>
    <comment ref="F1694" authorId="2" shapeId="0" xr:uid="{C52E0A9F-E875-4F4C-AE7D-A2C744B4AF9F}">
      <text/>
    </comment>
    <comment ref="A1696" authorId="2" shapeId="0" xr:uid="{5A363353-6A5E-40A7-ACB3-13C23E457BA0}">
      <text>
        <r>
          <rPr>
            <sz val="11"/>
            <color theme="1"/>
            <rFont val="Calibri"/>
            <family val="2"/>
            <scheme val="minor"/>
          </rPr>
          <t>Introduzca un codigo UNSPSC</t>
        </r>
      </text>
    </comment>
    <comment ref="B1696" authorId="2" shapeId="0" xr:uid="{4861B898-5883-43E0-B739-7E3FBA91972D}">
      <text>
        <r>
          <rPr>
            <sz val="11"/>
            <color theme="1"/>
            <rFont val="Calibri"/>
            <family val="2"/>
            <scheme val="minor"/>
          </rPr>
          <t>Descripción calculada automáticamente a partir de código del artículo</t>
        </r>
      </text>
    </comment>
    <comment ref="C1696" authorId="2" shapeId="0" xr:uid="{F66B178D-7A09-4AB1-8905-EF71B094EE14}">
      <text>
        <r>
          <rPr>
            <sz val="11"/>
            <color theme="1"/>
            <rFont val="Calibri"/>
            <family val="2"/>
            <scheme val="minor"/>
          </rPr>
          <t>Seleccione un valor de la lista</t>
        </r>
      </text>
    </comment>
    <comment ref="D1696" authorId="2" shapeId="0" xr:uid="{8364EBCA-9D0E-4AFE-8C69-49263F96A241}">
      <text>
        <r>
          <rPr>
            <sz val="11"/>
            <color theme="1"/>
            <rFont val="Calibri"/>
            <family val="2"/>
            <scheme val="minor"/>
          </rPr>
          <t>Introduzca un número con dos decimales como máximo. Debe ser igual o mayor a la "Cantidad Real Consumida"</t>
        </r>
      </text>
    </comment>
    <comment ref="E1696" authorId="2" shapeId="0" xr:uid="{70B15DFD-A101-4DD7-9F24-4EAF3E1511D1}">
      <text>
        <r>
          <rPr>
            <sz val="11"/>
            <color theme="1"/>
            <rFont val="Calibri"/>
            <family val="2"/>
            <scheme val="minor"/>
          </rPr>
          <t>Introduzca un número con dos decimales como máximo</t>
        </r>
      </text>
    </comment>
    <comment ref="F1696" authorId="2" shapeId="0" xr:uid="{2C714D26-2E52-4701-BDC5-ABEE3A747584}">
      <text>
        <r>
          <rPr>
            <sz val="11"/>
            <color theme="1"/>
            <rFont val="Calibri"/>
            <family val="2"/>
            <scheme val="minor"/>
          </rPr>
          <t>Monto calculado automáticamente por el sistema</t>
        </r>
      </text>
    </comment>
    <comment ref="A1701" authorId="2" shapeId="0" xr:uid="{D8CE2CA7-4226-429E-82CD-31DCCC0110F8}">
      <text>
        <r>
          <rPr>
            <sz val="11"/>
            <color theme="1"/>
            <rFont val="Calibri"/>
            <family val="2"/>
            <scheme val="minor"/>
          </rPr>
          <t>Introducir un texto con el nombre o referencia de la contratación</t>
        </r>
      </text>
    </comment>
    <comment ref="B1701" authorId="2" shapeId="0" xr:uid="{AABC2399-2523-4DA6-A0FB-8AA98162A950}">
      <text>
        <r>
          <rPr>
            <sz val="11"/>
            <color theme="1"/>
            <rFont val="Calibri"/>
            <family val="2"/>
            <scheme val="minor"/>
          </rPr>
          <t>Introduzca un texto con la finalidad de la contratación</t>
        </r>
      </text>
    </comment>
    <comment ref="C1701" authorId="2" shapeId="0" xr:uid="{FFDA2070-0CC2-4A31-9633-BCE180937D08}">
      <text>
        <r>
          <rPr>
            <sz val="11"/>
            <color theme="1"/>
            <rFont val="Calibri"/>
            <family val="2"/>
            <scheme val="minor"/>
          </rPr>
          <t>Seleccionar un valor del listado</t>
        </r>
      </text>
    </comment>
    <comment ref="D1701" authorId="2" shapeId="0" xr:uid="{B88E6A6A-E417-4698-9D22-B268AF436A1E}">
      <text>
        <r>
          <rPr>
            <sz val="11"/>
            <color theme="1"/>
            <rFont val="Calibri"/>
            <family val="2"/>
            <scheme val="minor"/>
          </rPr>
          <t>Seleccione el tipo de procedimiento</t>
        </r>
      </text>
    </comment>
    <comment ref="E1701" authorId="2" shapeId="0" xr:uid="{705F6A50-8187-4728-8F8A-226166FF58B9}">
      <text>
        <r>
          <rPr>
            <sz val="11"/>
            <color theme="1"/>
            <rFont val="Calibri"/>
            <family val="2"/>
            <scheme val="minor"/>
          </rPr>
          <t>Seleccione un valor de la lista</t>
        </r>
      </text>
    </comment>
    <comment ref="F1701" authorId="2" shapeId="0" xr:uid="{F1301CD9-3C03-4AB0-A7FC-239F2F9C2890}">
      <text>
        <r>
          <rPr>
            <sz val="11"/>
            <color theme="1"/>
            <rFont val="Calibri"/>
            <family val="2"/>
            <scheme val="minor"/>
          </rPr>
          <t>Introduzca el código SNIP</t>
        </r>
      </text>
    </comment>
    <comment ref="C1702" authorId="2" shapeId="0" xr:uid="{0F39A543-B336-4F7B-AAB1-B343AF11E187}">
      <text>
        <r>
          <rPr>
            <sz val="11"/>
            <color theme="1"/>
            <rFont val="Calibri"/>
            <family val="2"/>
            <scheme val="minor"/>
          </rPr>
          <t>Introduzca la fecha de inicio del proceso, en formato dd-mm-aaaa</t>
        </r>
      </text>
    </comment>
    <comment ref="F1702" authorId="2" shapeId="0" xr:uid="{23241627-6F27-43AD-9DC1-03A9F7785F8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703" authorId="2" shapeId="0" xr:uid="{72E8B4C0-A207-4456-9F46-EDBB22D8E7A8}">
      <text/>
    </comment>
    <comment ref="C1704" authorId="2" shapeId="0" xr:uid="{BCF2855C-7738-4BBA-B404-3DCF53BDF8FE}">
      <text>
        <r>
          <rPr>
            <sz val="11"/>
            <color theme="1"/>
            <rFont val="Calibri"/>
            <family val="2"/>
            <scheme val="minor"/>
          </rPr>
          <t>Introduzca la fecha prevista de adjudicación, en formato dd-mm-aaaa</t>
        </r>
      </text>
    </comment>
    <comment ref="F1704" authorId="2" shapeId="0" xr:uid="{1439F051-3FDA-44A6-994A-DAEE89B12CD8}">
      <text/>
    </comment>
    <comment ref="F1705" authorId="2" shapeId="0" xr:uid="{95CC281F-CF67-4AEA-9968-E990A31FD0A0}">
      <text/>
    </comment>
    <comment ref="A1707" authorId="2" shapeId="0" xr:uid="{DBFA7772-13CA-4107-8973-4D7469A5CC1B}">
      <text>
        <r>
          <rPr>
            <sz val="11"/>
            <color theme="1"/>
            <rFont val="Calibri"/>
            <family val="2"/>
            <scheme val="minor"/>
          </rPr>
          <t>Introduzca un codigo UNSPSC</t>
        </r>
      </text>
    </comment>
    <comment ref="B1707" authorId="2" shapeId="0" xr:uid="{9DB80792-6943-457F-95A2-6F3BF8D17436}">
      <text>
        <r>
          <rPr>
            <sz val="11"/>
            <color theme="1"/>
            <rFont val="Calibri"/>
            <family val="2"/>
            <scheme val="minor"/>
          </rPr>
          <t>Descripción calculada automáticamente a partir de código del artículo</t>
        </r>
      </text>
    </comment>
    <comment ref="C1707" authorId="2" shapeId="0" xr:uid="{CC1D6D92-2F11-49A6-B74A-0865CFB5D1D6}">
      <text>
        <r>
          <rPr>
            <sz val="11"/>
            <color theme="1"/>
            <rFont val="Calibri"/>
            <family val="2"/>
            <scheme val="minor"/>
          </rPr>
          <t>Seleccione un valor de la lista</t>
        </r>
      </text>
    </comment>
    <comment ref="D1707" authorId="2" shapeId="0" xr:uid="{9B77F52B-2063-4711-A742-16695BD11604}">
      <text>
        <r>
          <rPr>
            <sz val="11"/>
            <color theme="1"/>
            <rFont val="Calibri"/>
            <family val="2"/>
            <scheme val="minor"/>
          </rPr>
          <t>Introduzca un número con dos decimales como máximo. Debe ser igual o mayor a la "Cantidad Real Consumida"</t>
        </r>
      </text>
    </comment>
    <comment ref="E1707" authorId="2" shapeId="0" xr:uid="{00E40841-4AA4-40B6-8862-2CE264DB9E48}">
      <text>
        <r>
          <rPr>
            <sz val="11"/>
            <color theme="1"/>
            <rFont val="Calibri"/>
            <family val="2"/>
            <scheme val="minor"/>
          </rPr>
          <t>Introduzca un número con dos decimales como máximo</t>
        </r>
      </text>
    </comment>
    <comment ref="F1707" authorId="2" shapeId="0" xr:uid="{AEEABACC-2630-44A1-9FC9-688576EA494B}">
      <text>
        <r>
          <rPr>
            <sz val="11"/>
            <color theme="1"/>
            <rFont val="Calibri"/>
            <family val="2"/>
            <scheme val="minor"/>
          </rPr>
          <t>Monto calculado automáticamente por el sistema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mcorreia</author>
  </authors>
  <commentList>
    <comment ref="A2" authorId="0" shapeId="0" xr:uid="{00000000-0006-0000-0400-000001000000}">
      <text>
        <r>
          <rPr>
            <sz val="11"/>
            <color theme="1"/>
            <rFont val="Calibri"/>
            <family val="2"/>
            <scheme val="minor"/>
          </rPr>
          <t>Introducir un texto con el nombre o referencia de la contratación</t>
        </r>
      </text>
    </comment>
    <comment ref="B2" authorId="0" shapeId="0" xr:uid="{00000000-0006-0000-0400-000002000000}">
      <text>
        <r>
          <rPr>
            <sz val="11"/>
            <color theme="1"/>
            <rFont val="Calibri"/>
            <family val="2"/>
            <scheme val="minor"/>
          </rPr>
          <t>Introduzca un texto con la finalidad de la contratación</t>
        </r>
      </text>
    </comment>
    <comment ref="C2" authorId="0" shapeId="0" xr:uid="{00000000-0006-0000-0400-000003000000}">
      <text>
        <r>
          <rPr>
            <sz val="11"/>
            <color theme="1"/>
            <rFont val="Calibri"/>
            <family val="2"/>
            <scheme val="minor"/>
          </rPr>
          <t>Seleccionar un valor del listado</t>
        </r>
      </text>
    </comment>
    <comment ref="D2" authorId="0" shapeId="0" xr:uid="{00000000-0006-0000-0400-000004000000}">
      <text>
        <r>
          <rPr>
            <sz val="11"/>
            <color theme="1"/>
            <rFont val="Calibri"/>
            <family val="2"/>
            <scheme val="minor"/>
          </rPr>
          <t>Seleccione el tipo de procedimiento</t>
        </r>
      </text>
    </comment>
    <comment ref="E2" authorId="0" shapeId="0" xr:uid="{00000000-0006-0000-0400-000005000000}">
      <text>
        <r>
          <rPr>
            <sz val="11"/>
            <color theme="1"/>
            <rFont val="Calibri"/>
            <family val="2"/>
            <scheme val="minor"/>
          </rPr>
          <t>Seleccione un valor de la lista</t>
        </r>
      </text>
    </comment>
    <comment ref="F2" authorId="0" shapeId="0" xr:uid="{00000000-0006-0000-0400-000006000000}">
      <text>
        <r>
          <rPr>
            <sz val="11"/>
            <color theme="1"/>
            <rFont val="Calibri"/>
            <family val="2"/>
            <scheme val="minor"/>
          </rPr>
          <t>Introduzca el código SNIP</t>
        </r>
      </text>
    </comment>
    <comment ref="C3" authorId="0" shapeId="0" xr:uid="{00000000-0006-0000-0400-000007000000}">
      <text>
        <r>
          <rPr>
            <sz val="11"/>
            <color theme="1"/>
            <rFont val="Calibri"/>
            <family val="2"/>
            <scheme val="minor"/>
          </rPr>
          <t>Introduzca la fecha de inicio del proceso, en formato dd-mm-aaaa</t>
        </r>
      </text>
    </comment>
    <comment ref="F3" authorId="0" shapeId="0" xr:uid="{00000000-0006-0000-0400-000008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 authorId="0" shapeId="0" xr:uid="{00000000-0006-0000-0400-000009000000}">
      <text/>
    </comment>
    <comment ref="C5" authorId="0" shapeId="0" xr:uid="{00000000-0006-0000-0400-00000A000000}">
      <text>
        <r>
          <rPr>
            <sz val="11"/>
            <color theme="1"/>
            <rFont val="Calibri"/>
            <family val="2"/>
            <scheme val="minor"/>
          </rPr>
          <t>Introduzca la fecha prevista de adjudicación, en formato dd-mm-aaaa</t>
        </r>
      </text>
    </comment>
    <comment ref="F5" authorId="0" shapeId="0" xr:uid="{00000000-0006-0000-0400-00000B000000}">
      <text/>
    </comment>
    <comment ref="F6" authorId="0" shapeId="0" xr:uid="{00000000-0006-0000-0400-00000C000000}">
      <text/>
    </comment>
    <comment ref="A8" authorId="0" shapeId="0" xr:uid="{00000000-0006-0000-0400-00000D000000}">
      <text>
        <r>
          <rPr>
            <sz val="11"/>
            <color theme="1"/>
            <rFont val="Calibri"/>
            <family val="2"/>
            <scheme val="minor"/>
          </rPr>
          <t>Introduzca un codigo UNSPSC</t>
        </r>
      </text>
    </comment>
    <comment ref="B8" authorId="0" shapeId="0" xr:uid="{00000000-0006-0000-0400-00000E000000}">
      <text>
        <r>
          <rPr>
            <sz val="11"/>
            <color theme="1"/>
            <rFont val="Calibri"/>
            <family val="2"/>
            <scheme val="minor"/>
          </rPr>
          <t>Descripción calculada automáticamente a partir de código del artículo</t>
        </r>
      </text>
    </comment>
    <comment ref="C8" authorId="0" shapeId="0" xr:uid="{00000000-0006-0000-0400-00000F000000}">
      <text>
        <r>
          <rPr>
            <sz val="11"/>
            <color theme="1"/>
            <rFont val="Calibri"/>
            <family val="2"/>
            <scheme val="minor"/>
          </rPr>
          <t>Seleccione un valor de la lista</t>
        </r>
      </text>
    </comment>
    <comment ref="D8" authorId="0" shapeId="0" xr:uid="{00000000-0006-0000-0400-000010000000}">
      <text>
        <r>
          <rPr>
            <sz val="11"/>
            <color theme="1"/>
            <rFont val="Calibri"/>
            <family val="2"/>
            <scheme val="minor"/>
          </rPr>
          <t>Introduzca un número con dos decimales como máximo. Debe ser igual o mayor a la "Cantidad Real Consumida"</t>
        </r>
      </text>
    </comment>
    <comment ref="E8" authorId="0" shapeId="0" xr:uid="{00000000-0006-0000-0400-000011000000}">
      <text>
        <r>
          <rPr>
            <sz val="11"/>
            <color theme="1"/>
            <rFont val="Calibri"/>
            <family val="2"/>
            <scheme val="minor"/>
          </rPr>
          <t>Introduzca un número con dos decimales como máximo</t>
        </r>
      </text>
    </comment>
    <comment ref="F8" authorId="0" shapeId="0" xr:uid="{00000000-0006-0000-0400-000012000000}">
      <text>
        <r>
          <rPr>
            <sz val="11"/>
            <color theme="1"/>
            <rFont val="Calibri"/>
            <family val="2"/>
            <scheme val="minor"/>
          </rPr>
          <t>Monto calculado automáticamente por el sistema</t>
        </r>
      </text>
    </comment>
  </commentList>
</comments>
</file>

<file path=xl/sharedStrings.xml><?xml version="1.0" encoding="utf-8"?>
<sst xmlns="http://schemas.openxmlformats.org/spreadsheetml/2006/main" count="25289" uniqueCount="18910">
  <si>
    <t>Servicios de empacado de productos farmacéuticos</t>
  </si>
  <si>
    <t>Amikacina</t>
  </si>
  <si>
    <t>Delantales para pintar</t>
  </si>
  <si>
    <t>Afiches</t>
  </si>
  <si>
    <t>Colectores de muestras</t>
  </si>
  <si>
    <t>Restauración de edificios, mojones o monumentos</t>
  </si>
  <si>
    <t>Servicios de adopción</t>
  </si>
  <si>
    <t>Secantes de pintura</t>
  </si>
  <si>
    <t>Tubería de hojalata</t>
  </si>
  <si>
    <t>Filtros de insuflación endoscópica</t>
  </si>
  <si>
    <t>Composta de madera</t>
  </si>
  <si>
    <t>Impresoras o accesorios para endoscopia</t>
  </si>
  <si>
    <t>Partes o accesorios no modulares</t>
  </si>
  <si>
    <t>Aparatos de difracción de neutrones</t>
  </si>
  <si>
    <t>Tubos para yeyunostomía</t>
  </si>
  <si>
    <t>Tiendas de campaña para emergencias</t>
  </si>
  <si>
    <t>Maleato de metilergonovina</t>
  </si>
  <si>
    <t>Secadores de manos institucionales</t>
  </si>
  <si>
    <t>Máquinas contestadoras</t>
  </si>
  <si>
    <t>Estiércol o guano</t>
  </si>
  <si>
    <t>Medios de textiles metálicos</t>
  </si>
  <si>
    <t>Bobina de acero inoxidable</t>
  </si>
  <si>
    <t>Fuentes de irradiación gamma</t>
  </si>
  <si>
    <t>Objetos de aluminio fundidos en molde cerámico</t>
  </si>
  <si>
    <t>Arena de sílice</t>
  </si>
  <si>
    <t>Piscina de natación</t>
  </si>
  <si>
    <t>Kits de micro química para laboratorio</t>
  </si>
  <si>
    <t>Agujas inyectoras para embalsamar</t>
  </si>
  <si>
    <t>Sistemas o accesorios para la entrega de drogas</t>
  </si>
  <si>
    <t>Películas de alcohol vinilo etileno</t>
  </si>
  <si>
    <t>Productos de hiperventilación</t>
  </si>
  <si>
    <t>Hornos de convección de gravedad</t>
  </si>
  <si>
    <t>Retratos</t>
  </si>
  <si>
    <t>Cepilladoras</t>
  </si>
  <si>
    <t>Concentradores de oxígeno</t>
  </si>
  <si>
    <t>Aparato de corte o de soldadura fuerte o de soldadura por llama de gas</t>
  </si>
  <si>
    <t>Máquina para destilación de crudo</t>
  </si>
  <si>
    <t>Básculas de mesa</t>
  </si>
  <si>
    <t>Cidofovir</t>
  </si>
  <si>
    <t>Cevicos</t>
  </si>
  <si>
    <t>Contacto de líquido disperso</t>
  </si>
  <si>
    <t>Granates industriales</t>
  </si>
  <si>
    <t>Cremas o ungüentos hidrofilacios</t>
  </si>
  <si>
    <t>Harina vegetal</t>
  </si>
  <si>
    <t>Equipo de examen de penetración líquida</t>
  </si>
  <si>
    <t>Alambre de púas</t>
  </si>
  <si>
    <t>Cayetano Germosén</t>
  </si>
  <si>
    <t>Post – impulsores</t>
  </si>
  <si>
    <t>Ruedas de margarita para impresoras</t>
  </si>
  <si>
    <t>Unidades o accesorios para monitoreo de salida cardiaca co</t>
  </si>
  <si>
    <t>Pernos estructurales</t>
  </si>
  <si>
    <t>Azua de Compostela</t>
  </si>
  <si>
    <t>Kits de señalización</t>
  </si>
  <si>
    <t>Máquinas o accesorios para algodón dulce para uso comercial</t>
  </si>
  <si>
    <t>Adaptador de batería o accesorios</t>
  </si>
  <si>
    <t>Plumones</t>
  </si>
  <si>
    <t>Rollos de instrumentos para instrumentos quirúrgicos o accesorios</t>
  </si>
  <si>
    <t>Metiltestosterona</t>
  </si>
  <si>
    <t>Aparatos o suministros para terapia ultrasónica</t>
  </si>
  <si>
    <t>Vías férreas</t>
  </si>
  <si>
    <t>Bombas de diafragma</t>
  </si>
  <si>
    <t>Mesilato de isoetarina</t>
  </si>
  <si>
    <t>Compuestos anti fijación para uso médico</t>
  </si>
  <si>
    <t>Acumuladores hidráulicos del avión</t>
  </si>
  <si>
    <t>Ensambles de cilindro de dirección</t>
  </si>
  <si>
    <t>Kits de prueba de frotis automático</t>
  </si>
  <si>
    <t>Marcadores a base de agua</t>
  </si>
  <si>
    <t>Columna de pared mojada</t>
  </si>
  <si>
    <t>Bóvedas de especialidad</t>
  </si>
  <si>
    <t>Servicios de tratamiento químico</t>
  </si>
  <si>
    <t>Puertos de inyección o llaves de paso o colectores sin aguja de tubos arteriales o intravenosos</t>
  </si>
  <si>
    <t>Ayudas para la limpieza de moldes auditivos</t>
  </si>
  <si>
    <t>Protectores o sus accesorios para ventiladores</t>
  </si>
  <si>
    <t>Pantoja</t>
  </si>
  <si>
    <t>Sulfato de anfetamina</t>
  </si>
  <si>
    <t>Tenazas de ranura y lengüeta</t>
  </si>
  <si>
    <t>Software de barras de códigos</t>
  </si>
  <si>
    <t>Pinza de mano</t>
  </si>
  <si>
    <t>Imanes de neodimio</t>
  </si>
  <si>
    <t>Semillas de trigo</t>
  </si>
  <si>
    <t>Apoyacabezas</t>
  </si>
  <si>
    <t>Objetos de acero fundidos en molde cerámico</t>
  </si>
  <si>
    <t>Servicios de producción de biomasa</t>
  </si>
  <si>
    <t>Clorhidrato de nefazodona</t>
  </si>
  <si>
    <t>Kits de disección para autopsias</t>
  </si>
  <si>
    <t>Combustible diesel</t>
  </si>
  <si>
    <t>Divot fijador</t>
  </si>
  <si>
    <t>Bromuro de rapacuronio</t>
  </si>
  <si>
    <t>Sondas de oxigeno disuelto</t>
  </si>
  <si>
    <t>Software de contabilidad</t>
  </si>
  <si>
    <t>Kits o accesorios para amniocentesis</t>
  </si>
  <si>
    <t>SERVICIOS</t>
  </si>
  <si>
    <t>Objetos de cobre fundidos en molde fijo</t>
  </si>
  <si>
    <t>Ensambles de tubos soldados con soldadura sónica de cobre</t>
  </si>
  <si>
    <t>Alquiler de uniformes</t>
  </si>
  <si>
    <t>Butirato de hidrocortisona</t>
  </si>
  <si>
    <t>Servicios de registro acústicos digital</t>
  </si>
  <si>
    <t>Movimientos para la liberación de animales</t>
  </si>
  <si>
    <t>Escuelas</t>
  </si>
  <si>
    <t>Sondas para termómetros</t>
  </si>
  <si>
    <t>Guantes de terapia para terapia de calor o frío</t>
  </si>
  <si>
    <t>Servicios de dermatología</t>
  </si>
  <si>
    <t>Tornillos roscadores</t>
  </si>
  <si>
    <t>Componentes de acero maquinados por extrusión de impacto</t>
  </si>
  <si>
    <t>Fibras de seda</t>
  </si>
  <si>
    <t>Pianos</t>
  </si>
  <si>
    <t>Insertos Indexables</t>
  </si>
  <si>
    <t>Materiales de enseñanza de capacitación de los servicios de alimentación</t>
  </si>
  <si>
    <t>Comida para cerdos</t>
  </si>
  <si>
    <t>Compuestos unión Albarrada</t>
  </si>
  <si>
    <t>Edisilato de proclorperazina</t>
  </si>
  <si>
    <t>Nitrógeno n</t>
  </si>
  <si>
    <t>Sistemas de inyección</t>
  </si>
  <si>
    <t>Pastel a base de aceite</t>
  </si>
  <si>
    <t>Cloroxina</t>
  </si>
  <si>
    <t>Equipo para piscicultura marina</t>
  </si>
  <si>
    <t>Componentes de acero inoxidable estampados</t>
  </si>
  <si>
    <t>Herramientas o equipos para sellar bolsas</t>
  </si>
  <si>
    <t>Media o revestimientos para yeso o tablillas</t>
  </si>
  <si>
    <t>Paquetes de muebles secretariales no modulares</t>
  </si>
  <si>
    <t>Cubiertas o sets urológicos</t>
  </si>
  <si>
    <t>Motores multifásicos</t>
  </si>
  <si>
    <t>Kits de clases de energía</t>
  </si>
  <si>
    <t>Válvulas de monitoreo</t>
  </si>
  <si>
    <t>Torio th</t>
  </si>
  <si>
    <t>Alquiler de disfraces</t>
  </si>
  <si>
    <t>Servicios de planificación sectorial</t>
  </si>
  <si>
    <t>Forjas de aleación ferrosa maquinadas por reducción</t>
  </si>
  <si>
    <t>Punzones para papel u ojales</t>
  </si>
  <si>
    <t>Excavadoras de campaña</t>
  </si>
  <si>
    <t>Material de relleno</t>
  </si>
  <si>
    <t>Acrilonitrilo butadieno estireno abs</t>
  </si>
  <si>
    <t>Mazos o bloques de sonido</t>
  </si>
  <si>
    <t>Saccharomyces boulardii</t>
  </si>
  <si>
    <t>Sistemas de ensamblaje para vehículos de chasis (vo)</t>
  </si>
  <si>
    <t>Unidades de mezclado de lechada control de arena</t>
  </si>
  <si>
    <t>Cofres, cajas o armarios para herramientas</t>
  </si>
  <si>
    <t>Productos para el sistema respiratorio para uso veterinario</t>
  </si>
  <si>
    <t>Tubería de titanio</t>
  </si>
  <si>
    <t>Eslingas</t>
  </si>
  <si>
    <t>Estradiol</t>
  </si>
  <si>
    <t>Servicios de pulsación de panel</t>
  </si>
  <si>
    <t>Óxido de polifenileno ppo</t>
  </si>
  <si>
    <t>Protectores de ganchos</t>
  </si>
  <si>
    <t>Artefactos de útiles fabricados</t>
  </si>
  <si>
    <t>Recursos para festivos multiculturales</t>
  </si>
  <si>
    <t>Construcción de puentes</t>
  </si>
  <si>
    <t>Clorhidrato de rimantadina</t>
  </si>
  <si>
    <t>Termo cúpulas</t>
  </si>
  <si>
    <t>Apoya cucharas</t>
  </si>
  <si>
    <t>Paneles o empanelado</t>
  </si>
  <si>
    <t>Ensambles de placas soldadas de aleación hast x</t>
  </si>
  <si>
    <t>Sal de mesa</t>
  </si>
  <si>
    <t>Mupirocina</t>
  </si>
  <si>
    <t>Repuestos y accesorios de taladros de roca</t>
  </si>
  <si>
    <t>Agua para servicios</t>
  </si>
  <si>
    <t>Subasta Inversa</t>
  </si>
  <si>
    <t>Impresión de valores o instrumentos financieros</t>
  </si>
  <si>
    <t>Servicios de política social</t>
  </si>
  <si>
    <t>Estabilizadores de gel</t>
  </si>
  <si>
    <t>Residencias religiosas privadas</t>
  </si>
  <si>
    <t>FINALIDAD DE LA CONTRATACIÓN</t>
  </si>
  <si>
    <t>Forjas de metales preciosos maquinadas con troquel cerrado</t>
  </si>
  <si>
    <t>Deflectores de viento</t>
  </si>
  <si>
    <t>Gas licuado de petróleo</t>
  </si>
  <si>
    <t>Camión grúas convencionales</t>
  </si>
  <si>
    <t>Termómetros de mano</t>
  </si>
  <si>
    <t>Servicios de empacado de productos no alimenticios</t>
  </si>
  <si>
    <t>Mineral de zinc</t>
  </si>
  <si>
    <t>Lechada de cemento</t>
  </si>
  <si>
    <t>Graseras (de lubricación)</t>
  </si>
  <si>
    <t>Balanzas de resorte tensor</t>
  </si>
  <si>
    <t>Organizadores o bandejas para el escritorio</t>
  </si>
  <si>
    <t>Titanio sin aleación para implantes dentales</t>
  </si>
  <si>
    <t>Remolque de sembradora</t>
  </si>
  <si>
    <t>Semillas o plántulas de arroz</t>
  </si>
  <si>
    <t>Ruedas de fieltro</t>
  </si>
  <si>
    <t>Aletas de avión</t>
  </si>
  <si>
    <t>Kits o materiales para experimentos de biología</t>
  </si>
  <si>
    <t>Servicios de inspección del empaquetado</t>
  </si>
  <si>
    <t>Moldes de extrusión de caucho o plástico</t>
  </si>
  <si>
    <t>Borato de epinephryl</t>
  </si>
  <si>
    <t>Kits de dilatación</t>
  </si>
  <si>
    <t>Casas de muñecas</t>
  </si>
  <si>
    <t>Platos pequeños para uso doméstico</t>
  </si>
  <si>
    <t>Clorhidrato de cocaína</t>
  </si>
  <si>
    <t>Molino de alimentos para uso doméstico</t>
  </si>
  <si>
    <t>Agentes de control de asfaltenos de parafina tipo solvente</t>
  </si>
  <si>
    <t>Pisos para accesos</t>
  </si>
  <si>
    <t>Bombas de chorro de fondo de pozo</t>
  </si>
  <si>
    <t>Kits o suministros para pruebas de toxicología</t>
  </si>
  <si>
    <t>Guías de aguja para biopsia de seno mínimamente invasiva</t>
  </si>
  <si>
    <t>Participación política</t>
  </si>
  <si>
    <t>Soportes o sujetadores o puestos de comunicación personal</t>
  </si>
  <si>
    <t>El Caimito</t>
  </si>
  <si>
    <t>Lubricantes de propósito general</t>
  </si>
  <si>
    <t>Mineral de cromo</t>
  </si>
  <si>
    <t>Extrusiones en frío de estaño</t>
  </si>
  <si>
    <t>Contratuercas</t>
  </si>
  <si>
    <t>Filtros de microfibra</t>
  </si>
  <si>
    <t>Marcadores de cuantificación de ácido desoxirribonucleico dna</t>
  </si>
  <si>
    <t>Arneses para cámaras</t>
  </si>
  <si>
    <t>Motores hidráulicos</t>
  </si>
  <si>
    <t>Acrílico de estireno</t>
  </si>
  <si>
    <t>Sellantes de tubos para laboratorio</t>
  </si>
  <si>
    <t>Cafeteras para uso doméstico</t>
  </si>
  <si>
    <t>Probadores de humedad de temperatura</t>
  </si>
  <si>
    <t>Semillas o plántulas de espinaca</t>
  </si>
  <si>
    <t>Microscopios compuestos de luz binocular</t>
  </si>
  <si>
    <t>Antenas de radio</t>
  </si>
  <si>
    <t>Computadores de escritorio</t>
  </si>
  <si>
    <t>Equipo de secado por congelación</t>
  </si>
  <si>
    <t>Metotrexato</t>
  </si>
  <si>
    <t>Tintura para geles poliacrilamidas</t>
  </si>
  <si>
    <t>Chapa de cobre</t>
  </si>
  <si>
    <t>Isetionato de pentamidina</t>
  </si>
  <si>
    <t>Objetos maquinados centrifugados de cobre fundidos</t>
  </si>
  <si>
    <t>Perfiles de hierro</t>
  </si>
  <si>
    <t>Carburo de silicio</t>
  </si>
  <si>
    <t>Residencias religiosas temporales</t>
  </si>
  <si>
    <t>Cadenas transmisoras de potencia</t>
  </si>
  <si>
    <t>Asientos para pacientes</t>
  </si>
  <si>
    <t>Trituradores para uso quirúrgico</t>
  </si>
  <si>
    <t>Almacenaje de cajeros automáticos</t>
  </si>
  <si>
    <t>Objetos de magnesio fundidos por moldeo en cáscara</t>
  </si>
  <si>
    <t>Máquina cortadora</t>
  </si>
  <si>
    <t>Aparatos de radiosonda</t>
  </si>
  <si>
    <t>Diseño de envolturas de productos mecánicos</t>
  </si>
  <si>
    <t>Lámparas solares</t>
  </si>
  <si>
    <t>Catalizadores ácidos</t>
  </si>
  <si>
    <t>Zanamivir</t>
  </si>
  <si>
    <t>Mangos de herramientas</t>
  </si>
  <si>
    <t>Puertas de cintas</t>
  </si>
  <si>
    <t>Productos de leche o mantequilla frescos</t>
  </si>
  <si>
    <t>Carruseles para patios de recreo</t>
  </si>
  <si>
    <t>Lengüetas</t>
  </si>
  <si>
    <t>Sistemas de trenes o accesorios</t>
  </si>
  <si>
    <t>Colorantes naturales</t>
  </si>
  <si>
    <t>Armarios</t>
  </si>
  <si>
    <t>Ensambles de tubería soldada de solvente de aluminio</t>
  </si>
  <si>
    <t>Reservorios de succión para uso quirúrgico</t>
  </si>
  <si>
    <t>Uniformes de agentes de aduna</t>
  </si>
  <si>
    <t>Bitartrato de potasio</t>
  </si>
  <si>
    <t>Cromatógrafos de capa delgada</t>
  </si>
  <si>
    <t>Cucharas de pala</t>
  </si>
  <si>
    <t>Piso de acero antideslizante</t>
  </si>
  <si>
    <t>Dosímetros</t>
  </si>
  <si>
    <t>Reactores</t>
  </si>
  <si>
    <t>Barras giratorias, barras para revolver o gotas para revolver magnéticas</t>
  </si>
  <si>
    <t>Glutaratos</t>
  </si>
  <si>
    <t>Componentes de bronce formados por estiramiento por presión</t>
  </si>
  <si>
    <t>Carcasas de embrague</t>
  </si>
  <si>
    <t>Pistolas de etiquetado</t>
  </si>
  <si>
    <t>Dispositivo pesario</t>
  </si>
  <si>
    <t>Ingeniería estructural</t>
  </si>
  <si>
    <t>Grabadora de chip de circuito integrado ic</t>
  </si>
  <si>
    <t>Análisis de series temporales</t>
  </si>
  <si>
    <t>Prímula</t>
  </si>
  <si>
    <t>Sets de examen físico para cirujanos de vuelo</t>
  </si>
  <si>
    <t>Unidades de fermentación estándar</t>
  </si>
  <si>
    <t>Cable de acero no eléctrico</t>
  </si>
  <si>
    <t>Planchas de corcho</t>
  </si>
  <si>
    <t>Forjas de magnesio maquinadas con troquel cerrado</t>
  </si>
  <si>
    <t>Recogedores o frascos para polvo</t>
  </si>
  <si>
    <t>Combinación de especímenes y organismos</t>
  </si>
  <si>
    <t>Tarjetas o bandas de identificación o productos similares</t>
  </si>
  <si>
    <t>Relés de control</t>
  </si>
  <si>
    <t>Mandriles de bolsillos laterales</t>
  </si>
  <si>
    <t>Tornillos de extensión para álbumes de recuerdos</t>
  </si>
  <si>
    <t>Toallas de papel</t>
  </si>
  <si>
    <t>Servicios de asesoramiento sobre fusiones de empresas</t>
  </si>
  <si>
    <t>Marcos para la cabeza para terapia estereotáctica</t>
  </si>
  <si>
    <t>Extractores de grasa</t>
  </si>
  <si>
    <t>Agarres para uso quirúrgico</t>
  </si>
  <si>
    <t>Tableros de planeación o accesorios</t>
  </si>
  <si>
    <t>Objetos maquinados de bronce fundidos en molde de yeso</t>
  </si>
  <si>
    <t>Tejidos</t>
  </si>
  <si>
    <t>Amitriptilina</t>
  </si>
  <si>
    <t>Insertos graduables para herramientas de corte</t>
  </si>
  <si>
    <t>Diseños para punto de cruz</t>
  </si>
  <si>
    <t>Servicios de aislamiento horizontal del campo petrolífero</t>
  </si>
  <si>
    <t>Hoja de digital en polvo o preparados</t>
  </si>
  <si>
    <t>Clorhidrato de meclizina</t>
  </si>
  <si>
    <t>Máquina para drenaje de zanjas</t>
  </si>
  <si>
    <t>Adaptadores o conectores de succión</t>
  </si>
  <si>
    <t>Ensambles de placas soldadas con soldadura sónica no metálica</t>
  </si>
  <si>
    <t>Servicios de perforación direccional de alcance extendido de pozos</t>
  </si>
  <si>
    <t>Platos de comida de  juguete o accesorios</t>
  </si>
  <si>
    <t>Formas de cartón corrugado</t>
  </si>
  <si>
    <t>Placas micropocillo para hibridación de ácido desoxirribonucleico dna o ácido ribonucleico rna</t>
  </si>
  <si>
    <t>Señales con mensajes móviles</t>
  </si>
  <si>
    <t>Pernos ciegos</t>
  </si>
  <si>
    <t>Servicios de recuperación de tubería en el campo petrolífero</t>
  </si>
  <si>
    <t>Papel para dibujo de sulfito</t>
  </si>
  <si>
    <t>Botellas o tazas para pintura</t>
  </si>
  <si>
    <t>Pozo petrolero cemento tipo i clase a</t>
  </si>
  <si>
    <t>Alfombras para exteriores</t>
  </si>
  <si>
    <t>Lámparas incandescentes</t>
  </si>
  <si>
    <t>Accesorios para brilladoras de pisos</t>
  </si>
  <si>
    <t>Rastrilladora arrastrada</t>
  </si>
  <si>
    <t>Horquilla de jardín</t>
  </si>
  <si>
    <t>Recortadoras de chapa de uña vibratoria</t>
  </si>
  <si>
    <t>Refrigerador y congelador combinado</t>
  </si>
  <si>
    <t>Ensambles de láminas soldadas con soldadura solvente de aleación hast x</t>
  </si>
  <si>
    <t>Discos de impuestos de vehículos</t>
  </si>
  <si>
    <t>M</t>
  </si>
  <si>
    <t>Sala de fluoroscopia</t>
  </si>
  <si>
    <t>Software de equipos de seguridad de red y de redes privadas virtuales vpn</t>
  </si>
  <si>
    <t>Hardware de filtración o accesorios para laboratorio</t>
  </si>
  <si>
    <t>Cabezales de corte o desbastado</t>
  </si>
  <si>
    <t>Arandelas de fijación</t>
  </si>
  <si>
    <t>Forjas de acero inoxidable maquinadas con troquel abierto</t>
  </si>
  <si>
    <t>Nizatidina</t>
  </si>
  <si>
    <t>Accesorios para espejos de examen de oído nariz garganta ent</t>
  </si>
  <si>
    <t>Identificador de llamadas telefónicas autónoma</t>
  </si>
  <si>
    <t>Salsas para ensaladas o dips</t>
  </si>
  <si>
    <t>Dispensadores de ítems de acomodación personal</t>
  </si>
  <si>
    <t>Mesas para planos</t>
  </si>
  <si>
    <t>Servicios de tendencias o proyecciones de la población</t>
  </si>
  <si>
    <t>Obturadores o puntas o accesorios para uso odontológico</t>
  </si>
  <si>
    <t>Papel periódico de alto brillo</t>
  </si>
  <si>
    <t>Desarme de armas convencionales</t>
  </si>
  <si>
    <t>Semillas o plántulas de puerro</t>
  </si>
  <si>
    <t>Llave doble automática</t>
  </si>
  <si>
    <t>Vigas de hierro</t>
  </si>
  <si>
    <t>Tornillos de presión</t>
  </si>
  <si>
    <t>Ceftazidima</t>
  </si>
  <si>
    <t>Kits de mantenimiento antiestáticos</t>
  </si>
  <si>
    <t>Ensambles de tubos atornillados de titanio</t>
  </si>
  <si>
    <t>Resinas de forrado temporales de base para prótesis dentales</t>
  </si>
  <si>
    <t>Extractores</t>
  </si>
  <si>
    <t>Etiquetas para llaves</t>
  </si>
  <si>
    <t>Materiales para la enseñanza del arte del color en el diseño  de telas</t>
  </si>
  <si>
    <t>Software de servidor de comunicaciones</t>
  </si>
  <si>
    <t>Pijamas o camisas de dormir o batas para niño</t>
  </si>
  <si>
    <t>Carcasa  insonorizante de máquina</t>
  </si>
  <si>
    <t>Topes de puerta</t>
  </si>
  <si>
    <t>Pijamas o camisas de dormir o batas para niña</t>
  </si>
  <si>
    <t>Cobre en placa labrada</t>
  </si>
  <si>
    <t>Fósforo p</t>
  </si>
  <si>
    <t>Intérpretes</t>
  </si>
  <si>
    <t>Azufre s</t>
  </si>
  <si>
    <t>Servicios de recuperación de tierras</t>
  </si>
  <si>
    <t>Químicos de control de olor</t>
  </si>
  <si>
    <t>Objetos de aleación no ferrosa fundidos a la cera perdida</t>
  </si>
  <si>
    <t>Alquiler de vehículos</t>
  </si>
  <si>
    <t>Garitas</t>
  </si>
  <si>
    <t>Unidades de alarma de equipos de telefonía</t>
  </si>
  <si>
    <t>Clorhidrato de loxapina</t>
  </si>
  <si>
    <t>Válvulas de control de rotación</t>
  </si>
  <si>
    <t>Relojes de bolsillo</t>
  </si>
  <si>
    <t>Equipo de mecanizado por chorro abrasivo</t>
  </si>
  <si>
    <t>Papas preparadas de repisa o arroz o pasta o relleno</t>
  </si>
  <si>
    <t>Grasa de lana</t>
  </si>
  <si>
    <t>Movimientos de oposición</t>
  </si>
  <si>
    <t>Arandelas aislantes eléctricas</t>
  </si>
  <si>
    <t>Clortalidona</t>
  </si>
  <si>
    <t>Huevos congelados</t>
  </si>
  <si>
    <t>Kits o accesorios de cateterización urológica</t>
  </si>
  <si>
    <t>Cal hidráulica</t>
  </si>
  <si>
    <t>Kits de ventriculostomía</t>
  </si>
  <si>
    <t>Bandejas de procedimiento o accesorios para hemodiálisis</t>
  </si>
  <si>
    <t>Uñeta</t>
  </si>
  <si>
    <t>Ganchos de resorte</t>
  </si>
  <si>
    <t>Fundición en arena de aleación ferrosa</t>
  </si>
  <si>
    <t>Tablero de cables impreso</t>
  </si>
  <si>
    <t>Materiales resistentes de recubrimiento para prótesis dentales removibles</t>
  </si>
  <si>
    <t>Calentadores de banda</t>
  </si>
  <si>
    <t>Presa</t>
  </si>
  <si>
    <t>Servicios de prevención o control de alergias</t>
  </si>
  <si>
    <t>Barricadas</t>
  </si>
  <si>
    <t>Papeles de afiche</t>
  </si>
  <si>
    <t>Fundas para puntas o sondas de termómetros para uso médico</t>
  </si>
  <si>
    <t>Electrodos para soldar</t>
  </si>
  <si>
    <t>Objetos maquinados de bronce fundidos en molde cerámico</t>
  </si>
  <si>
    <t>Trilladoras</t>
  </si>
  <si>
    <t>Pistolas de grapas eléctricas</t>
  </si>
  <si>
    <t>Demeclociclina</t>
  </si>
  <si>
    <t>Fuentes radio – isótopo</t>
  </si>
  <si>
    <t>Dardos de jardín</t>
  </si>
  <si>
    <t>Servicios de marcado de pavimentos</t>
  </si>
  <si>
    <t>Libros de recursos de puntuación</t>
  </si>
  <si>
    <t>Rancho Arriba</t>
  </si>
  <si>
    <t>Sistemas de control de superficie de perforación direccional</t>
  </si>
  <si>
    <t>Calentadores de fibra cerámica</t>
  </si>
  <si>
    <t>Guía de válvula</t>
  </si>
  <si>
    <t>Faldas de mesa</t>
  </si>
  <si>
    <t>Fenobarbital</t>
  </si>
  <si>
    <t>Alfileres rectos</t>
  </si>
  <si>
    <t>Paneles de instrumentos para equipos hospitalarios</t>
  </si>
  <si>
    <t>Aceite atemperante</t>
  </si>
  <si>
    <t>Equipos de bombas de irrigación para uso quirúrgico o lavado pulsado o accesorios con o sin succión</t>
  </si>
  <si>
    <t>Cartulina de sulfito</t>
  </si>
  <si>
    <t>Nortriptilina</t>
  </si>
  <si>
    <t>Servicios de generación de imágenes del pozo</t>
  </si>
  <si>
    <t>Servicios de monitoreo del derrame de petróleo</t>
  </si>
  <si>
    <t>Terminal de carga rodante</t>
  </si>
  <si>
    <t>Caucho hoja ahumada</t>
  </si>
  <si>
    <t>Materiales de enseñanza para lidiar con el estrés</t>
  </si>
  <si>
    <t>Vestidos folclóricos para mujer</t>
  </si>
  <si>
    <t>Besilato de amlodipina</t>
  </si>
  <si>
    <t>Cortadores de galletas para uso doméstico</t>
  </si>
  <si>
    <t>Pañitos limpiadores para máquinas de oficina</t>
  </si>
  <si>
    <t>Agarres (“grips”) para raquetas</t>
  </si>
  <si>
    <t>Ensambles de placas remachadas de acero de aleación baja</t>
  </si>
  <si>
    <t>Trenes de juguete</t>
  </si>
  <si>
    <t>Preparaciones tópicas de alcanfor</t>
  </si>
  <si>
    <t>Carritos de aislamiento para uso médico</t>
  </si>
  <si>
    <t>Materiales de cuero o de acordonados de cuero</t>
  </si>
  <si>
    <t>Barras de aluminio</t>
  </si>
  <si>
    <t>Instrumentos para cubrir heridas para uso quirúrgico</t>
  </si>
  <si>
    <t>Ensambles de láminas soldadas con soldadura ultra violeta de inconel</t>
  </si>
  <si>
    <t>Cefalotina</t>
  </si>
  <si>
    <t>Cobijas para primeros auxilios</t>
  </si>
  <si>
    <t>Gabinetes para medios múltiples</t>
  </si>
  <si>
    <t>Servicios de desmotado</t>
  </si>
  <si>
    <t>Máquinas de lijado neumáticas</t>
  </si>
  <si>
    <t>Ebullómetro</t>
  </si>
  <si>
    <t>Raquetas de bádminton</t>
  </si>
  <si>
    <t>Kits para vestirse para los discapacitados físicamente</t>
  </si>
  <si>
    <t>Instrumentos de colocación para uso odontológico</t>
  </si>
  <si>
    <t>Mono copas para entomología</t>
  </si>
  <si>
    <t>Mangas de filtro de esterilización</t>
  </si>
  <si>
    <t>Instalación de unidad estacionaria completa de imágenes de resonancia magnética mri para uso médico</t>
  </si>
  <si>
    <t>Ensambles de placas remachadas no metálica</t>
  </si>
  <si>
    <t>Pipetas serológicas</t>
  </si>
  <si>
    <t>Compuestos de incrustación</t>
  </si>
  <si>
    <t>Bridas de casquillo para soldar</t>
  </si>
  <si>
    <t>Tractores remolcadores para aviones</t>
  </si>
  <si>
    <t>Kits intrauterinos transcervicales</t>
  </si>
  <si>
    <t>Servicios de evaluación de la fracturación del pozo en el fondo del pozo</t>
  </si>
  <si>
    <t>Pedales de ejercicio para rehabilitación o terapia</t>
  </si>
  <si>
    <t>Objetos de berilio fundidos en molde cerámico</t>
  </si>
  <si>
    <t>Fusibles de cuerpo de vidrio</t>
  </si>
  <si>
    <t>Inclinadores</t>
  </si>
  <si>
    <t>Decena</t>
  </si>
  <si>
    <t>Ganchos para colgar la ropa</t>
  </si>
  <si>
    <t>Servicios de fabricación de computadores electrónicos o equipos de procesamiento de datos</t>
  </si>
  <si>
    <t>Tejidos animales o fluidos corporales</t>
  </si>
  <si>
    <t>Grupos de instrumentos</t>
  </si>
  <si>
    <t>Trastuzumab</t>
  </si>
  <si>
    <t>Servicios de fabricación de material rodante para ferrocarriles</t>
  </si>
  <si>
    <t>Dimenhidrinato</t>
  </si>
  <si>
    <t>Sets de instrumentos quirúrgicos para uso veterinario</t>
  </si>
  <si>
    <t>Diodos de energía</t>
  </si>
  <si>
    <t>Hidrocloruro de buprenorfina</t>
  </si>
  <si>
    <t>Transiluminadores</t>
  </si>
  <si>
    <t>Dispensadores de leche</t>
  </si>
  <si>
    <t>Servicios de medición de la porosidad durante la perforación</t>
  </si>
  <si>
    <t>Galvanómetros</t>
  </si>
  <si>
    <t>Lavado de preparación o soluciones de pintura para uso quirúrgico</t>
  </si>
  <si>
    <t>Manómetros</t>
  </si>
  <si>
    <t>Rotadores de núcleo para cirugía oftálmica</t>
  </si>
  <si>
    <t>Comisaría de policía</t>
  </si>
  <si>
    <t>Autoclaves o esterilizadores de vapor</t>
  </si>
  <si>
    <t>Estampables presensibilizados</t>
  </si>
  <si>
    <t>Bloques de terminales</t>
  </si>
  <si>
    <t>Yaguate</t>
  </si>
  <si>
    <t>Guerra limitada</t>
  </si>
  <si>
    <t>Compresores rotativos</t>
  </si>
  <si>
    <t>Fosfato sódico de hidrocortisona</t>
  </si>
  <si>
    <t>Cortadores o cortadores en cubos o en dados para uso comercial</t>
  </si>
  <si>
    <t>Resinas de petróleo</t>
  </si>
  <si>
    <t>Componentes de titanio maquinados por extrusión hidrostática</t>
  </si>
  <si>
    <t>Letreros</t>
  </si>
  <si>
    <t>Unidades de bi destilación</t>
  </si>
  <si>
    <t>Ambulancias</t>
  </si>
  <si>
    <t>Daclizumab</t>
  </si>
  <si>
    <t>Unidades de rayos x de baja energía para uso médico</t>
  </si>
  <si>
    <t>Servicios de producción de fertilizantes</t>
  </si>
  <si>
    <t>Intercambiadores de doble división</t>
  </si>
  <si>
    <t>Camillas o accesorios para ambulancias</t>
  </si>
  <si>
    <t>Peinillas o tiras de encuadernación</t>
  </si>
  <si>
    <t>Implantes ortopédicos o alambres quirúrgicos</t>
  </si>
  <si>
    <t>Cefaclor</t>
  </si>
  <si>
    <t>Carburadores</t>
  </si>
  <si>
    <t>Tablas quirúrgicas para uso veterinario</t>
  </si>
  <si>
    <t>Estanterías de pared</t>
  </si>
  <si>
    <t>Rodillos de avance o de arrastre</t>
  </si>
  <si>
    <t>La Sabina</t>
  </si>
  <si>
    <t>Asideras para lápices o esferos</t>
  </si>
  <si>
    <t>Estantes para delantales de protección radiológica para uso médico</t>
  </si>
  <si>
    <t>Pastel seco</t>
  </si>
  <si>
    <t>Hidroaviones</t>
  </si>
  <si>
    <t>Boro b</t>
  </si>
  <si>
    <t>Espirómetros o sus accesorios o suministros</t>
  </si>
  <si>
    <t>Aurotioglucosa</t>
  </si>
  <si>
    <t>Aditivos de control de hierro</t>
  </si>
  <si>
    <t>Hilado de acrílico</t>
  </si>
  <si>
    <t>Recipiente absorbente a presión ambiental</t>
  </si>
  <si>
    <t>Servicios de invernaderos</t>
  </si>
  <si>
    <t>Forjas de titanio maquinadas por anillo enrollado</t>
  </si>
  <si>
    <t>Cubierta de trolley</t>
  </si>
  <si>
    <t>Varillas de aluminio</t>
  </si>
  <si>
    <t>Toxoide tetánico</t>
  </si>
  <si>
    <t>Ventanas para visualizar el flujo</t>
  </si>
  <si>
    <t>Ensambles estructurales atornillados de latón</t>
  </si>
  <si>
    <t>Pantallas de lámparas</t>
  </si>
  <si>
    <t>Adhesivos de bloques para patrones</t>
  </si>
  <si>
    <t>Pidolato de magnesio</t>
  </si>
  <si>
    <t>Instrumentos marcadores para biopsia de seno mínimamente invasiva</t>
  </si>
  <si>
    <t>Placa de níquel</t>
  </si>
  <si>
    <t>Analizadores de dióxido de carbono disuelto</t>
  </si>
  <si>
    <t>Puntas de pipeta de baja retención</t>
  </si>
  <si>
    <t>Sistema de bombeo y separación anular vertical</t>
  </si>
  <si>
    <t>Sandalias para bebé</t>
  </si>
  <si>
    <t>Goznes o bisagras</t>
  </si>
  <si>
    <t>Clorhidrato de mecloretamina</t>
  </si>
  <si>
    <t>Bandejas de impresión a doble cara</t>
  </si>
  <si>
    <t>Zapatos para niño</t>
  </si>
  <si>
    <t>Sondas de medición electrónicas</t>
  </si>
  <si>
    <t>Botellas de agua o accesorios para endoscopia</t>
  </si>
  <si>
    <t>Pygeum africano</t>
  </si>
  <si>
    <t>Levomepromazina</t>
  </si>
  <si>
    <t>Sindicatos de personal médico</t>
  </si>
  <si>
    <t>Bolsas de papel</t>
  </si>
  <si>
    <t>Ensambles de tubería soldada de solvente de aleación hast x</t>
  </si>
  <si>
    <t>Zapatos para niña</t>
  </si>
  <si>
    <t>Lámina de acero</t>
  </si>
  <si>
    <t>Aisladores acoplados ópticos</t>
  </si>
  <si>
    <t>Activadores electrónicos</t>
  </si>
  <si>
    <t>Control de las torrentes forestales</t>
  </si>
  <si>
    <t>Alambre soldador</t>
  </si>
  <si>
    <t>Fruta congelada</t>
  </si>
  <si>
    <t>Alfombras antiguas</t>
  </si>
  <si>
    <t>Sets o bolsas para hielo para uso comercial</t>
  </si>
  <si>
    <t>Jarras para servicio de comidas</t>
  </si>
  <si>
    <t>Cornisas</t>
  </si>
  <si>
    <t>OBRAS</t>
  </si>
  <si>
    <t>Tapón brillante</t>
  </si>
  <si>
    <t>Ensambles de tubos pegados no metálica</t>
  </si>
  <si>
    <t>Objetos maquinados de metal precioso fundidos en molde de yeso</t>
  </si>
  <si>
    <t>Administración de salud pública</t>
  </si>
  <si>
    <t>Tinas o bañeras</t>
  </si>
  <si>
    <t>Pisos laminados</t>
  </si>
  <si>
    <t>Sistemas de malacate de cañón sísmico</t>
  </si>
  <si>
    <t>Poliestireno (icopor) ps</t>
  </si>
  <si>
    <t>Botellones de vino para servicio de comidas</t>
  </si>
  <si>
    <t>Tapas de muebles o superficies de trabajo</t>
  </si>
  <si>
    <t>Unidades de observación de servicio de equipos de telefonía</t>
  </si>
  <si>
    <t>Resistores o varistores variables</t>
  </si>
  <si>
    <t>Lazos para saltar</t>
  </si>
  <si>
    <t>Dispositivos o accesorios de control ortopédico</t>
  </si>
  <si>
    <t>Aplicadores o absorbentes medicados</t>
  </si>
  <si>
    <t>Líneas domésticas alquiladas</t>
  </si>
  <si>
    <t>Flurbiprofen sódico</t>
  </si>
  <si>
    <t>Servicios de hilo o tejido trenzado</t>
  </si>
  <si>
    <t>Pantallas de función pulmonar para junto a la cama</t>
  </si>
  <si>
    <t>Servicios de organización de elecciones</t>
  </si>
  <si>
    <t>Guananico</t>
  </si>
  <si>
    <t>Aumentadores de la rata de penetración</t>
  </si>
  <si>
    <t>Protamina sulfato</t>
  </si>
  <si>
    <t>Sistemas digestivos</t>
  </si>
  <si>
    <t>Penicilina</t>
  </si>
  <si>
    <t>Tarjetas de interface de red inalámbrica</t>
  </si>
  <si>
    <t>Simple carril</t>
  </si>
  <si>
    <t>Equipo radiográfico</t>
  </si>
  <si>
    <t>Acetato de histrelina</t>
  </si>
  <si>
    <t>Rapidógrafos</t>
  </si>
  <si>
    <t>Abrelatas eléctricos para uso comercial</t>
  </si>
  <si>
    <t>Traviesas</t>
  </si>
  <si>
    <t>Resinas para vaciado</t>
  </si>
  <si>
    <t>Bandas elásticas para tableros geométricos</t>
  </si>
  <si>
    <t>Elevadores finales de motor</t>
  </si>
  <si>
    <t>Acollador de auto retracción</t>
  </si>
  <si>
    <t>Visiómetros para uso oftálmico</t>
  </si>
  <si>
    <t>Colector de desviación</t>
  </si>
  <si>
    <t>Endulzantes</t>
  </si>
  <si>
    <t>Sets o kits de anestesia</t>
  </si>
  <si>
    <t>Alquinos</t>
  </si>
  <si>
    <t>Vendajes intravenosos</t>
  </si>
  <si>
    <t>Mineral de estaño</t>
  </si>
  <si>
    <t>Cinc en placa labrada</t>
  </si>
  <si>
    <t>Indicadores de aceite</t>
  </si>
  <si>
    <t>Hojas de cuchillo</t>
  </si>
  <si>
    <t>Libros de ideas o recursos del plan de estudios de bachillerato</t>
  </si>
  <si>
    <t>Propelente de pistola</t>
  </si>
  <si>
    <t>Placas o barras o cintas de desgaste</t>
  </si>
  <si>
    <t>Ensambles de tubos soldados con soldadura ultra violeta de acero de aleación baja</t>
  </si>
  <si>
    <t>Montaje de fijador de cable</t>
  </si>
  <si>
    <t>Lindano</t>
  </si>
  <si>
    <t>Pantalones protectores</t>
  </si>
  <si>
    <t>Servicios de extracción de testigos orientada</t>
  </si>
  <si>
    <t>Nicorandi</t>
  </si>
  <si>
    <t>Servicios de optimización hidráulica de las brocas de perforación del campo petrolero</t>
  </si>
  <si>
    <t>Vigilancia o mantenimiento o monitoreo de alarmas</t>
  </si>
  <si>
    <t>Trituradoras</t>
  </si>
  <si>
    <t>Plata</t>
  </si>
  <si>
    <t>Gabinetes clínicos para junto a la cama o accesorios</t>
  </si>
  <si>
    <t>Cepos</t>
  </si>
  <si>
    <t>Cheques o chequeras</t>
  </si>
  <si>
    <t>Camas o accesorios de cuidado del paciente para uso general</t>
  </si>
  <si>
    <t>Componentes de aleación ferrosa maquinados por extrusión en caliente</t>
  </si>
  <si>
    <t>Tanques de buceo</t>
  </si>
  <si>
    <t>Americio am</t>
  </si>
  <si>
    <t>Etiquetas para el equipaje</t>
  </si>
  <si>
    <t>Trapos</t>
  </si>
  <si>
    <t>Condensadores (espesantes)</t>
  </si>
  <si>
    <t>Sistemas de conmutadores</t>
  </si>
  <si>
    <t>Halcinonida</t>
  </si>
  <si>
    <t>Fluocinonida</t>
  </si>
  <si>
    <t>Protección de la flora</t>
  </si>
  <si>
    <t>Servicios de producción de medicamentos o medicinas</t>
  </si>
  <si>
    <t>Hardware para anteojos</t>
  </si>
  <si>
    <t>Ensambles de tubos pegados de aleación hast x</t>
  </si>
  <si>
    <t>Bolsas de depósito</t>
  </si>
  <si>
    <t>Servicios de medicina herbolaria  o de herbolarios</t>
  </si>
  <si>
    <t>Kits de costura</t>
  </si>
  <si>
    <t>Hornos de caja programables</t>
  </si>
  <si>
    <t>Programación para visual basic</t>
  </si>
  <si>
    <t>Lamivudina</t>
  </si>
  <si>
    <t>Servidores de acceso</t>
  </si>
  <si>
    <t>Reactivos analizadores de amino ácidos</t>
  </si>
  <si>
    <t>Sets de esferos o lápices</t>
  </si>
  <si>
    <t>Clorhidrato de bamifilina</t>
  </si>
  <si>
    <t>Cucharas para uso doméstico</t>
  </si>
  <si>
    <t>Ejes de brazo oscilante</t>
  </si>
  <si>
    <t>Kits o vectores de muta génesis plásmida</t>
  </si>
  <si>
    <t>Periódicos</t>
  </si>
  <si>
    <t>Timbres externos o sus partes</t>
  </si>
  <si>
    <t>Fibras de polímero de aramida</t>
  </si>
  <si>
    <t>Liquidaciones</t>
  </si>
  <si>
    <t>Obras de teatro basadas en la biblia</t>
  </si>
  <si>
    <t>Naltrexona</t>
  </si>
  <si>
    <t>Ensambles de barras soldadas con soldadura ultra violeta de aleación wasp</t>
  </si>
  <si>
    <t>Mangos de hachas para uso quirúrgico</t>
  </si>
  <si>
    <t>Vendajes o compresas para uso general</t>
  </si>
  <si>
    <t>Conos o almohadillas de vacío</t>
  </si>
  <si>
    <t>La Altagracia</t>
  </si>
  <si>
    <t>Pistola de disparo de alta densidad</t>
  </si>
  <si>
    <t>Ensambles de tubería atornillada no metálica</t>
  </si>
  <si>
    <t>Preservativos de alimentos</t>
  </si>
  <si>
    <t>Máquinas estampadoras de tiempo</t>
  </si>
  <si>
    <t>Motores hidroeléctricos</t>
  </si>
  <si>
    <t>Tapas de motor</t>
  </si>
  <si>
    <t>Éter de polifenilene ppe</t>
  </si>
  <si>
    <t>E coli</t>
  </si>
  <si>
    <t>Semillas o plántulas de repollo</t>
  </si>
  <si>
    <t>Latas de comida</t>
  </si>
  <si>
    <t>Sets de construcción</t>
  </si>
  <si>
    <t>Guillotinas de impresión</t>
  </si>
  <si>
    <t>Conmutadores de tensión pequeña</t>
  </si>
  <si>
    <t>Cubiertas para microscopios</t>
  </si>
  <si>
    <t>Museos</t>
  </si>
  <si>
    <t>Marina</t>
  </si>
  <si>
    <t>Servicios de medición de la presión de formación durante la perforación</t>
  </si>
  <si>
    <t>Aleación de acero inoxidable 304i</t>
  </si>
  <si>
    <t>Breakers de circuito de aire</t>
  </si>
  <si>
    <t>Servicios de contabilidad de sueldos y salarios</t>
  </si>
  <si>
    <t>Guía de cinta</t>
  </si>
  <si>
    <t>Cordón plástico (rexlace)</t>
  </si>
  <si>
    <t>Película de dibujo</t>
  </si>
  <si>
    <t>Teléfonos digitales</t>
  </si>
  <si>
    <t>Analizadores de protocolo</t>
  </si>
  <si>
    <t>Moldeables de auto flujo</t>
  </si>
  <si>
    <t>Carbonato de magnesio</t>
  </si>
  <si>
    <t>Instrumentos de higiene dental</t>
  </si>
  <si>
    <t>Servicios de extracción de testigos mediante tubería flexible contínua</t>
  </si>
  <si>
    <t>Ensambles de láminas soldadas con soldadura solvente de latón</t>
  </si>
  <si>
    <t>Servicio de inspección de edificios</t>
  </si>
  <si>
    <t>Bandas para los brazos</t>
  </si>
  <si>
    <t>Sensores de registrar datos de superficie</t>
  </si>
  <si>
    <t>Tapas de desagüe</t>
  </si>
  <si>
    <t>Pescadería</t>
  </si>
  <si>
    <t>Reclinadoras o accesorios para uso hospitalario</t>
  </si>
  <si>
    <t>Servicios de producción de sosa, cloro o soda cáustica</t>
  </si>
  <si>
    <t>Objetos maquinados de plomo fundidos en molde cerámico</t>
  </si>
  <si>
    <t>Máquina para pegar puntadas</t>
  </si>
  <si>
    <t>Meniscotomos</t>
  </si>
  <si>
    <t>Procesadores de alimentos para uso comercial</t>
  </si>
  <si>
    <t>Procesadores para luz del día o cuarto oscuro de imágenes médicas</t>
  </si>
  <si>
    <t>Molduras de titanio</t>
  </si>
  <si>
    <t>Extrusoras</t>
  </si>
  <si>
    <t>Películas para empacar</t>
  </si>
  <si>
    <t>Suxametonio</t>
  </si>
  <si>
    <t>Ensambles de tubos remachados de aluminio</t>
  </si>
  <si>
    <t>Compases geológicos</t>
  </si>
  <si>
    <t>Mamá Tingó</t>
  </si>
  <si>
    <t>Cuentas de paja</t>
  </si>
  <si>
    <t>Clorhidrato de nafazolina</t>
  </si>
  <si>
    <t>Ruedas medidoras para distancias</t>
  </si>
  <si>
    <t>Ojales de cable de rescate</t>
  </si>
  <si>
    <t>Aceite de frenos</t>
  </si>
  <si>
    <t>Memoria dram síncrona (sdram)</t>
  </si>
  <si>
    <t>Modelos de accidentes geográficos</t>
  </si>
  <si>
    <t>Lienzo preestirado</t>
  </si>
  <si>
    <t>Termopozos</t>
  </si>
  <si>
    <t>Servicios de transporte nacional por buque</t>
  </si>
  <si>
    <t>Termómetros rectales post mortem</t>
  </si>
  <si>
    <t>Medio discoide dictiostelium</t>
  </si>
  <si>
    <t>Congeladores horizontales para uso doméstico</t>
  </si>
  <si>
    <t>Impresoras láser en seco para imágenes o reproductores de imágenes para uso médico</t>
  </si>
  <si>
    <t>Taburetes de bar</t>
  </si>
  <si>
    <t>Revestimientos de pavimento de concreto</t>
  </si>
  <si>
    <t>Peróxidos inorgánicos</t>
  </si>
  <si>
    <t>Servicios de programación de la nutrición</t>
  </si>
  <si>
    <t>Bolsas inflables para oído</t>
  </si>
  <si>
    <t>Manga trenzada extensible</t>
  </si>
  <si>
    <t>Morbillivirus</t>
  </si>
  <si>
    <t>Forjas de metales preciosos maquinadas con impresión por troquel</t>
  </si>
  <si>
    <t>Analizadores de combustión catalítica</t>
  </si>
  <si>
    <t>Películas de policarbonato</t>
  </si>
  <si>
    <t>Acoples metálicos</t>
  </si>
  <si>
    <t>Objetos de estaño fundidos en molde de yeso</t>
  </si>
  <si>
    <t>Servicios de limpieza del pozo</t>
  </si>
  <si>
    <t>Bolitas de poliestireno</t>
  </si>
  <si>
    <t>Losas o baldosas de piedra</t>
  </si>
  <si>
    <t>Listo para comer o cereal caliente</t>
  </si>
  <si>
    <t>Alimentadores de rollos</t>
  </si>
  <si>
    <t>Libros de recursos de historia africana</t>
  </si>
  <si>
    <t>Cultivos y fluidos</t>
  </si>
  <si>
    <t>Sweaters para niño</t>
  </si>
  <si>
    <t>Pinzas de cerca</t>
  </si>
  <si>
    <t>Sulfato de selenio</t>
  </si>
  <si>
    <t>Utensilios para arcilla o modelado</t>
  </si>
  <si>
    <t>Software de conversión de información</t>
  </si>
  <si>
    <t>Ensambles de tubería soldada con ultra violeta de aluminio</t>
  </si>
  <si>
    <t>Herramientas de doblado</t>
  </si>
  <si>
    <t>Reactivos analizadores de química</t>
  </si>
  <si>
    <t>Semillas o esquejes de árboles frutales</t>
  </si>
  <si>
    <t>Separadores de azulejos</t>
  </si>
  <si>
    <t>Astillas de madera</t>
  </si>
  <si>
    <t>Servicios de conservación de parques o reservas forestales</t>
  </si>
  <si>
    <t>Aminoquinolinas</t>
  </si>
  <si>
    <t>Actualizaciones de multi funciones</t>
  </si>
  <si>
    <t>Contenedores sin medio químico para recolección de heces</t>
  </si>
  <si>
    <t>Objetos maquinados en molde permanente de cobre fundidos</t>
  </si>
  <si>
    <t>Barco – taladro de perforación</t>
  </si>
  <si>
    <t>Forjaduras en estampa abierta de aleación ferrosa</t>
  </si>
  <si>
    <t>Esferos de punta redonda</t>
  </si>
  <si>
    <t>Contenedores para filtros</t>
  </si>
  <si>
    <t>Barras de plástico</t>
  </si>
  <si>
    <t>Bloque de plantilla</t>
  </si>
  <si>
    <t>Servicios de cartografía de cuadrícula del campo petrolero</t>
  </si>
  <si>
    <t>Equipo de remoción de lodo o aguas residuales</t>
  </si>
  <si>
    <t>Acetato de megestrol</t>
  </si>
  <si>
    <t>Estantes de tornillos ortopédicos o accesorios</t>
  </si>
  <si>
    <t>Dronabinol</t>
  </si>
  <si>
    <t>Ligas deportivas de adultos</t>
  </si>
  <si>
    <t>Anti – excoriación</t>
  </si>
  <si>
    <t>Software de centro de contactos</t>
  </si>
  <si>
    <t>Alambre de trole</t>
  </si>
  <si>
    <t>Ensambles de placas soldadas con soldadura fuerte o débil de acero al carbono</t>
  </si>
  <si>
    <t>Objetos maquinados de aleación de níquel fundidos a la cera perdida</t>
  </si>
  <si>
    <t>Filtros u otras partes de repuesto para muestreadores</t>
  </si>
  <si>
    <t>Componentes compuestos estampados</t>
  </si>
  <si>
    <t>Vigas de estaño</t>
  </si>
  <si>
    <t>Materiales de enseñanza de educación sexual o enfermedades de transmisión sexual</t>
  </si>
  <si>
    <t>Multiplexor de división de tiempo tdm</t>
  </si>
  <si>
    <t>Impresoras de tiquetes aéreos o pases de abordaje atb</t>
  </si>
  <si>
    <t>Tubos de voz para los auriculares de teléfonos</t>
  </si>
  <si>
    <t>Guías de desplazamiento lineal</t>
  </si>
  <si>
    <t>Equipo de equilibrio</t>
  </si>
  <si>
    <t>Capacidades de eje troncal terrestre</t>
  </si>
  <si>
    <t>Kits de reparación de frenos</t>
  </si>
  <si>
    <t>Plantilla de guía</t>
  </si>
  <si>
    <t>Grabadoras de video o audio de vigilancia</t>
  </si>
  <si>
    <t>Centros de actividades o mesas de arena o agua</t>
  </si>
  <si>
    <t>Válvulas de bola</t>
  </si>
  <si>
    <t>Semana</t>
  </si>
  <si>
    <t>Placa elevadora</t>
  </si>
  <si>
    <t>Cuerdas o anillos o accesorios para trepar gimnásticos</t>
  </si>
  <si>
    <t>Conmutadores de vacío</t>
  </si>
  <si>
    <t>Servicios de registro  durante la perforación</t>
  </si>
  <si>
    <t>Probadores de abrasión</t>
  </si>
  <si>
    <t>Sistemas de rociado para incendio</t>
  </si>
  <si>
    <t>Servicios de cartografía de los recursos hidráulicos</t>
  </si>
  <si>
    <t>Husos de medios</t>
  </si>
  <si>
    <t>Objetos maquinados de acero inoxidable fundidos en molde en concha</t>
  </si>
  <si>
    <t>Instrumentos de marcación quirúrgica para uso general</t>
  </si>
  <si>
    <t>Productos para el cuidado de la piel</t>
  </si>
  <si>
    <t>Partes de repuesto para bombas centrífugas</t>
  </si>
  <si>
    <t>Ensambles de tubos pegados de cobre</t>
  </si>
  <si>
    <t>Colistina metansulfonato</t>
  </si>
  <si>
    <t>Trampolines para uso gimnástico</t>
  </si>
  <si>
    <t>Servicios de fabricación de maquinaria o equipo para fábricas de cemento</t>
  </si>
  <si>
    <t>Servicios de medición del flujo del pozo</t>
  </si>
  <si>
    <t>Barra de desplazamiento</t>
  </si>
  <si>
    <t>Objetos de berilio fundidos por proceso en v</t>
  </si>
  <si>
    <t>Cajones o estantes para tableros</t>
  </si>
  <si>
    <t>Horquilla</t>
  </si>
  <si>
    <t>Astato at</t>
  </si>
  <si>
    <t>Recipientes de monedas para teléfonos de pago</t>
  </si>
  <si>
    <t>Incubadoras de uso general de aire forzado o convección mecánica</t>
  </si>
  <si>
    <t>Indicadores de monitoreo de congelamiento</t>
  </si>
  <si>
    <t>Semillas de girasol</t>
  </si>
  <si>
    <t>Marcadores de base disolvente</t>
  </si>
  <si>
    <t>Pistolas o cintas o esferos etiquetadores de esterilización</t>
  </si>
  <si>
    <t>Forjas de titanio maquinadas con troquel abierto</t>
  </si>
  <si>
    <t>Sobres de almacenamiento de registros de esterilización</t>
  </si>
  <si>
    <t>Terminal de punto de venta pos</t>
  </si>
  <si>
    <t>Molduras no metálicas</t>
  </si>
  <si>
    <t>Baterías del manganeso</t>
  </si>
  <si>
    <t>Servicios de barrido de carreteras o aparcamientos</t>
  </si>
  <si>
    <t>Herramientas del dipmeter de cable de recuperación</t>
  </si>
  <si>
    <t>Fresas dentales</t>
  </si>
  <si>
    <t>Galletas sencillas de sal</t>
  </si>
  <si>
    <t>Necesidades de personal médico permanente</t>
  </si>
  <si>
    <t>Termómetros de resistencia</t>
  </si>
  <si>
    <t>Tubos receptores de televisión o cámara</t>
  </si>
  <si>
    <t>Cuero de búfalo</t>
  </si>
  <si>
    <t>Aleación de acero inoxidable 304</t>
  </si>
  <si>
    <t>Colorímetros oftálmicos</t>
  </si>
  <si>
    <t>Ácido valproico</t>
  </si>
  <si>
    <t>limpiaparabrisas para automóviles</t>
  </si>
  <si>
    <t>Procedimientos o servicios administrativos</t>
  </si>
  <si>
    <t>Forjaduras en estampa de impresión de acero</t>
  </si>
  <si>
    <t>Coronas o formas de coronas</t>
  </si>
  <si>
    <t>Piezas de cinc forjadas a martinete</t>
  </si>
  <si>
    <t>Bujes pilotos</t>
  </si>
  <si>
    <t>Accesorios para batik</t>
  </si>
  <si>
    <t>Cepillos de dientes eléctricos para uso doméstico</t>
  </si>
  <si>
    <t>Servicios de deportes acuáticos</t>
  </si>
  <si>
    <t>Partituras</t>
  </si>
  <si>
    <t>Aparejos para pesca comercial</t>
  </si>
  <si>
    <t>Cortivazol</t>
  </si>
  <si>
    <t>Maíz para forraje</t>
  </si>
  <si>
    <t>Pivotes de acidificación</t>
  </si>
  <si>
    <t>Banco</t>
  </si>
  <si>
    <t>Chapa de acero inoxidable</t>
  </si>
  <si>
    <t>Bases para mesas</t>
  </si>
  <si>
    <t>Curio cm</t>
  </si>
  <si>
    <t>Aprotinina</t>
  </si>
  <si>
    <t>Servicios de rehabilitación nutricional</t>
  </si>
  <si>
    <t>Agentes de control de asfaltenos de parafina tipo dispersante</t>
  </si>
  <si>
    <t>Bancos de monedas</t>
  </si>
  <si>
    <t>Decoraciones de dos caras</t>
  </si>
  <si>
    <t>Subs de perforación</t>
  </si>
  <si>
    <t>Filtros coalescentes</t>
  </si>
  <si>
    <t>Kits o materiales para tinción</t>
  </si>
  <si>
    <t>Servicios de programación de aplicaciones de bases de datos (erp)</t>
  </si>
  <si>
    <t>Alambre para interconexiones</t>
  </si>
  <si>
    <t>Ensambles de tubería soldada de solvente de cobre</t>
  </si>
  <si>
    <t>Uniones de cizalla</t>
  </si>
  <si>
    <t>Monitores de temperatura respiratoria</t>
  </si>
  <si>
    <t>Paneles de madera</t>
  </si>
  <si>
    <t>Electromiógrafos</t>
  </si>
  <si>
    <t>Kits pulidores o de terminado para uso odontológico</t>
  </si>
  <si>
    <t>Jeringas de recolección de sangre</t>
  </si>
  <si>
    <t>Venta de edificio comercial</t>
  </si>
  <si>
    <t>Kits de hiperalimentación</t>
  </si>
  <si>
    <t>El Aguacate</t>
  </si>
  <si>
    <t>Mezquitas</t>
  </si>
  <si>
    <t>Quemadores de tubo radiante</t>
  </si>
  <si>
    <t>Etileno vinil acetato (EVA)</t>
  </si>
  <si>
    <t>Células de insectos</t>
  </si>
  <si>
    <t>Machos de roscado</t>
  </si>
  <si>
    <t>Servicios de fabricación de calderas para centrales eléctricas</t>
  </si>
  <si>
    <t>Cilindros principales</t>
  </si>
  <si>
    <t>Filtros de esterilización</t>
  </si>
  <si>
    <t>Carisoprodol</t>
  </si>
  <si>
    <t>Servicios de audiencias legislativas</t>
  </si>
  <si>
    <t>Kits de matemáticas para la primera infancia</t>
  </si>
  <si>
    <t>Unidades o accesorios para cuidado intensivo fetal o monitoreo materno</t>
  </si>
  <si>
    <t>Discos para hacer cabuchones</t>
  </si>
  <si>
    <t>Objetos maquinados de aleación ferrosa fundidos a la cera perdida</t>
  </si>
  <si>
    <t>Servicios de la corte internacional de justicia</t>
  </si>
  <si>
    <t>Tubos de sobres</t>
  </si>
  <si>
    <t>Equipo de retractilado industrial</t>
  </si>
  <si>
    <t>Marcos para ventanas de apertura horizontal</t>
  </si>
  <si>
    <t>Inversiones de sílice etilo de uso odontológico</t>
  </si>
  <si>
    <t>Ramas y tallos secos</t>
  </si>
  <si>
    <t>Asociaciones científicas</t>
  </si>
  <si>
    <t>Máquinas de franqueo o estampillado</t>
  </si>
  <si>
    <t>Columnas de entrega de gas para uso médico</t>
  </si>
  <si>
    <t>Componentes de latón maquinados por extrusión hidrostática</t>
  </si>
  <si>
    <t>Excavadoras o accesorios quirúrgicos.</t>
  </si>
  <si>
    <t>Perfiles de plástico</t>
  </si>
  <si>
    <t>Padre Las Casas</t>
  </si>
  <si>
    <t>Servicios de protección de los derechos humanos</t>
  </si>
  <si>
    <t>Polarrotores (elementos centrales de la antena)</t>
  </si>
  <si>
    <t>Clozapina</t>
  </si>
  <si>
    <t>Sistemas decorativos de almacenaje</t>
  </si>
  <si>
    <t>SUB CAPÍTULO</t>
  </si>
  <si>
    <t>Servicios de firma o adhesión o rectificación de tratados</t>
  </si>
  <si>
    <t>Servicios de manejo del esfuerzo de fracturación del pozo</t>
  </si>
  <si>
    <t>Kits de enfermedades infecciosas para autopsias</t>
  </si>
  <si>
    <t>Bujes de brida</t>
  </si>
  <si>
    <t>Santana</t>
  </si>
  <si>
    <t>Seguro de aportación de dinero durante el viaje</t>
  </si>
  <si>
    <t>Pintura témpera líquida contemporánea</t>
  </si>
  <si>
    <t>Mangas deslizantes</t>
  </si>
  <si>
    <t>Sistema de pintura de fosfato o “e coat”</t>
  </si>
  <si>
    <t>Bolsas “stomachers”</t>
  </si>
  <si>
    <t>Ladrillos de silicato de calcio</t>
  </si>
  <si>
    <t>Conductos o red de conductos de vidrio</t>
  </si>
  <si>
    <t>Sistemas de reprocesamiento de dializador para hemodiálisis</t>
  </si>
  <si>
    <t>Limpiadores anti calcáreos</t>
  </si>
  <si>
    <t>Mordaza estacionaria</t>
  </si>
  <si>
    <t>Servicios de protección de minorías</t>
  </si>
  <si>
    <t>Ayudas de higiene o estimulación de tocador para los discapacitados físicamente</t>
  </si>
  <si>
    <t>Renovación de edificios, mojones y monumentos</t>
  </si>
  <si>
    <t>Máquinas para tornear</t>
  </si>
  <si>
    <t>Forjas de estaño maquinadas con troquel abierto</t>
  </si>
  <si>
    <t>Grabadoras de valor eléctrico</t>
  </si>
  <si>
    <t>Sello hoyo u hoyo pulido</t>
  </si>
  <si>
    <t>Túnel para canal</t>
  </si>
  <si>
    <t>Servicio de afilado</t>
  </si>
  <si>
    <t>Fentermina de resina</t>
  </si>
  <si>
    <t>Hoja fina de metal de  aluminio</t>
  </si>
  <si>
    <t>Aparato de demanda de oxígeno en la sangre para hemodiálisis</t>
  </si>
  <si>
    <t>Aparatos de estimación de estructura microscópica</t>
  </si>
  <si>
    <t>Ardeparina de sodio</t>
  </si>
  <si>
    <t>Ensambles estructurales con soldadura de fuerte o débil de inconel</t>
  </si>
  <si>
    <t>Suministros de tracción de mano o dedos</t>
  </si>
  <si>
    <t>Lanzadores de misiles</t>
  </si>
  <si>
    <t>Maquinas dispensadoras de cantidades grandes</t>
  </si>
  <si>
    <t>Ordeñadoras</t>
  </si>
  <si>
    <t>Bombas para pozos</t>
  </si>
  <si>
    <t>Programación para algol</t>
  </si>
  <si>
    <t>Objetos de zinc fundidos a la cera perdida</t>
  </si>
  <si>
    <t>Servicios de gobernadores</t>
  </si>
  <si>
    <t>Servicios de perforación direccional de pozos de radio ultracorto</t>
  </si>
  <si>
    <t>Paquetes de muebles para personal no modulares</t>
  </si>
  <si>
    <t>Cerveza</t>
  </si>
  <si>
    <t>Componentes de aluminio hidroformados</t>
  </si>
  <si>
    <t>Ensamblajes o secciones de paneles</t>
  </si>
  <si>
    <t>Tornillos de rosca para madera</t>
  </si>
  <si>
    <t>Parada de grava</t>
  </si>
  <si>
    <t>Inversiones de fundición de yeso unido para aleaciones de oro</t>
  </si>
  <si>
    <t>Representación proporcional</t>
  </si>
  <si>
    <t>Higrómetros</t>
  </si>
  <si>
    <t>Monitores o medidores de colesterol</t>
  </si>
  <si>
    <t>Dispensadores de hielo</t>
  </si>
  <si>
    <t>Unidades tridimensionales de terapia de radiación de intensidad modulada de acelerador lineal imrt para uso médico</t>
  </si>
  <si>
    <t>Fuentes alfa</t>
  </si>
  <si>
    <t>Protector de plástico para dedos</t>
  </si>
  <si>
    <t>Servicios de soldadura con proyección</t>
  </si>
  <si>
    <t>Proyectores de filminas</t>
  </si>
  <si>
    <t>Bombas peristálticas</t>
  </si>
  <si>
    <t>Guías para fenestrómetro</t>
  </si>
  <si>
    <t>Medidores de conductividad de dialisato para hemodiálisis</t>
  </si>
  <si>
    <t>Película elástica para envoltura</t>
  </si>
  <si>
    <t>Centros de servicio multimedia</t>
  </si>
  <si>
    <t>Teléfonos análogos</t>
  </si>
  <si>
    <t>Máquinas lavadoras o secadoras combinadas tipo lavandería</t>
  </si>
  <si>
    <t>Sala de patología</t>
  </si>
  <si>
    <t>Proteínas</t>
  </si>
  <si>
    <t>Calzado atlético para bebé</t>
  </si>
  <si>
    <t>Láminas de asbesto</t>
  </si>
  <si>
    <t>Muromonab cd3</t>
  </si>
  <si>
    <t>Sulfona de polipropileno</t>
  </si>
  <si>
    <t>Joyas de recompense</t>
  </si>
  <si>
    <t>Contramanivela</t>
  </si>
  <si>
    <t>Componentes de magnesio perforados</t>
  </si>
  <si>
    <t>Bombas muestreadoras de aire</t>
  </si>
  <si>
    <t>Letras o números en cursiva</t>
  </si>
  <si>
    <t>Kits obstétricos para servicios médicos de emergencia</t>
  </si>
  <si>
    <t>Geofísica aeromagnética</t>
  </si>
  <si>
    <t>Hornos de tubo</t>
  </si>
  <si>
    <t>Cable de calentamiento</t>
  </si>
  <si>
    <t>Columnas suspendidas para uso médico</t>
  </si>
  <si>
    <t>Kits de empaques virales</t>
  </si>
  <si>
    <t>Tarjetas transmisoras de red óptica</t>
  </si>
  <si>
    <t>Pinzas de aplicación para ortodoncia</t>
  </si>
  <si>
    <t>Buques petroleros de escuadra</t>
  </si>
  <si>
    <t>Misiones experimentales o educativas</t>
  </si>
  <si>
    <t>Cerdos</t>
  </si>
  <si>
    <t>Mineral de vermiculita</t>
  </si>
  <si>
    <t>Objetos de hierro fundidos a la cera perdida</t>
  </si>
  <si>
    <t>Berilio en barra labrada</t>
  </si>
  <si>
    <t>Comida viva para reptiles</t>
  </si>
  <si>
    <t>Molinos de alambre</t>
  </si>
  <si>
    <t>Kits dentales</t>
  </si>
  <si>
    <t>Salmón vivos</t>
  </si>
  <si>
    <t>Semillas o plántulas de cilantro</t>
  </si>
  <si>
    <t>Analizador de nitrógeno o nitrato o nitrito</t>
  </si>
  <si>
    <t>Unidades de sonda de calor o sondas de calor o accesorios para endoscopia</t>
  </si>
  <si>
    <t>Maquinaria de inspección de alcantarillas</t>
  </si>
  <si>
    <t>Caja de ingletes</t>
  </si>
  <si>
    <t>Unidades de mezclado de lechada fracturación</t>
  </si>
  <si>
    <t>Oxígeno o</t>
  </si>
  <si>
    <t>Orificios de ajuste</t>
  </si>
  <si>
    <t>Rododendros</t>
  </si>
  <si>
    <t>Instrumentos para probar vidrio</t>
  </si>
  <si>
    <t>Clorhidrato de ziprasidona</t>
  </si>
  <si>
    <t>Canoa</t>
  </si>
  <si>
    <t>Asociaciones de médicos</t>
  </si>
  <si>
    <t>Llaves ajustables</t>
  </si>
  <si>
    <t>Guayacolsulfonato de potasio</t>
  </si>
  <si>
    <t>Apuntaladores cerámicos</t>
  </si>
  <si>
    <t>Explosivos de perforación</t>
  </si>
  <si>
    <t>Aleaciones de soldadura fuerte de uso odontológico</t>
  </si>
  <si>
    <t>Motores de vapor</t>
  </si>
  <si>
    <t>Pintura acrílica estilo escolar</t>
  </si>
  <si>
    <t>Adaptadores para plomería</t>
  </si>
  <si>
    <t>Galletas de dulce</t>
  </si>
  <si>
    <t>Cintas de fax</t>
  </si>
  <si>
    <t>Tiza</t>
  </si>
  <si>
    <t>Máquinas blanqueadoras</t>
  </si>
  <si>
    <t>Exploración submarina</t>
  </si>
  <si>
    <t>Breakers de circuito</t>
  </si>
  <si>
    <t>Partido</t>
  </si>
  <si>
    <t>Cepillos de aplicar</t>
  </si>
  <si>
    <t>Elementos de restricción para todo el cuerpo</t>
  </si>
  <si>
    <t>Analizadores o sensores de bombas de infusión intravenosas</t>
  </si>
  <si>
    <t>Cepillos de limpieza de esterilización</t>
  </si>
  <si>
    <t>Bromo br</t>
  </si>
  <si>
    <t>Transbordadores a bolas</t>
  </si>
  <si>
    <t>Brochas para techos</t>
  </si>
  <si>
    <t>Software de servidor de transacciones</t>
  </si>
  <si>
    <t>Conectores de soporte posterior</t>
  </si>
  <si>
    <t>Artefactos de alumbrado halógeno</t>
  </si>
  <si>
    <t>Kits de reparación o piezas de apisonadora</t>
  </si>
  <si>
    <t>Cajas registradoras</t>
  </si>
  <si>
    <t>Sets o kits ópticos</t>
  </si>
  <si>
    <t>Forros para comida para los discapacitados físicamente</t>
  </si>
  <si>
    <t>Válvulas o peras inflables de liberación de presión del aire en la sangre</t>
  </si>
  <si>
    <t>Servicios abrasivos de limpieza tubular</t>
  </si>
  <si>
    <t>Dibucaina</t>
  </si>
  <si>
    <t>Intensificadores de presión</t>
  </si>
  <si>
    <t>Sparfloxacina</t>
  </si>
  <si>
    <t>Servicios de pintores</t>
  </si>
  <si>
    <t>Vehículos de juguete</t>
  </si>
  <si>
    <t>Reubicación de personal</t>
  </si>
  <si>
    <t>Kits de fundas cardiovasculares</t>
  </si>
  <si>
    <t>Portadores de amalgamas</t>
  </si>
  <si>
    <t>Pegaspargasa</t>
  </si>
  <si>
    <t>Los Hidalgos</t>
  </si>
  <si>
    <t>Organizaciones de asistencia a presos</t>
  </si>
  <si>
    <t>Separadores de pruebas de pozo</t>
  </si>
  <si>
    <t>Servicios de control de la presión del pozo</t>
  </si>
  <si>
    <t>Materiales de enseñanza sobre la inocuidad de los alimentos</t>
  </si>
  <si>
    <t>Limitador de papel</t>
  </si>
  <si>
    <t>Rueda voladora</t>
  </si>
  <si>
    <t>Guerra ambiental</t>
  </si>
  <si>
    <t>Proyecciones económicas</t>
  </si>
  <si>
    <t>Tanques de dialisato para hemodiálisis</t>
  </si>
  <si>
    <t>Arroyo Salado</t>
  </si>
  <si>
    <t>Máquina segadora de heno</t>
  </si>
  <si>
    <t>Sala de diagnóstico radiológico</t>
  </si>
  <si>
    <t>Servicios de cosecha de granos comerciales</t>
  </si>
  <si>
    <t>Servicios de investigación genética</t>
  </si>
  <si>
    <t>Empalmes o placas de unión</t>
  </si>
  <si>
    <t>Servicios de rehabilitación de las aguas de superficie</t>
  </si>
  <si>
    <t>Persianas verticales</t>
  </si>
  <si>
    <t>Cal clorada</t>
  </si>
  <si>
    <t>Enfriadores para laboratorio</t>
  </si>
  <si>
    <t>Servicios farmacéuticos comerciales</t>
  </si>
  <si>
    <t>Ensambles de placas atornilladas de cobre</t>
  </si>
  <si>
    <t>Equipos de intercambio de base</t>
  </si>
  <si>
    <t>Piezas de latón forjadas a martinete</t>
  </si>
  <si>
    <t>Estrategias de prevención de la guerra</t>
  </si>
  <si>
    <t>Sindicatos de empleadores</t>
  </si>
  <si>
    <t>Ácido muriático</t>
  </si>
  <si>
    <t>Cuadrículas de valor posicional</t>
  </si>
  <si>
    <t>Solución de vinilo</t>
  </si>
  <si>
    <t>Reorganización de la deuda</t>
  </si>
  <si>
    <t>Unidades de grabación de conversaciones</t>
  </si>
  <si>
    <t>Eslingas para bebés o accesorios</t>
  </si>
  <si>
    <t>Probador de tubos de rayos catódicos</t>
  </si>
  <si>
    <t>Buques de cruceros</t>
  </si>
  <si>
    <t>Componentes de aleación ferrosa formados enrollados</t>
  </si>
  <si>
    <t>Reparación de Transmisión</t>
  </si>
  <si>
    <t>Nombres de los dominio de internet</t>
  </si>
  <si>
    <t>Botones de premio</t>
  </si>
  <si>
    <t>Buques de apoyo de combate rápido</t>
  </si>
  <si>
    <t>Plantilla de eliminación</t>
  </si>
  <si>
    <t>Congeladores verticales</t>
  </si>
  <si>
    <t>Equipo para limpieza y descascarillado de arroz</t>
  </si>
  <si>
    <t>Estantes para portaobjetos de microscopios</t>
  </si>
  <si>
    <t>Carritos para mover mesas o asientos</t>
  </si>
  <si>
    <t>Sordinas</t>
  </si>
  <si>
    <t>Modelos de gravedad o sets de modelos</t>
  </si>
  <si>
    <t>Piezas de latón fundidas a presión</t>
  </si>
  <si>
    <t>Probadores de semiconductores</t>
  </si>
  <si>
    <t>Deflectores de polvo</t>
  </si>
  <si>
    <t>Cornos ingleses</t>
  </si>
  <si>
    <t>Kits de equipo de demolición</t>
  </si>
  <si>
    <t>Servicios de  mantenimiento o administración de canalizaciones</t>
  </si>
  <si>
    <t>Transistores bipolares de puerta aislada (igbt)</t>
  </si>
  <si>
    <t>Sistemas de cría en fincas</t>
  </si>
  <si>
    <t>Esmeriladoras</t>
  </si>
  <si>
    <t>Comida para monos</t>
  </si>
  <si>
    <t>Moledoras de tejidos</t>
  </si>
  <si>
    <t>Servicios de planificación de respuesta de emergencia del campo petrolero</t>
  </si>
  <si>
    <t>Eutiscopios oftálmicos</t>
  </si>
  <si>
    <t>Microprocesadores</t>
  </si>
  <si>
    <t>Fustas y látigos</t>
  </si>
  <si>
    <t>Potenciómetros</t>
  </si>
  <si>
    <t>Equipo de esmerilado de lentes</t>
  </si>
  <si>
    <t>Servicios de adquisición sísmica marina tridimensional</t>
  </si>
  <si>
    <t>Máquinas soldadoras o suministros de laboratorio dental</t>
  </si>
  <si>
    <t>Varillaje de los componentes del motor</t>
  </si>
  <si>
    <t>Aparatos de percepción de profundidad</t>
  </si>
  <si>
    <t>Varillas de cobre</t>
  </si>
  <si>
    <t>Ensambles de placas soldadas de titanio</t>
  </si>
  <si>
    <t>Juegos de mesa para los discapacitados físicamente</t>
  </si>
  <si>
    <t>Luz de mano o de extensión</t>
  </si>
  <si>
    <t>Servicios de terminación del pozo de elevación de gas</t>
  </si>
  <si>
    <t>Necesidades de dotación de personal financiero temporal</t>
  </si>
  <si>
    <t>Juegos de lotería</t>
  </si>
  <si>
    <t>Máquina giratoria con cazoleta de rastrillos abiertas</t>
  </si>
  <si>
    <t>Registradores de datos de vuelo</t>
  </si>
  <si>
    <t>Separadores de dientes para uso odontológico</t>
  </si>
  <si>
    <t>Servicios de asistencia forestal</t>
  </si>
  <si>
    <t>Balanzas de carga superior electrónicos</t>
  </si>
  <si>
    <t>Placas o cubiertas de cerramiento</t>
  </si>
  <si>
    <t>Mesas de sierra de banda</t>
  </si>
  <si>
    <t>Equipos de pistas para lanzar herraduras</t>
  </si>
  <si>
    <t>Catéteres pediátricos o intravenosos para venas del cuero cabelludo o arteriales</t>
  </si>
  <si>
    <t>Dique Seco</t>
  </si>
  <si>
    <t>Tubería corta para campo petrolero</t>
  </si>
  <si>
    <t>Penbutolol</t>
  </si>
  <si>
    <t>Servicios de evaluación del tratamiento de la matriz</t>
  </si>
  <si>
    <t>Servicios de prevención o control de enfermedades zoonóticas</t>
  </si>
  <si>
    <t>Mostradores de instrumentos afilados o esponjas para uso quirúrgico</t>
  </si>
  <si>
    <t>Residuos de semilla de colza</t>
  </si>
  <si>
    <t>Derecho sobre liquidación (de sociedades)</t>
  </si>
  <si>
    <t>Vacuna contra difteria y toxoide tetánico y pertussis acelular</t>
  </si>
  <si>
    <t>Componentes de berilio hidroformados</t>
  </si>
  <si>
    <t>Antenas de radar</t>
  </si>
  <si>
    <t>Kits de purificación de ácido desoxirribonucleico dna viral</t>
  </si>
  <si>
    <t>Película de blanco y negro</t>
  </si>
  <si>
    <t>Saleros, pimenteros o especieros</t>
  </si>
  <si>
    <t>Barbexaclona</t>
  </si>
  <si>
    <t>Contenedor de recolección de especímenes</t>
  </si>
  <si>
    <t>Tapa de tambor</t>
  </si>
  <si>
    <t>Instrumentos geofísicos electromagnéticos</t>
  </si>
  <si>
    <t>Espátulas para enmasillar</t>
  </si>
  <si>
    <t>Hidróxidos inorgánicos</t>
  </si>
  <si>
    <t>Ticarcilina</t>
  </si>
  <si>
    <t>Respaldos para archivos</t>
  </si>
  <si>
    <t>Piezas de estaño forjadas a martinete</t>
  </si>
  <si>
    <t>Cartucheras para esponjas o esponjillas</t>
  </si>
  <si>
    <t>Cintas adhesivas de escritorio con los números</t>
  </si>
  <si>
    <t>Tubería de hierro dúctil</t>
  </si>
  <si>
    <t>Servicios sobre derecho de divorcio</t>
  </si>
  <si>
    <t>MUNICIPIOS</t>
  </si>
  <si>
    <t>Polarímetros o refractómetros manuales</t>
  </si>
  <si>
    <t>Trajes isotérmicos</t>
  </si>
  <si>
    <t>Cajoneras o estanterías no modulares</t>
  </si>
  <si>
    <t>Zonas de exclusión aérea</t>
  </si>
  <si>
    <t>Platos multi pocillo</t>
  </si>
  <si>
    <t>Pasadores de cono</t>
  </si>
  <si>
    <t>Comida seca para perros</t>
  </si>
  <si>
    <t>Taladros en barcazas</t>
  </si>
  <si>
    <t>Plato de orificio</t>
  </si>
  <si>
    <t>Almohadillas abrasivas</t>
  </si>
  <si>
    <t>Forjas de zinc maquinadas por reducción</t>
  </si>
  <si>
    <t>Sistema múltiple de distribución de producción submarina</t>
  </si>
  <si>
    <t>Almacenadores para video cintas de escáner de hélice vertical vhs o accesorios</t>
  </si>
  <si>
    <t>Pintura dactilar  lavable</t>
  </si>
  <si>
    <t>Blocs de papel para acuarela</t>
  </si>
  <si>
    <t>Software de calendario y programación de citas</t>
  </si>
  <si>
    <t>Cefotaxima</t>
  </si>
  <si>
    <t>Pantallas de agua móviles</t>
  </si>
  <si>
    <t>Polipropileno pp</t>
  </si>
  <si>
    <t>Asociaciones ecologistas radicales</t>
  </si>
  <si>
    <t>Servicios de gestión de levantamiento de planos  del pozo</t>
  </si>
  <si>
    <t>Calibrador de frenaje</t>
  </si>
  <si>
    <t>Comedero Arriba</t>
  </si>
  <si>
    <t>Servicios de soldadura con láser</t>
  </si>
  <si>
    <t>Bobina de cobre</t>
  </si>
  <si>
    <t>La Vega</t>
  </si>
  <si>
    <t>Antenas de satélite</t>
  </si>
  <si>
    <t>Protección de barrera</t>
  </si>
  <si>
    <t>Dobladores de avión</t>
  </si>
  <si>
    <t>Yoduro de timol</t>
  </si>
  <si>
    <t>Bandejas o paquetes o kits para procedimientos urológicos</t>
  </si>
  <si>
    <t>Accesorios para sondas o sensores para oxímetros de pulso</t>
  </si>
  <si>
    <t>Fórceps o dispositivos de recuperación de especímenes para endoscopia</t>
  </si>
  <si>
    <t>Inyectores de agentes de contraste de tomografía informatizada (TAC o CT) médica</t>
  </si>
  <si>
    <t>Combinación de trandolapril y clorhidrato de verapamilo</t>
  </si>
  <si>
    <t>Ensambles estructurales con soldadura sónica de acero inoxidable</t>
  </si>
  <si>
    <t>Armas de juguete</t>
  </si>
  <si>
    <t>Perfiles de montaje</t>
  </si>
  <si>
    <t>Cuchillas de mezcladora</t>
  </si>
  <si>
    <t>Productos dentales para uso veterinario</t>
  </si>
  <si>
    <t>Servicios de consultorios médicos</t>
  </si>
  <si>
    <t>Análisis de indicadores ambientales</t>
  </si>
  <si>
    <t>Microbicidas</t>
  </si>
  <si>
    <t>Servicio de análisis de bases de datos</t>
  </si>
  <si>
    <t>Husos para cinta adhesiva</t>
  </si>
  <si>
    <t>M3</t>
  </si>
  <si>
    <t>Banda transportadora de cadena</t>
  </si>
  <si>
    <t>Reactivos o soluciones o tinturas para biología molecular</t>
  </si>
  <si>
    <t>Recursos para aprender a hablar alemán</t>
  </si>
  <si>
    <t>Válvulas de seguridad de bola</t>
  </si>
  <si>
    <t>Componentes no metálicos perforados</t>
  </si>
  <si>
    <t>Subs de chatarra</t>
  </si>
  <si>
    <t>REGION</t>
  </si>
  <si>
    <t>Iniciadores explosivos</t>
  </si>
  <si>
    <t>Muelles anfibios de transporte</t>
  </si>
  <si>
    <t>Limpiadores de propósito general</t>
  </si>
  <si>
    <t>Aplanadoras calentadoras de la superficie de la carretera</t>
  </si>
  <si>
    <t>Equipo y suministros para polinización</t>
  </si>
  <si>
    <t>Software de monitoreo de red</t>
  </si>
  <si>
    <t>Películas de polietileno</t>
  </si>
  <si>
    <t>Servicios de perforación con tubería flexible continua</t>
  </si>
  <si>
    <t>Tapones de oídos</t>
  </si>
  <si>
    <t>Escotillas de cubierta</t>
  </si>
  <si>
    <t>Alcaloides de belladona</t>
  </si>
  <si>
    <t>Supervisión de perforación de pozos</t>
  </si>
  <si>
    <t>Sistemas hidráulicos de avión</t>
  </si>
  <si>
    <t>Descansos para los pies</t>
  </si>
  <si>
    <t>Cuerda de cáñamo</t>
  </si>
  <si>
    <t>Pitillos desechables para uso doméstico</t>
  </si>
  <si>
    <t>Máquinas para hacer encaje</t>
  </si>
  <si>
    <t>Tanques de procesamiento</t>
  </si>
  <si>
    <t>Objetos de fundición centrífuga de aluminio</t>
  </si>
  <si>
    <t>Válvulas de bombeo</t>
  </si>
  <si>
    <t>Núcleo de panal de magnesio</t>
  </si>
  <si>
    <t>Faro</t>
  </si>
  <si>
    <t>Moldeados plásticos por inyección de aire</t>
  </si>
  <si>
    <t>Probadores de torsión</t>
  </si>
  <si>
    <t>Servicios de estudios o equipos radiofónicos</t>
  </si>
  <si>
    <t>Motores de engranajes</t>
  </si>
  <si>
    <t>Accesorios o suministros para analizadores de gas en la sangre</t>
  </si>
  <si>
    <t>Formadores para uso odontológico</t>
  </si>
  <si>
    <t>Materiales de enseñanza de resolución de conflictos personales</t>
  </si>
  <si>
    <t>Unidades de facsímil para máquinas de oficina</t>
  </si>
  <si>
    <t>Sujetadores o posicionadores de instrumentos quirúrgicos</t>
  </si>
  <si>
    <t>Cantaxantina</t>
  </si>
  <si>
    <t>Nicergolina</t>
  </si>
  <si>
    <t>Objetos maquinados de aleación no ferrosa fundidos en molde de yeso</t>
  </si>
  <si>
    <t>Hebra de bismaleimida</t>
  </si>
  <si>
    <t>Mariscos frescos</t>
  </si>
  <si>
    <t>Clorhidrato de gonadorelina</t>
  </si>
  <si>
    <t>Servicios de aprendizaje no diplomado a distancia</t>
  </si>
  <si>
    <t>Clavo-tornillo</t>
  </si>
  <si>
    <t>Introductores o alambres guía o alambres de deslizamiento endoscópicos</t>
  </si>
  <si>
    <t>Poligelina</t>
  </si>
  <si>
    <t>Tornillos de expansión para ortodoncia</t>
  </si>
  <si>
    <t>Lavadoras de ropa para uso doméstico</t>
  </si>
  <si>
    <t>Software de manejo de red óptica</t>
  </si>
  <si>
    <t>Objetos de plomo fundidos en molde de grafito</t>
  </si>
  <si>
    <t>Herramientas para quemado de madera</t>
  </si>
  <si>
    <t>Apolato de sodio</t>
  </si>
  <si>
    <t>Electrolitos de cloruro de sodio</t>
  </si>
  <si>
    <t>Pistolas festoneadas</t>
  </si>
  <si>
    <t>Tiras indicadoras de esterilización</t>
  </si>
  <si>
    <t>Cortadores de tabletas o accesorios</t>
  </si>
  <si>
    <t>Boquillas de estabilización</t>
  </si>
  <si>
    <t>Acero en barra labrada</t>
  </si>
  <si>
    <t>Servicios de alumbrado urbano</t>
  </si>
  <si>
    <t>Copas o contenedores para prótesis dentales</t>
  </si>
  <si>
    <t>Sets de estimulador muscular</t>
  </si>
  <si>
    <t>Bohrio bh</t>
  </si>
  <si>
    <t>Seguro completo de proyectos</t>
  </si>
  <si>
    <t>Uniones de seguridad de culminación</t>
  </si>
  <si>
    <t>Asadores para uso comercial</t>
  </si>
  <si>
    <t>Kits o contenedores de recolección de citologías</t>
  </si>
  <si>
    <t>Cables para monitor transductor para uso médico</t>
  </si>
  <si>
    <t>Servicios de administración del trabajo social</t>
  </si>
  <si>
    <t>Varas de empuje</t>
  </si>
  <si>
    <t>Mica</t>
  </si>
  <si>
    <t>Puerta de acceso de redes</t>
  </si>
  <si>
    <t>Sistemas de frenos hidráulicos</t>
  </si>
  <si>
    <t>Termostato</t>
  </si>
  <si>
    <t>Vigabatrina</t>
  </si>
  <si>
    <t>Fruta estable sin refrigerar</t>
  </si>
  <si>
    <t>Materiales de enseñanza  de formación para el manejo de la ira</t>
  </si>
  <si>
    <t>Oxibuprocaína</t>
  </si>
  <si>
    <t>Objetos de bronce fundidos en molde de grafito</t>
  </si>
  <si>
    <t>Máscaras o accesorios</t>
  </si>
  <si>
    <t>Ensambles de placas atornilladas de inconel</t>
  </si>
  <si>
    <t>Archivos para tarjetas de índex</t>
  </si>
  <si>
    <t>Componentes de sistema ultra rápido para tomografía computarizada ct o cat para uso médico</t>
  </si>
  <si>
    <t>Lingotes de cinc</t>
  </si>
  <si>
    <t>Incentivos tributarios</t>
  </si>
  <si>
    <t>Desintegradores de laboratorio</t>
  </si>
  <si>
    <t>Espéculos para uso oftálmico</t>
  </si>
  <si>
    <t>Taburetes médicos y accesorios</t>
  </si>
  <si>
    <t>Servicios de redacción  de instrucciones</t>
  </si>
  <si>
    <t>Carga y descarga de mercancías</t>
  </si>
  <si>
    <t>Ultrasonido o unidades de eco fetales o ginecológicas</t>
  </si>
  <si>
    <t>Poliuretano termoplástico rígido rptu</t>
  </si>
  <si>
    <t>Santa Cruz de Mao</t>
  </si>
  <si>
    <t>Objetos maquinados centrifugados de plomo fundidos</t>
  </si>
  <si>
    <t>Tierra</t>
  </si>
  <si>
    <t>Reservorios cardiovasculares</t>
  </si>
  <si>
    <t>Rebosamientos de tuberías de producción</t>
  </si>
  <si>
    <t>Estabilizadores horizontales de avión</t>
  </si>
  <si>
    <t>Servicios generales de registro de pozos</t>
  </si>
  <si>
    <t>Ensambles de tubos soldados con soldadura ultra violeta de aleación hast x</t>
  </si>
  <si>
    <t>Bromuro de neostigmina</t>
  </si>
  <si>
    <t>Estándares gimnásticos para voleibol</t>
  </si>
  <si>
    <t>Servicio de conversión de datos</t>
  </si>
  <si>
    <t>Manguitos de acoplamiento</t>
  </si>
  <si>
    <t>Bombas hidráulicas</t>
  </si>
  <si>
    <t>Aparatos de movimiento rectilíneo</t>
  </si>
  <si>
    <t>Gina</t>
  </si>
  <si>
    <t>Servicios de verificación de depósitos</t>
  </si>
  <si>
    <t>Tubos de uso general para laboratorio</t>
  </si>
  <si>
    <t>Cuencos de drenaje</t>
  </si>
  <si>
    <t>Alteplasa</t>
  </si>
  <si>
    <t>Cañones de escopetas</t>
  </si>
  <si>
    <t>Compuesto de moldeo de poliéster</t>
  </si>
  <si>
    <t>Triclormetiazida</t>
  </si>
  <si>
    <t>Auditorías de productividad de los recursos humanos</t>
  </si>
  <si>
    <t>Evaporadores de producción de campo de petróleo</t>
  </si>
  <si>
    <t>Cuchillos de gingivectomía</t>
  </si>
  <si>
    <t>Servicios de soldadura</t>
  </si>
  <si>
    <t>Piezas de cobre forjadas a martinete</t>
  </si>
  <si>
    <t>Eliminadores de sulfuro de hidrógeno</t>
  </si>
  <si>
    <t>Bombillos de electrodos para electrocardiografía ekg</t>
  </si>
  <si>
    <t>Baños refrigerados</t>
  </si>
  <si>
    <t>Perfeccionamiento de la función de gestión</t>
  </si>
  <si>
    <t>Carcasa insonorizante de admisión de aire</t>
  </si>
  <si>
    <t>Túneles para patios de recreo</t>
  </si>
  <si>
    <t>Cobijas</t>
  </si>
  <si>
    <t>Servicios de pruebas de equipo o inspección del emplazamiento del pozo</t>
  </si>
  <si>
    <t>Servicios de cooperación multilateral</t>
  </si>
  <si>
    <t>Evaluación económica o financiera de proyectos</t>
  </si>
  <si>
    <t>Servicios de asistencia de emergencia a refugiados</t>
  </si>
  <si>
    <t>Ensambles de tubería atornillada de inconel</t>
  </si>
  <si>
    <t>Separación de colores</t>
  </si>
  <si>
    <t>Materiales didácticos de instrumentos de navegación</t>
  </si>
  <si>
    <t>Bobina de plástico</t>
  </si>
  <si>
    <t>Electrodos o accesorios para electroterapia</t>
  </si>
  <si>
    <t>Negociaciones o acuerdos de desarme</t>
  </si>
  <si>
    <t>Productos depilatorios o para remover vello</t>
  </si>
  <si>
    <t>Aparatos de difracción de electrones</t>
  </si>
  <si>
    <t>Sensores análogos sísmicos</t>
  </si>
  <si>
    <t>Equipo para operar el revestimiento para conductor</t>
  </si>
  <si>
    <t>Tolvas para empacar</t>
  </si>
  <si>
    <t>Basiliximab</t>
  </si>
  <si>
    <t>Pantallas emisoras de luz orgánica</t>
  </si>
  <si>
    <t>Aceite de transmisión</t>
  </si>
  <si>
    <t>Libros de recursos o actividades de biología</t>
  </si>
  <si>
    <t>Servicios de producción de pinturas, barnices o lacas</t>
  </si>
  <si>
    <t>Tejidos de lana de ligamento de sarga</t>
  </si>
  <si>
    <t>Cabeceras o pies de cama</t>
  </si>
  <si>
    <t>Quemadores operados con gas propano</t>
  </si>
  <si>
    <t>Servicios de investigación cardiológica</t>
  </si>
  <si>
    <t>Válvulas solenoides</t>
  </si>
  <si>
    <t>Docena</t>
  </si>
  <si>
    <t>Rapé</t>
  </si>
  <si>
    <t>Ensayos clínicos de medicamentos de uso humano</t>
  </si>
  <si>
    <t>Dispensador de papel de seda del cuarto de baño</t>
  </si>
  <si>
    <t>Sacudidores recíprocos</t>
  </si>
  <si>
    <t>Servicios de asesoramiento de política hidráulica</t>
  </si>
  <si>
    <t>Programas de reconocimiento de servicios</t>
  </si>
  <si>
    <t>Herramientas magnéticas</t>
  </si>
  <si>
    <t>Forjaduras anulares laminadas de aluminio</t>
  </si>
  <si>
    <t>Cargadores de baterías</t>
  </si>
  <si>
    <t>Metilcelulosa</t>
  </si>
  <si>
    <t>Niobio nb</t>
  </si>
  <si>
    <t>Filtros de monitoreo de función pulmonar</t>
  </si>
  <si>
    <t>Caucho bloque o borona</t>
  </si>
  <si>
    <t>Plomo en barra labrada</t>
  </si>
  <si>
    <t>Chapa de hierro</t>
  </si>
  <si>
    <t>Levonorgestrel</t>
  </si>
  <si>
    <t>Encuadernación con pegante</t>
  </si>
  <si>
    <t>Servicios de programación de sistemas operativos</t>
  </si>
  <si>
    <t>Equipos de cubrejuntas</t>
  </si>
  <si>
    <t>Señales de advertencia de radiación</t>
  </si>
  <si>
    <t>Componentes de estaño formados en torno</t>
  </si>
  <si>
    <t>Guayabo Dulce</t>
  </si>
  <si>
    <t>Placa de plástico</t>
  </si>
  <si>
    <t>Flores secas prensadas</t>
  </si>
  <si>
    <t>Brazos y ensamblaje de cabezal</t>
  </si>
  <si>
    <t>Enoxaparina sódica</t>
  </si>
  <si>
    <t>Extrusiones en frío de bronce</t>
  </si>
  <si>
    <t>Inhaladores o sets</t>
  </si>
  <si>
    <t>Bromuro de clidinio</t>
  </si>
  <si>
    <t>Semillas o plántulas de maní</t>
  </si>
  <si>
    <t>Bitartrato de hidrocodona</t>
  </si>
  <si>
    <t>Crayones de acuarela</t>
  </si>
  <si>
    <t>Marcos metálicos preensamblados</t>
  </si>
  <si>
    <t>Organizadores de píldoras para los discapacitados físicamente</t>
  </si>
  <si>
    <t>Levantadores o ayudas para ponerse de pie</t>
  </si>
  <si>
    <t>Espéculos para uso veterinario</t>
  </si>
  <si>
    <t>Zonas libres de armas nucleares o químicas</t>
  </si>
  <si>
    <t>Alambre de cobre-acero</t>
  </si>
  <si>
    <t>Trajes secos</t>
  </si>
  <si>
    <t>Cortadores de pernos</t>
  </si>
  <si>
    <t>Noretindrona y  etinil estradiol</t>
  </si>
  <si>
    <t>Epirubicina</t>
  </si>
  <si>
    <t>Modelos de ácido desoxirribonucleico (adn)</t>
  </si>
  <si>
    <t>Pantallas o piezas o equipo de clasificación neumática</t>
  </si>
  <si>
    <t>Objetos maquinados en molde permanente de latón fundidos</t>
  </si>
  <si>
    <t>Empaques cardados</t>
  </si>
  <si>
    <t>Helicópteros de pasajeros</t>
  </si>
  <si>
    <t>Cianatos o isocianatos o tiocianatos o isotiocianatos</t>
  </si>
  <si>
    <t>Servicios de procesamiento de pescado o productos de pescado</t>
  </si>
  <si>
    <t>Removedores de grapas (saca ganchos)</t>
  </si>
  <si>
    <t>Resina polipropileno</t>
  </si>
  <si>
    <t>Estampadores o troqueles para metal</t>
  </si>
  <si>
    <t>Máquinas de composición de intertipos</t>
  </si>
  <si>
    <t>Componentes de aluminio perforados</t>
  </si>
  <si>
    <t>Villa Riva</t>
  </si>
  <si>
    <t>Puertas de seguridad para las cajas de monedas de teléfonos de pago</t>
  </si>
  <si>
    <t>Fibrinógeno</t>
  </si>
  <si>
    <t>Probadores de punto de inflamación</t>
  </si>
  <si>
    <t>Probadores de redes digitales de servicios integrados isdn</t>
  </si>
  <si>
    <t>Cadmio</t>
  </si>
  <si>
    <t>Software de video conferencias</t>
  </si>
  <si>
    <t xml:space="preserve">PLAN ANUAL DE COMPRAS Y CONTRATACIONES 
</t>
  </si>
  <si>
    <t>Soportes de carretes portátiles</t>
  </si>
  <si>
    <t>Discos abrasivos</t>
  </si>
  <si>
    <t>Servicios de  cirugía</t>
  </si>
  <si>
    <t>Tubos de cultivo</t>
  </si>
  <si>
    <t>Hojas o folletos de instrucciones</t>
  </si>
  <si>
    <t>Sembradoras de semillas</t>
  </si>
  <si>
    <t>Materiales pirotécnicos para el teatro o la televisión</t>
  </si>
  <si>
    <t>Estuches o bolsas de respuesta para servicios médicos de emergencia</t>
  </si>
  <si>
    <t>Unidades de lavado de seguridad</t>
  </si>
  <si>
    <t>Bombas de muestreo</t>
  </si>
  <si>
    <t>Vicente Noble</t>
  </si>
  <si>
    <t>Servicios de fabricación de equipo médico o dental</t>
  </si>
  <si>
    <t>Nicotina polacrilina</t>
  </si>
  <si>
    <t>Kellys</t>
  </si>
  <si>
    <t>Resina polietersulfona</t>
  </si>
  <si>
    <t>Kits de enseñanza para bachillerato básico</t>
  </si>
  <si>
    <t>Aglomerante epoxy</t>
  </si>
  <si>
    <t>Sensores de fibra</t>
  </si>
  <si>
    <t>Síntesis de materiales</t>
  </si>
  <si>
    <t>Jeringas de cartucho para uso médico</t>
  </si>
  <si>
    <t>Bebidas de té</t>
  </si>
  <si>
    <t>Retroexcavadoras</t>
  </si>
  <si>
    <t>Sistemas de ametralladora gatling</t>
  </si>
  <si>
    <t>Ensambles de láminas soldadas con soldadura solvente de aluminio</t>
  </si>
  <si>
    <t>Puntas de espéculos para escopios o dispensadores de puntas de espéculos para uso médico</t>
  </si>
  <si>
    <t>Bastidores de impresión de serigrafía</t>
  </si>
  <si>
    <t>Ducha de descontaminación</t>
  </si>
  <si>
    <t>Compostadores</t>
  </si>
  <si>
    <t>Transmisiones hidrostáticas</t>
  </si>
  <si>
    <t>Ensambles estructurales remachados de acero al carbono</t>
  </si>
  <si>
    <t>Enrejados de madera</t>
  </si>
  <si>
    <t>Subsidios</t>
  </si>
  <si>
    <t>Trabajo con la energía</t>
  </si>
  <si>
    <t>Carbocisteína</t>
  </si>
  <si>
    <t>Forjas de aleación no ferrosa maquinadas con impresión por troquel</t>
  </si>
  <si>
    <t>Kits o bandejas operativas reusables pre ensambladas para uso odontológico</t>
  </si>
  <si>
    <t>Alquenos</t>
  </si>
  <si>
    <t>Servicios de producción de etileno o derivados</t>
  </si>
  <si>
    <t>Objetos maquinados de bronce fundidos en arena</t>
  </si>
  <si>
    <t>Extrusiones en frío de acero inoxidable</t>
  </si>
  <si>
    <t>Sets o kits de tubos de autotransfusión</t>
  </si>
  <si>
    <t>Semillas o plántulas de melón cantalupo</t>
  </si>
  <si>
    <t>Cuchillas de acondicionamiento de punta de soldadura</t>
  </si>
  <si>
    <t>Pantalla de hoyo de desagüe</t>
  </si>
  <si>
    <t>Villa Magante</t>
  </si>
  <si>
    <t>Máquinas clavadoras de cuero</t>
  </si>
  <si>
    <t>Camilla de primeros auxilios</t>
  </si>
  <si>
    <t>Tornillos de banco</t>
  </si>
  <si>
    <t>Monitores de estudio de sueño o accesorios</t>
  </si>
  <si>
    <t>Radiadores de motor</t>
  </si>
  <si>
    <t>Espéculos o puntas de dilatación o dispensadores de puntas para exámenes médicos</t>
  </si>
  <si>
    <t>Sistema de descarga de jaulas</t>
  </si>
  <si>
    <t>Vacuna contra los virus del sarampión, paperas y rubeola</t>
  </si>
  <si>
    <t>Ensambles de tubería con soldadura fuerte o débil de aleación hast x</t>
  </si>
  <si>
    <t>Vacuna contra la rabia</t>
  </si>
  <si>
    <t>Hidrotratador de gasolina</t>
  </si>
  <si>
    <t>Servicios de herramienta para puntos de atascamiento</t>
  </si>
  <si>
    <t>Ensambles de láminas soldadas con soldadura fuerte o débil de aleación hast x</t>
  </si>
  <si>
    <t>Máquina para dar fuerza de agarre</t>
  </si>
  <si>
    <t>Unidad</t>
  </si>
  <si>
    <t>Servicios de producción de pesticidas</t>
  </si>
  <si>
    <t>Muñones</t>
  </si>
  <si>
    <t>Anclaje de tubería</t>
  </si>
  <si>
    <t>Benzocaína</t>
  </si>
  <si>
    <t>Partes o accesorios para válvulas</t>
  </si>
  <si>
    <t>Troqueles de acero de medida</t>
  </si>
  <si>
    <t>Aerosol de aire comprimido</t>
  </si>
  <si>
    <t>imanes Alnico</t>
  </si>
  <si>
    <t>Máquinas de estampación de forjado</t>
  </si>
  <si>
    <t>Propafenona</t>
  </si>
  <si>
    <t>Abrazaderas de mango redondo</t>
  </si>
  <si>
    <t>Polietilenglicol laxante</t>
  </si>
  <si>
    <t>Clorhidrato de ciclizina</t>
  </si>
  <si>
    <t>Discos compactos cd</t>
  </si>
  <si>
    <t>Servicios de confinación de material  radioactivo</t>
  </si>
  <si>
    <t>Aparatos “kjeldahl” para la determinación de nitrógeno</t>
  </si>
  <si>
    <t>Objetos de aluminio fundidos en molde de yeso</t>
  </si>
  <si>
    <t>Sextantes</t>
  </si>
  <si>
    <t>Semillas o plántulas de fríjol</t>
  </si>
  <si>
    <t>Textos educacionales o vocacionales</t>
  </si>
  <si>
    <t>Probador de circuitos</t>
  </si>
  <si>
    <t>Rollos de cable</t>
  </si>
  <si>
    <t>Accesorios para equipos acondicionadores de ambiente para laboratorios</t>
  </si>
  <si>
    <t>Lápices de colores para dibujar de base de cera</t>
  </si>
  <si>
    <t>Equipo para talabartería</t>
  </si>
  <si>
    <t>Tajadores de alimentos para uso doméstico</t>
  </si>
  <si>
    <t>Forjas de hierro maquinadas con impresión por troquel</t>
  </si>
  <si>
    <t>Esterilizadores de aire seco o de aire caliente</t>
  </si>
  <si>
    <t>Etisterona</t>
  </si>
  <si>
    <t>Herramientas de detección de fracturas para uso odontológico</t>
  </si>
  <si>
    <t>Sistemas electrónicos de ignición</t>
  </si>
  <si>
    <t>Calzado atlético para hombre</t>
  </si>
  <si>
    <t>Ensambles de láminas soldadas con soldadura fuerte o débil de inconel</t>
  </si>
  <si>
    <t>Revestimiento multilateral</t>
  </si>
  <si>
    <t>Antígeno de ántrax</t>
  </si>
  <si>
    <t>Urofolitropina</t>
  </si>
  <si>
    <t>Servicios de monitoreo de la torre de perforación del pozo</t>
  </si>
  <si>
    <t>Accesorios de cable</t>
  </si>
  <si>
    <t>Caña de pecar de fondo de pozo</t>
  </si>
  <si>
    <t>Bandejas para servicio de comidas</t>
  </si>
  <si>
    <t>Mangas de irrigación para ostomía</t>
  </si>
  <si>
    <t>Servicios de fabricación vidrio o productos de vidrio</t>
  </si>
  <si>
    <t>CIBAO NOROESTE</t>
  </si>
  <si>
    <t>Productos químicos protectores</t>
  </si>
  <si>
    <t>Discos para bombas</t>
  </si>
  <si>
    <t>Servicios educativos preescolares</t>
  </si>
  <si>
    <t>Máquinas de curvar laterales</t>
  </si>
  <si>
    <t>Artillería motorizada</t>
  </si>
  <si>
    <t>Mejoramiento de pastizales</t>
  </si>
  <si>
    <t>Barras de montaje</t>
  </si>
  <si>
    <t>Bálsamos</t>
  </si>
  <si>
    <t>Láminas de transferencia</t>
  </si>
  <si>
    <t>Servicios de fabricación de equipos electrónicos</t>
  </si>
  <si>
    <t>Herramientas ultrasónicas</t>
  </si>
  <si>
    <t>Buje de tubería</t>
  </si>
  <si>
    <t>Materiales de enseñanza para la decoración o amueblamiento del hogar</t>
  </si>
  <si>
    <t>Guantes o mitones</t>
  </si>
  <si>
    <t>Escuelas privadas de educación primaria o secundaria</t>
  </si>
  <si>
    <t>Flunisolida</t>
  </si>
  <si>
    <t>Tela dosel</t>
  </si>
  <si>
    <t>Forjaduras en estampa de impresión de plomo</t>
  </si>
  <si>
    <t>Impresora de estampado en caliente</t>
  </si>
  <si>
    <t>Maleato de metisergida</t>
  </si>
  <si>
    <t>Sujetadores o dispensadores de servilletas de uso odontológico</t>
  </si>
  <si>
    <t>Nimodipina</t>
  </si>
  <si>
    <t>Correas de distribución de engranaje</t>
  </si>
  <si>
    <t>Dextrano</t>
  </si>
  <si>
    <t>Restauración</t>
  </si>
  <si>
    <t>Servicios socioculturales</t>
  </si>
  <si>
    <t>Arenas de fracturación cubiertas de resina</t>
  </si>
  <si>
    <t>Servicios de soldadura con tungsteno a gas inerte (tig)</t>
  </si>
  <si>
    <t>Monturas de película radiológica para uso odontológico</t>
  </si>
  <si>
    <t>Varillas de titanio</t>
  </si>
  <si>
    <t>Uniformes institucionales para preparación de alimentos o servicio</t>
  </si>
  <si>
    <t>Puntas de pipeta ultra micro</t>
  </si>
  <si>
    <t>Materiales de enseñanza de comparación o cobertura de seguros</t>
  </si>
  <si>
    <t>Patrocinio de eventos o de celebridades</t>
  </si>
  <si>
    <t>Santa Bárbara de Samaná</t>
  </si>
  <si>
    <t>Espectrómetros de resonancia magnética nuclear nmr</t>
  </si>
  <si>
    <t>Tambores no metálicos</t>
  </si>
  <si>
    <t>Objetos maquinados de hierro fundidos en molde de yeso</t>
  </si>
  <si>
    <t>Máquinas de cajero automático atm</t>
  </si>
  <si>
    <t>Clavos de tabla de arneses</t>
  </si>
  <si>
    <t>Servicios de transporte internacional por barcazas</t>
  </si>
  <si>
    <t>Pasa bocas mezcla instantáneas</t>
  </si>
  <si>
    <t>Ropa atlética para niño</t>
  </si>
  <si>
    <t>Paquetes para procedimientos especiales o a la medida de uso quirúrgico</t>
  </si>
  <si>
    <t>Diagramas de astronomía</t>
  </si>
  <si>
    <t>Cloranfenicol</t>
  </si>
  <si>
    <t>Cilindros esclavos</t>
  </si>
  <si>
    <t>Espectrofotómetros para uso oftálmico</t>
  </si>
  <si>
    <t>Soportes eléctricos</t>
  </si>
  <si>
    <t>Equipo de examen de radiografía ir 192</t>
  </si>
  <si>
    <t>Modelos de terminación  del campo petrolero</t>
  </si>
  <si>
    <t>Artefactos fluorescentes</t>
  </si>
  <si>
    <t>Carritos de portero</t>
  </si>
  <si>
    <t>Seguro de equipos electrónicos</t>
  </si>
  <si>
    <t>Servicios de cortadora a  chorro</t>
  </si>
  <si>
    <t>Nabumetona</t>
  </si>
  <si>
    <t>Lanchas de recreo a motor</t>
  </si>
  <si>
    <t>Burletes</t>
  </si>
  <si>
    <t>Objetos fundidos maquinados por proceso v de hierro</t>
  </si>
  <si>
    <t>Membranas de transferencia por adsorción</t>
  </si>
  <si>
    <t>Airbags</t>
  </si>
  <si>
    <t>Tapones o tapas</t>
  </si>
  <si>
    <t>Kits para extracción de plásmidos de ácido desoxirribonucleico dna de la levadura</t>
  </si>
  <si>
    <t>Analizadores de película radiográfica para uso odontológico</t>
  </si>
  <si>
    <t>Control de temperatura para aparatos de anestesia</t>
  </si>
  <si>
    <t>Zona de juegos infantiles</t>
  </si>
  <si>
    <t>Clubes deportivos de campos al aire libre</t>
  </si>
  <si>
    <t>Textiles de algodón de tejido simple</t>
  </si>
  <si>
    <t>Paquetes de muebles de gerencia modulares</t>
  </si>
  <si>
    <t>Ignifugación de edificios</t>
  </si>
  <si>
    <t>Lógica transistor-transistor (ttl)</t>
  </si>
  <si>
    <t>Forjas de titanio maquinadas con troquel cerrado</t>
  </si>
  <si>
    <t>Enchufes eléctricos</t>
  </si>
  <si>
    <t>Contadores centellantes líquidos</t>
  </si>
  <si>
    <t>Servicios de producción de ácidos inorgánicos</t>
  </si>
  <si>
    <t>Estadísticas comerciales de distribución o de servicios</t>
  </si>
  <si>
    <t>Tintas acrílicas a base de agua</t>
  </si>
  <si>
    <t>Objetos maquinados centrifugados de cinc fundidos</t>
  </si>
  <si>
    <t>Dimercaprol</t>
  </si>
  <si>
    <t>Termoplástico</t>
  </si>
  <si>
    <t>Sistemas de guía aeronáutica</t>
  </si>
  <si>
    <t>Repuestos o accesorios de sistema secundario de ruptura de roca</t>
  </si>
  <si>
    <t>Tarjetas didácticas de restas</t>
  </si>
  <si>
    <t>Servicios de formación profesional en hidráulica</t>
  </si>
  <si>
    <t>Palillos de dientes (mondadientes)</t>
  </si>
  <si>
    <t>Tunos de esterilización</t>
  </si>
  <si>
    <t>Servicios de organización de excursiones</t>
  </si>
  <si>
    <t>Lavadores de ojos o estaciones para lavado de ojos</t>
  </si>
  <si>
    <t>Remaches de compresión</t>
  </si>
  <si>
    <t>Compuestos halogenados orgánicos</t>
  </si>
  <si>
    <t>Sistemas de recuperación de la información computarizada</t>
  </si>
  <si>
    <t>Contenedores con medio químico para recolección de heces</t>
  </si>
  <si>
    <t>Bebida mixta de polvo</t>
  </si>
  <si>
    <t>Software de mesa de ayuda o centro de llamadas (call center)</t>
  </si>
  <si>
    <t>Kits de purificación de fagos de ácido desoxirribonucleico dna</t>
  </si>
  <si>
    <t>Disprosio dy</t>
  </si>
  <si>
    <t>Impresión promocional o publicitaria</t>
  </si>
  <si>
    <t>Servicios relacionados con la radio</t>
  </si>
  <si>
    <t>Lámparas de arco</t>
  </si>
  <si>
    <t>Verduras frescas</t>
  </si>
  <si>
    <t>Malla filtrante</t>
  </si>
  <si>
    <t>Minociclina</t>
  </si>
  <si>
    <t>Esmeriladoras p pulidoras</t>
  </si>
  <si>
    <t>Agujas para coser a mano</t>
  </si>
  <si>
    <t>Maquinaria suministradora de pegamento</t>
  </si>
  <si>
    <t>Memoria rom programable borrable (eprom)</t>
  </si>
  <si>
    <t>Detectores de dióxido de carbono para pacientes</t>
  </si>
  <si>
    <t>Kits de limpieza para uso general</t>
  </si>
  <si>
    <t>Objetos de fundición centrífuga de cobre</t>
  </si>
  <si>
    <t>Café</t>
  </si>
  <si>
    <t>Papel kraft súper calandrado</t>
  </si>
  <si>
    <t>Servicios de mantenimiento de la unidad de bombeo del campo petrolero</t>
  </si>
  <si>
    <t>Válvulas de orificio</t>
  </si>
  <si>
    <t>Santiago de la Cruz</t>
  </si>
  <si>
    <t>Unidades de suministro de energía</t>
  </si>
  <si>
    <t>Ebastina</t>
  </si>
  <si>
    <t>Canaletas para cables</t>
  </si>
  <si>
    <t>Rodamientos radiales</t>
  </si>
  <si>
    <t>Ensambles de tubos soldados con disolvente de aluminio</t>
  </si>
  <si>
    <t>Aparatos para observar el viento en la superficie</t>
  </si>
  <si>
    <t>Collar de perforación</t>
  </si>
  <si>
    <t>Estudio oceanográfico</t>
  </si>
  <si>
    <t>Servicios de enchapado</t>
  </si>
  <si>
    <t>Milla</t>
  </si>
  <si>
    <t>Ensambles de tubos atornillados de inconel</t>
  </si>
  <si>
    <t>Lienzos mortuorios</t>
  </si>
  <si>
    <t>Periciazina</t>
  </si>
  <si>
    <t>Maza congelada para galletas</t>
  </si>
  <si>
    <t>Objetos maquinados de aleación no ferrosa fundidos en molde en concha</t>
  </si>
  <si>
    <t>Clorhidrato de valaciclovir</t>
  </si>
  <si>
    <t>Villa Montellano</t>
  </si>
  <si>
    <t>Elementos de restricción de cintura y torso</t>
  </si>
  <si>
    <t>Kits o materiales de desarrollo de la lectura</t>
  </si>
  <si>
    <t>Probadores de fuga</t>
  </si>
  <si>
    <t>Software de pruebas de aviación</t>
  </si>
  <si>
    <t>Transbordadores de pasajeros o vehículos</t>
  </si>
  <si>
    <t>Interfaces de componentes de intercambio codec</t>
  </si>
  <si>
    <t>Software de autoedición</t>
  </si>
  <si>
    <t>Limpiadores de aire</t>
  </si>
  <si>
    <t>Judías secas</t>
  </si>
  <si>
    <t>Camisas o chalecos para pacientes bebés</t>
  </si>
  <si>
    <t>Kits de reparación de aparatos de rayos x para uso médico</t>
  </si>
  <si>
    <t>Cable para automoción o aviación</t>
  </si>
  <si>
    <t>Probadores de superficie de electrodos para electrocardiografía ekg</t>
  </si>
  <si>
    <t>Sondas dentales</t>
  </si>
  <si>
    <t>Incubadoras para uso médico</t>
  </si>
  <si>
    <t>Conectores para mangueras</t>
  </si>
  <si>
    <t>Unidades ultra violeta de purificación de agua</t>
  </si>
  <si>
    <t>Sistemas de medida de la humedad industrial nucleónica</t>
  </si>
  <si>
    <t>Reactivos o soluciones de coagulación</t>
  </si>
  <si>
    <t>Hemostáticos de colágeno micro fibrilar</t>
  </si>
  <si>
    <t>Programas de control de deficiencias de la nutrición</t>
  </si>
  <si>
    <t>Elevadores dentales</t>
  </si>
  <si>
    <t>Rompedores de roca</t>
  </si>
  <si>
    <t>Lingotes de magnesio</t>
  </si>
  <si>
    <t>LB</t>
  </si>
  <si>
    <t>Licuadoras para uso comercial</t>
  </si>
  <si>
    <t>Guantes para abastecimiento de comidas por encargo (catering) o dispensadores de guantes</t>
  </si>
  <si>
    <t>Dispositivos protectores para dientes</t>
  </si>
  <si>
    <t>Acondicionadores de agua</t>
  </si>
  <si>
    <t>Aisladores para disipadores de calor</t>
  </si>
  <si>
    <t>Gas criptón kr</t>
  </si>
  <si>
    <t>Equipos o moldes para decorar ponqués</t>
  </si>
  <si>
    <t>Vacuna contra la enfermedad de lyme (borreliosis)</t>
  </si>
  <si>
    <t>Aduja de fibra comprimida</t>
  </si>
  <si>
    <t>Cables para auriculares de teléfonos</t>
  </si>
  <si>
    <t>Servicios de diseño por computador</t>
  </si>
  <si>
    <t>Producción de cultivos de tabaco</t>
  </si>
  <si>
    <t>Raquetas de ping pong</t>
  </si>
  <si>
    <t>Objetos maquinados de compuestos fundidos en molde cerámico</t>
  </si>
  <si>
    <t>Tioguanina</t>
  </si>
  <si>
    <t>Bicarbonato de potasio</t>
  </si>
  <si>
    <t>Satélites meteorológicos</t>
  </si>
  <si>
    <t>Sobres especiales</t>
  </si>
  <si>
    <t>Caleta</t>
  </si>
  <si>
    <t>Alquiler de casilleros</t>
  </si>
  <si>
    <t>Exoftalmómetros</t>
  </si>
  <si>
    <t>Elementos de sujeción de fotos para microscopios</t>
  </si>
  <si>
    <t>Semillas de ajonjolí</t>
  </si>
  <si>
    <t>Frascos o sets para prótesis dentales</t>
  </si>
  <si>
    <t>Tanqueros de taladro sísmico</t>
  </si>
  <si>
    <t>Manguitos de la transmisión</t>
  </si>
  <si>
    <t>Jánico</t>
  </si>
  <si>
    <t>Servicios de producción de los subproductos de la pesca</t>
  </si>
  <si>
    <t>Pañales para bebé</t>
  </si>
  <si>
    <t>Forjas de acero inoxidable maquinadas con troquel cerrado</t>
  </si>
  <si>
    <t>Rampas para sillas de ruedas</t>
  </si>
  <si>
    <t>Herramientas de Montaje o Desmontaje</t>
  </si>
  <si>
    <t>Sistemas de agua ultra pura</t>
  </si>
  <si>
    <t>Tela de camuflaje</t>
  </si>
  <si>
    <t>Fundentes de soldadura fuerte</t>
  </si>
  <si>
    <t>El Higuerito</t>
  </si>
  <si>
    <t>Cabina telefónica</t>
  </si>
  <si>
    <t>Formación profesional para la industria cárnica</t>
  </si>
  <si>
    <t>Sierras eléctricas</t>
  </si>
  <si>
    <t>Clips de bolsas</t>
  </si>
  <si>
    <t>Puertas para equipos de calefacción</t>
  </si>
  <si>
    <t>Ginkgo biloba</t>
  </si>
  <si>
    <t>Divisores del haz óptico</t>
  </si>
  <si>
    <t>Conjuntos de embrague de frenado</t>
  </si>
  <si>
    <t>Difteria y tétano y pertussis celular</t>
  </si>
  <si>
    <t>Bombas de mortero</t>
  </si>
  <si>
    <t>Servicios de preparación del mercado para nueces</t>
  </si>
  <si>
    <t>Semillas o plántulas de acelga</t>
  </si>
  <si>
    <t>Calendarios o recortables</t>
  </si>
  <si>
    <t>Tensores de correa</t>
  </si>
  <si>
    <t>Taladros de barreno profundo</t>
  </si>
  <si>
    <t>Geología estratigráfica</t>
  </si>
  <si>
    <t>Ensambles de barras atornilladas de cobre</t>
  </si>
  <si>
    <t>Taladros</t>
  </si>
  <si>
    <t>Ampollas o accesorios</t>
  </si>
  <si>
    <t>Pozo petrolero cemento clase c</t>
  </si>
  <si>
    <t>Pulgada cuadrada</t>
  </si>
  <si>
    <t>Citrato de fentanilo</t>
  </si>
  <si>
    <t>Conectores o adaptadores o válvulas de circuitos</t>
  </si>
  <si>
    <t>Joyas finas para el cuerpo</t>
  </si>
  <si>
    <t>CIBAO NORTE</t>
  </si>
  <si>
    <t>Sistemas magnéticos sísmicos</t>
  </si>
  <si>
    <t>Compresores de gas</t>
  </si>
  <si>
    <t>Unidades de estimulación de bombeo</t>
  </si>
  <si>
    <t>Tubos nasoyeyunales</t>
  </si>
  <si>
    <t>Tela o textil de queso</t>
  </si>
  <si>
    <t>Asociaciones para la defensa de la libertad de expresión</t>
  </si>
  <si>
    <t>Componentes no metálicos maquinados por extrusión en frío</t>
  </si>
  <si>
    <t>Sets o bandejas de irrigación para alimentación enteral</t>
  </si>
  <si>
    <t>Servicios de cooperación económica</t>
  </si>
  <si>
    <t>Impresoras de múltiples funciones</t>
  </si>
  <si>
    <t>Acetato de guanabenz</t>
  </si>
  <si>
    <t>Vendedores callejeros de alimentos</t>
  </si>
  <si>
    <t>Impuesto sobre el incremento de capital</t>
  </si>
  <si>
    <t>Agua mineral</t>
  </si>
  <si>
    <t>Analizadores o detectores de hidrocarburos</t>
  </si>
  <si>
    <t>Accesorios o partes de repuesto para instrumentos dentales</t>
  </si>
  <si>
    <t>Servicios de producción de productos farmacéuticos</t>
  </si>
  <si>
    <t>Fichas para juegos de matemáticas</t>
  </si>
  <si>
    <t>Cargadores de orugas</t>
  </si>
  <si>
    <t>Certificados en blanco</t>
  </si>
  <si>
    <t>Redacción de artículos académicos o científicos</t>
  </si>
  <si>
    <t>Oxitocina</t>
  </si>
  <si>
    <t>Ecualizadores</t>
  </si>
  <si>
    <t>Servicios de microficha</t>
  </si>
  <si>
    <t>Tubos o accesorios para pruebas de análisis de orina</t>
  </si>
  <si>
    <t>Extensómetros</t>
  </si>
  <si>
    <t>Aprepitant</t>
  </si>
  <si>
    <t>Utensilios de grabado para huecograbado</t>
  </si>
  <si>
    <t>Servicios de tratamiento de las aguas de superficie</t>
  </si>
  <si>
    <t>Servicios de evaluación de superficie de la fracturación del pozo</t>
  </si>
  <si>
    <t>Ribeteadoras eléctricas</t>
  </si>
  <si>
    <t>Fibras de acetato</t>
  </si>
  <si>
    <t>Materiales de enseñanza de la ciencia de los tejidos o las fibras</t>
  </si>
  <si>
    <t>Estación de tranvías</t>
  </si>
  <si>
    <t>Servicios de limpieza con chorro de perdigones</t>
  </si>
  <si>
    <t>Componentes de acero inoxidable perforados</t>
  </si>
  <si>
    <t>Tiras no adhesivas para uso médico</t>
  </si>
  <si>
    <t>Equipo de examen de radiografía cs 137</t>
  </si>
  <si>
    <t>Hornos o gabinetes secadores</t>
  </si>
  <si>
    <t>Ejes</t>
  </si>
  <si>
    <t>Fosfinas</t>
  </si>
  <si>
    <t>Bombas de agua</t>
  </si>
  <si>
    <t>Cadena de distribución</t>
  </si>
  <si>
    <t>Aretes</t>
  </si>
  <si>
    <t>Catéteres urinarios supra púbicos</t>
  </si>
  <si>
    <t>Molduras de cinc</t>
  </si>
  <si>
    <t>Clorhidrato de procainamida</t>
  </si>
  <si>
    <t>Desarrolladores de software de tecnologías de la información permanentes</t>
  </si>
  <si>
    <t>Servicios de elaboración de azúcar o productos de azúcar</t>
  </si>
  <si>
    <t>Herramientas ultrasónicas cable de recuperación</t>
  </si>
  <si>
    <t>Calandrias para hacer papel o cartón</t>
  </si>
  <si>
    <t>Servicios de gestión de datos sísmicos</t>
  </si>
  <si>
    <t>Detectores de burbujas de aire o espuma o coágulos, o trampas o alarmas para unidades de hemodiálisis</t>
  </si>
  <si>
    <t>Pesas de 280 libras</t>
  </si>
  <si>
    <t>Servicios ambientales no gubernamentales</t>
  </si>
  <si>
    <t>Jarras para uso doméstico</t>
  </si>
  <si>
    <t>Fieltro para alfombras</t>
  </si>
  <si>
    <t>Tablas o accesorios para disección de animales post mortem</t>
  </si>
  <si>
    <t>Clubes deportivos de vela o natación</t>
  </si>
  <si>
    <t>Jugos congelados</t>
  </si>
  <si>
    <t>Aerosoles laríngeos</t>
  </si>
  <si>
    <t>Herramientas de recorte o moldeo</t>
  </si>
  <si>
    <t>Ramipril</t>
  </si>
  <si>
    <t>Set de cuchillos para uso doméstico</t>
  </si>
  <si>
    <t>Aparato de movimiento de proyectiles</t>
  </si>
  <si>
    <t>Ensambles estructurales con soldadura de solvente de aluminio</t>
  </si>
  <si>
    <t>Servicios de cooperación internacional sobre cursos de agua</t>
  </si>
  <si>
    <t>Máquinas impresoras de fotograbados</t>
  </si>
  <si>
    <t>Tornillos o fijadores o suministros relacionados de uso odontológico</t>
  </si>
  <si>
    <t>Túnel para conducir un río</t>
  </si>
  <si>
    <t>Quintal</t>
  </si>
  <si>
    <t>Servicios de monitoreo de la reducción de la capa de ozono</t>
  </si>
  <si>
    <t>Objetos maquinados de acero fundidos a la cera perdida</t>
  </si>
  <si>
    <t>Armazones o partes o accesorios para camas</t>
  </si>
  <si>
    <t>Aparatos para rebobinar video cintas</t>
  </si>
  <si>
    <t>Ensambles de láminas soldadas con soldadura fuerte o débil de acero de aleación baja</t>
  </si>
  <si>
    <t>TRIMESTRE</t>
  </si>
  <si>
    <t>Recubrimientos interiores para guantes médicos</t>
  </si>
  <si>
    <t>Extrusiones de perfiles de magnesio</t>
  </si>
  <si>
    <t>Servicios de producción no maderera</t>
  </si>
  <si>
    <t>Dextropropoxifeno</t>
  </si>
  <si>
    <t>Combinación de esfero y resaltador</t>
  </si>
  <si>
    <t>Manijas de elevación para contenedores o bandejas de esterilización</t>
  </si>
  <si>
    <t>Semillas o plántulas de mostaza</t>
  </si>
  <si>
    <t>Libros de ideas o recursos del plan de estudios de bachillerato básico</t>
  </si>
  <si>
    <t>Anteojos de natación o aletas de natación</t>
  </si>
  <si>
    <t>Pantalones terapéuticos para terapia fría o caliente</t>
  </si>
  <si>
    <t>Sets carteleras de matemáticas</t>
  </si>
  <si>
    <t>Molduras al vacío de plástico</t>
  </si>
  <si>
    <t>Diodos de señal pequeña</t>
  </si>
  <si>
    <t>Servicios de acupuntura</t>
  </si>
  <si>
    <t>Aislación acústica</t>
  </si>
  <si>
    <t>Servicios de análisis de testigos ("Core analysis service ")</t>
  </si>
  <si>
    <t>Buretas para laboratorio</t>
  </si>
  <si>
    <t>Reguladores de presión</t>
  </si>
  <si>
    <t>Eliminadores de estática</t>
  </si>
  <si>
    <t>Talegas de golf</t>
  </si>
  <si>
    <t>Partes de repuesto para bombas rotatorias</t>
  </si>
  <si>
    <t>Lactato de haloperidol</t>
  </si>
  <si>
    <t>Servicios de  mantenimiento o administración de canales</t>
  </si>
  <si>
    <t>Centrífugas de petróleo del agua del campo petrolífero</t>
  </si>
  <si>
    <t>Clortetraciclina</t>
  </si>
  <si>
    <t>Fragmentos de vidrios de colores</t>
  </si>
  <si>
    <t>Servicios de fabricación de   trajes o chaquetas o abrigos tejidos</t>
  </si>
  <si>
    <t>Sillas para examen dental o partes relacionadas o accesorios</t>
  </si>
  <si>
    <t>Servicios de implementación de aplicaciones</t>
  </si>
  <si>
    <t>Tanques de inmersión</t>
  </si>
  <si>
    <t>Kits de jeringas de análisis de gas en la sangre</t>
  </si>
  <si>
    <t>Servicios geriátricos</t>
  </si>
  <si>
    <t>Cepillos de aire</t>
  </si>
  <si>
    <t>Máquinas para abrir correspondencia</t>
  </si>
  <si>
    <t>Servicios de asesoramiento sobre tecnología ambiental</t>
  </si>
  <si>
    <t>Apoya cabezas para autopsias</t>
  </si>
  <si>
    <t>Velas de Cera</t>
  </si>
  <si>
    <t>Etiquetas numeradas consecutivamente</t>
  </si>
  <si>
    <t>Sujetadores o interruptores de cuchilla de uso quirúrgico</t>
  </si>
  <si>
    <t>Marcos para ventanas con hojas de desplazamiento horizontal</t>
  </si>
  <si>
    <t>Hornillas para uso doméstico</t>
  </si>
  <si>
    <t>Cotuí</t>
  </si>
  <si>
    <t>Cloropolietileno cm</t>
  </si>
  <si>
    <t>Servicios de administración del ecosistema marino</t>
  </si>
  <si>
    <t>Filtros de bio separación</t>
  </si>
  <si>
    <t>Servicios de fabricación de muebles</t>
  </si>
  <si>
    <t>Forjas de estaño maquinadas con impresión por troquel</t>
  </si>
  <si>
    <t>Excavadoras de ruedas</t>
  </si>
  <si>
    <t>Preparación contra óxido</t>
  </si>
  <si>
    <t>Objetos maquinados de acero fundidos en molde de grafito</t>
  </si>
  <si>
    <t>Forjas compuestas maquinadas por anillo enrollado</t>
  </si>
  <si>
    <t>Eclisas</t>
  </si>
  <si>
    <t>Cuñas de perforación</t>
  </si>
  <si>
    <t>Ensambles de láminas remachadas de acero al carbono</t>
  </si>
  <si>
    <t>Guía refrigerada por agua</t>
  </si>
  <si>
    <t>Anclajes de tubería</t>
  </si>
  <si>
    <t>Piezas de estaño fundidas a presión</t>
  </si>
  <si>
    <t>Equipo de radio acceso</t>
  </si>
  <si>
    <t>Objetos maquinados de aleación de níquel fundidos en molde de grafito</t>
  </si>
  <si>
    <t>Naproxeno</t>
  </si>
  <si>
    <t>Sistemas de posicionamiento global de vehículos</t>
  </si>
  <si>
    <t>Medidores de modulación</t>
  </si>
  <si>
    <t>Prismas para uso oftálmico</t>
  </si>
  <si>
    <t>Latas de acero</t>
  </si>
  <si>
    <t>Filtros de cubierta de micro filmado</t>
  </si>
  <si>
    <t>Tapones de prueba</t>
  </si>
  <si>
    <t>Servicios de limpieza o achique del pozo</t>
  </si>
  <si>
    <t>Agua</t>
  </si>
  <si>
    <t>Overoles o monos para mujer</t>
  </si>
  <si>
    <t>Coque</t>
  </si>
  <si>
    <t>Carrotanques</t>
  </si>
  <si>
    <t>Clorhidrato de vardenafil</t>
  </si>
  <si>
    <t>Ventiladores para enfriar el avión</t>
  </si>
  <si>
    <t>Glóbulos magnéticos para aislar ácido nucleico</t>
  </si>
  <si>
    <t>Cernedor para uso doméstico</t>
  </si>
  <si>
    <t>Ensambles de barras soldadas con soldadura fuerte o débil de aleación hast x</t>
  </si>
  <si>
    <t>Mantenimiento o monitoreo de alarmas contra incendios</t>
  </si>
  <si>
    <t>Sets de carteleras del calendario</t>
  </si>
  <si>
    <t>Ensambles de tubos soldados con soldadura sónica de aluminio</t>
  </si>
  <si>
    <t>Servicios de cultivos agrícolas</t>
  </si>
  <si>
    <t>Tubos o conectores de oxígeno para uso médico</t>
  </si>
  <si>
    <t>Granero</t>
  </si>
  <si>
    <t>Goteros dosificadores</t>
  </si>
  <si>
    <t>Certificado de logro</t>
  </si>
  <si>
    <t>Tableros</t>
  </si>
  <si>
    <t>Generadores de rayos x</t>
  </si>
  <si>
    <t>Botas de seguridad</t>
  </si>
  <si>
    <t>Contadores alfa</t>
  </si>
  <si>
    <t>Comparacion de Precios</t>
  </si>
  <si>
    <t>Hornillas eléctricas agitadoras</t>
  </si>
  <si>
    <t>Servicios convencionales de extracción de testigos</t>
  </si>
  <si>
    <t>Muñones de rodamientos</t>
  </si>
  <si>
    <t>Ensambles de barras soldadas con solvente de aluminio</t>
  </si>
  <si>
    <t>Servicios de administración del agua del campo petrolífero</t>
  </si>
  <si>
    <t>Máquinas de perforación de papel</t>
  </si>
  <si>
    <t>Parabrisas de avión</t>
  </si>
  <si>
    <t>Servicios de protección contra inundaciones o de control de inundaciones</t>
  </si>
  <si>
    <t>Propelente sólido</t>
  </si>
  <si>
    <t>Metopimazina</t>
  </si>
  <si>
    <t>Forjas de aleación ferrosa maquinadas con impresión por troquel</t>
  </si>
  <si>
    <t>Medidores kvp</t>
  </si>
  <si>
    <t>Tubería de cemento</t>
  </si>
  <si>
    <t>Ensambles de barras soldadas con soldadura sónica de acero inoxidable</t>
  </si>
  <si>
    <t>Triángulos</t>
  </si>
  <si>
    <t>Incubadoras de agitación</t>
  </si>
  <si>
    <t>Aceites de lubricación de relojes</t>
  </si>
  <si>
    <t>Motores de par de torsión</t>
  </si>
  <si>
    <t>Cuchillas de repuesto para raspadores</t>
  </si>
  <si>
    <t>Taladros o brocas dentales</t>
  </si>
  <si>
    <t>Equipo de medición de flujo</t>
  </si>
  <si>
    <t>Servicios de diseño de empaques</t>
  </si>
  <si>
    <t>Componentes de acero inoxidable formados por estiramiento</t>
  </si>
  <si>
    <t>Equipo para protección contra las heladas</t>
  </si>
  <si>
    <t>Maquinaria de soldadura al arco en atmósfera de gas inerte con electrodo consumible (MIG)</t>
  </si>
  <si>
    <t>Calamina</t>
  </si>
  <si>
    <t>Filtros de banda estrecha</t>
  </si>
  <si>
    <t>Servicios de registro de pozos de descomposición térmica</t>
  </si>
  <si>
    <t>Cajas de arena para patios de recreo</t>
  </si>
  <si>
    <t>Maquinaria de lavado</t>
  </si>
  <si>
    <t>Anoscopios o proctoscopios</t>
  </si>
  <si>
    <t>Limpiador de pantallas</t>
  </si>
  <si>
    <t>Compresores de tuerca</t>
  </si>
  <si>
    <t>Pinceles especializados</t>
  </si>
  <si>
    <t>Piezas de acero inoxidable forjadas a martinete</t>
  </si>
  <si>
    <t>Impresoras de inyección de tinta</t>
  </si>
  <si>
    <t>Lacre</t>
  </si>
  <si>
    <t>Equipos de preparación de superficies de rodamiento o mecanismos para su colocación</t>
  </si>
  <si>
    <t>Servicios de sistemas de información de ayuda alimentaria global o alerta anticipada</t>
  </si>
  <si>
    <t>Resinas plásticas</t>
  </si>
  <si>
    <t>Vacuna contra el virus de la rubeola y las paperas</t>
  </si>
  <si>
    <t>Adaptadores o conectores o instalaciones para laboratorio</t>
  </si>
  <si>
    <t>Servicios de bombeo para control de arena de no fracturación</t>
  </si>
  <si>
    <t>Colectores de cable de recuperación</t>
  </si>
  <si>
    <t>Varillas de soldadura o soldadura con latón a gas</t>
  </si>
  <si>
    <t>Necesidades de dotación de personal de producción temporal</t>
  </si>
  <si>
    <t>Acabadoras de asfalto</t>
  </si>
  <si>
    <t>Leche de cardo</t>
  </si>
  <si>
    <t>Rosales</t>
  </si>
  <si>
    <t>Purpurina metálica</t>
  </si>
  <si>
    <t>Combinación de neveras y congeladores para uso doméstico</t>
  </si>
  <si>
    <t>Recubrimiento de polvo</t>
  </si>
  <si>
    <t>Carpa viva</t>
  </si>
  <si>
    <t>Servicios de fumigación  de plantas o árboles ornamentales</t>
  </si>
  <si>
    <t>Tornillos o cables o alfileres o instrumentos para cortar alambre para uso quirúrgico</t>
  </si>
  <si>
    <t>Válvulas de turbina</t>
  </si>
  <si>
    <t>Publicidad en los cines</t>
  </si>
  <si>
    <t>Candados de tiempo</t>
  </si>
  <si>
    <t>Cuero de vaca</t>
  </si>
  <si>
    <t>Contenedores de desperdicios o revestimientos rígidos</t>
  </si>
  <si>
    <t>Servicios de medicación preventiva de salud animal</t>
  </si>
  <si>
    <t>Objetos de aluminio fundidos en molde de grafito</t>
  </si>
  <si>
    <t>Tarjetas didácticas de escritura o escritura a mano</t>
  </si>
  <si>
    <t>Tulas</t>
  </si>
  <si>
    <t>Puerta de enlace de internet inalámbrico</t>
  </si>
  <si>
    <t>Bisulfato de clopidogrel</t>
  </si>
  <si>
    <t>Núcleo de panal de metales preciosos</t>
  </si>
  <si>
    <t>Certificados</t>
  </si>
  <si>
    <t>Tambores de elevación</t>
  </si>
  <si>
    <t>Sets o kits de pruebas de diagnóstico sicológico</t>
  </si>
  <si>
    <t>Corticorelina ovina triflutato</t>
  </si>
  <si>
    <t>Llaves de tubo</t>
  </si>
  <si>
    <t>Coccus cacti</t>
  </si>
  <si>
    <t>Pilas electrónicas</t>
  </si>
  <si>
    <t>Objetos maquinados de magnesio fundidos en molde de yeso</t>
  </si>
  <si>
    <t>Recursos o guías de proyectos o actividades de economía doméstica</t>
  </si>
  <si>
    <t>Producción de hierba o forraje</t>
  </si>
  <si>
    <t>Vigas de zinc</t>
  </si>
  <si>
    <t>Anillos amortiguadores de cilindro neumático</t>
  </si>
  <si>
    <t>Raíz de angélica</t>
  </si>
  <si>
    <t>Calibradores para uso odontológico</t>
  </si>
  <si>
    <t>Contadores o sets de actividades con contadores para matemáticas temprana</t>
  </si>
  <si>
    <t>Aspartato de anfetamina</t>
  </si>
  <si>
    <t>Perlas cultivadas</t>
  </si>
  <si>
    <t>Aplanadoras</t>
  </si>
  <si>
    <t>Vagones de pasajeros</t>
  </si>
  <si>
    <t>Diacetato de triamcinolona</t>
  </si>
  <si>
    <t>Pivote de flowhead</t>
  </si>
  <si>
    <t>Equipo de ácido líquido a granel</t>
  </si>
  <si>
    <t>Iluminación o electricidad o componentes de información industriales</t>
  </si>
  <si>
    <t>Forjaduras en estampa cerrada de metal precioso</t>
  </si>
  <si>
    <t>Ensambles de tubos soldados con disolvente de titanio</t>
  </si>
  <si>
    <t>Intercambiadores de enfriado</t>
  </si>
  <si>
    <t>Máquinas de helados suaves</t>
  </si>
  <si>
    <t>Unidades de ultrasonido o doppler o eco pulso o ecografía de diagnóstico general para uso médico</t>
  </si>
  <si>
    <t>Estantes para mapas</t>
  </si>
  <si>
    <t>Casetes para instrumentos dentales</t>
  </si>
  <si>
    <t>Polietereterquetona peek</t>
  </si>
  <si>
    <t>Cuñas de pisada y trompos de combinación para equipo radiográfico</t>
  </si>
  <si>
    <t>Pesca de arrastre</t>
  </si>
  <si>
    <t>Programas de movilización de ahorros</t>
  </si>
  <si>
    <t>Marcos de secciones de metal</t>
  </si>
  <si>
    <t>Etiquetas removibles</t>
  </si>
  <si>
    <t>Platos de uso odontológico</t>
  </si>
  <si>
    <t>Bases de secuenciación</t>
  </si>
  <si>
    <t>Leflunomida</t>
  </si>
  <si>
    <t>Servicios de tubería de perforación transportadas para pozos</t>
  </si>
  <si>
    <t>Centros de conferencias</t>
  </si>
  <si>
    <t>Pulidores abrasivos</t>
  </si>
  <si>
    <t>Perfiles de latón</t>
  </si>
  <si>
    <t>Pentobarbital</t>
  </si>
  <si>
    <t>Vendajes germicidas</t>
  </si>
  <si>
    <t>Comida húmeda para perros</t>
  </si>
  <si>
    <t>Sistemas de computador para archivo de fotografías médicas pacs</t>
  </si>
  <si>
    <t>Telemercadeo</t>
  </si>
  <si>
    <t>Materiales didácticos de materiales</t>
  </si>
  <si>
    <t>Ensambles de tubería remachada de titanio</t>
  </si>
  <si>
    <t>Tornillos de perno</t>
  </si>
  <si>
    <t>Tubos de función pulmonar o accesorios</t>
  </si>
  <si>
    <t>Ensambles de tubos soldados con soldadura fuerte o débil de aluminio</t>
  </si>
  <si>
    <t>Fieltros de recubrimiento ortopédico para cadera</t>
  </si>
  <si>
    <t>Cachiporras</t>
  </si>
  <si>
    <t>Servicios de fabricación de cerámica o porcelana o loza de barro</t>
  </si>
  <si>
    <t>Ventiladores para cuidado intensivo de bebés</t>
  </si>
  <si>
    <t>Evaporadores, concentradores o secadores de energía atómica</t>
  </si>
  <si>
    <t>Conos de rodamiento</t>
  </si>
  <si>
    <t>Rollos de uso odontológico</t>
  </si>
  <si>
    <t>Vitrinas</t>
  </si>
  <si>
    <t>Bandejas de cajas de efectivo</t>
  </si>
  <si>
    <t>Cuchillos eléctricos para uso doméstico</t>
  </si>
  <si>
    <t>Transportadores</t>
  </si>
  <si>
    <t>Película radiológica para uso odontológico</t>
  </si>
  <si>
    <t>Pintura témpera lavable</t>
  </si>
  <si>
    <t>Yugos</t>
  </si>
  <si>
    <t>Conector de anclaje</t>
  </si>
  <si>
    <t>Bolas de brazo oscilante</t>
  </si>
  <si>
    <t>Alambre para artefactos</t>
  </si>
  <si>
    <t>Trituradores de casetes o cintas</t>
  </si>
  <si>
    <t>Servicios de cuenta de depósito en garantía</t>
  </si>
  <si>
    <t>Servicios de pruebas de agua</t>
  </si>
  <si>
    <t>Tacrolimus</t>
  </si>
  <si>
    <t>Pasadores posicionadores</t>
  </si>
  <si>
    <t>Componentes plásticos maquinados por extrusión hidrostática</t>
  </si>
  <si>
    <t>Recursos de madera combustible</t>
  </si>
  <si>
    <t>Telas no tejidas hidroentrelazadas</t>
  </si>
  <si>
    <t>Relieve de forma</t>
  </si>
  <si>
    <t>Desplegadores de mandíbula</t>
  </si>
  <si>
    <t>Día</t>
  </si>
  <si>
    <t>Disfraces o accesorios</t>
  </si>
  <si>
    <t>Servicios de equipo de pruebas o accesorios de pozos submarinos</t>
  </si>
  <si>
    <t>Materiales para tableros magnéticos</t>
  </si>
  <si>
    <t>Guías de referencia del dinero</t>
  </si>
  <si>
    <t>Software de navegador de internet</t>
  </si>
  <si>
    <t>Pantallas</t>
  </si>
  <si>
    <t>Objetos maquinados de aluminio fundidos a la cera perdida</t>
  </si>
  <si>
    <t>Mezcladoras para uso doméstico</t>
  </si>
  <si>
    <t>Materiales de enseñanza de formación sobre puericultura</t>
  </si>
  <si>
    <t>Tarjetas de invitación o de anuncio</t>
  </si>
  <si>
    <t>Diodos fotosensibles</t>
  </si>
  <si>
    <t>Separadores para laboratorio</t>
  </si>
  <si>
    <t>Recuperadores de ancla</t>
  </si>
  <si>
    <t>Necesidades de dotación de personal técnico permanente</t>
  </si>
  <si>
    <t>Pastas abrasivas de uso odontológico</t>
  </si>
  <si>
    <t>Fuentes de impulso sísmicos</t>
  </si>
  <si>
    <t>Equipos de ensayo de lentes</t>
  </si>
  <si>
    <t>Bastidores de motos</t>
  </si>
  <si>
    <t>Sirenas</t>
  </si>
  <si>
    <t>Bibliotecas de unidades de cinta</t>
  </si>
  <si>
    <t>Soluciones reguladoras ácidas</t>
  </si>
  <si>
    <t>Clavos de sombrerete</t>
  </si>
  <si>
    <t>Servicios de fabricación de accesorios o material eléctricos</t>
  </si>
  <si>
    <t>Libros de recursos de adverbios</t>
  </si>
  <si>
    <t>Servicios de cementar cadena de producción</t>
  </si>
  <si>
    <t>Separador de tablero de terminales</t>
  </si>
  <si>
    <t>Plataformas rodantes</t>
  </si>
  <si>
    <t>Papeles abrasivos</t>
  </si>
  <si>
    <t>Soportes para las rodillas</t>
  </si>
  <si>
    <t>Anfotericina b</t>
  </si>
  <si>
    <t>Servicios de promotores o directores técnicos de clubes deportivos</t>
  </si>
  <si>
    <t>Forjas no metálicas maquinadas con troquel cerrado</t>
  </si>
  <si>
    <t>Software de sistema de operación de red</t>
  </si>
  <si>
    <t>Botellas de cristal</t>
  </si>
  <si>
    <t>Desplegadores de instrumentos endoscópicos</t>
  </si>
  <si>
    <t>Rodamientos de cabeza de biela</t>
  </si>
  <si>
    <t>Casas</t>
  </si>
  <si>
    <t>Acuerdos internacionales sobre productos básicos</t>
  </si>
  <si>
    <t>Rifampicina</t>
  </si>
  <si>
    <t>Collares de tracción para uso quirúrgico</t>
  </si>
  <si>
    <t>Suministros de grabado de dientes</t>
  </si>
  <si>
    <t>Imágenes infrarrojas</t>
  </si>
  <si>
    <t>Quazepam</t>
  </si>
  <si>
    <t>Servicios de alfabetización</t>
  </si>
  <si>
    <t>Dioctil sulfosuccinato de sodio</t>
  </si>
  <si>
    <t>Camas para mascotas</t>
  </si>
  <si>
    <t>Servicios de composición de canciones</t>
  </si>
  <si>
    <t>Tioconazol</t>
  </si>
  <si>
    <t>Deflectores de aceite</t>
  </si>
  <si>
    <t>Adhesivos basados en la biblia</t>
  </si>
  <si>
    <t>Proyecciones de la balanza comercial</t>
  </si>
  <si>
    <t>Moldes para la fabricación de velas</t>
  </si>
  <si>
    <t>Chapa de magnesio</t>
  </si>
  <si>
    <t>Bolsas de drenaje para ostomía</t>
  </si>
  <si>
    <t>Ensamblaje especializado</t>
  </si>
  <si>
    <t>Prednicarbato</t>
  </si>
  <si>
    <t>Ensambles de láminas atornilladas no metálica</t>
  </si>
  <si>
    <t>Clorhidrato de difenoxina</t>
  </si>
  <si>
    <t>Etiquetas de esterilización</t>
  </si>
  <si>
    <t>Objetos fundidos maquinados con troquel de berilio</t>
  </si>
  <si>
    <t>Ligas para protectores de ojos</t>
  </si>
  <si>
    <t>Clorhidrato de metronidazol</t>
  </si>
  <si>
    <t>Emulsiones</t>
  </si>
  <si>
    <t>Conmutadores con aislamiento de gas</t>
  </si>
  <si>
    <t>Servicios de promoción cultural</t>
  </si>
  <si>
    <t>Servicios de distribución de alimentos</t>
  </si>
  <si>
    <t>Forjas de aleación de níquel maquinadas con troquel cerrado</t>
  </si>
  <si>
    <t>Centros de escucha</t>
  </si>
  <si>
    <t>Geles de baño</t>
  </si>
  <si>
    <t>Software de procesamiento de palabras</t>
  </si>
  <si>
    <t>Clorhidrato de midazoloam</t>
  </si>
  <si>
    <t>Ácido dehidrocólico</t>
  </si>
  <si>
    <t>Protección de mangas para personal médico</t>
  </si>
  <si>
    <t>Paneles acrílicos para marcos</t>
  </si>
  <si>
    <t>Azadones</t>
  </si>
  <si>
    <t>Palustres</t>
  </si>
  <si>
    <t>Paños limpiadores desechables</t>
  </si>
  <si>
    <t>Mesna</t>
  </si>
  <si>
    <t>Moderador para conjunto subcrítico</t>
  </si>
  <si>
    <t>Componentes de hierro formados por estiramiento</t>
  </si>
  <si>
    <t>Varillas de caucho</t>
  </si>
  <si>
    <t>Dobladores de cartas</t>
  </si>
  <si>
    <t>Máscaras de soldadura</t>
  </si>
  <si>
    <t>Vajilla fina para servicio de comidas</t>
  </si>
  <si>
    <t>Armónicas</t>
  </si>
  <si>
    <t>Repelente de humedad</t>
  </si>
  <si>
    <t>Carrera de Yeguas</t>
  </si>
  <si>
    <t>Cuero de becerro</t>
  </si>
  <si>
    <t>Microbicidas registrados</t>
  </si>
  <si>
    <t>Limpiador de fusores</t>
  </si>
  <si>
    <t>Cuerpo de cilindro neumático</t>
  </si>
  <si>
    <t>Semillas o plántulas de batata</t>
  </si>
  <si>
    <t>Ensambles estructurales pegados de aluminio</t>
  </si>
  <si>
    <t>Objetos de cobre fundidos en molde de yeso</t>
  </si>
  <si>
    <t>Cerramientos pcr</t>
  </si>
  <si>
    <t>Educación en baile</t>
  </si>
  <si>
    <t>Dispositivos de computación de vestir</t>
  </si>
  <si>
    <t>Ventiladores para cuidados intensivos de adultos o pediátricos</t>
  </si>
  <si>
    <t>Hidrocloruro de guanidina</t>
  </si>
  <si>
    <t>Extrusiones de perfiles de aleación ferrosa</t>
  </si>
  <si>
    <t>Rampas para muelles</t>
  </si>
  <si>
    <t>Recuperación de tierras</t>
  </si>
  <si>
    <t>Servicios electromecánicos</t>
  </si>
  <si>
    <t>Forjas de zinc maquinadas con troquel cerrado</t>
  </si>
  <si>
    <t>Procesador central controlador de consola</t>
  </si>
  <si>
    <t>Retractores oftálmicos</t>
  </si>
  <si>
    <t>Programación para pascal</t>
  </si>
  <si>
    <t>Transportador de rodillos</t>
  </si>
  <si>
    <t>Elementos de ánodo</t>
  </si>
  <si>
    <t>Turbocargador</t>
  </si>
  <si>
    <t>Escarificadoras de carreteras</t>
  </si>
  <si>
    <t>Overoles o monos para bebé</t>
  </si>
  <si>
    <t>Carcasas para bombas</t>
  </si>
  <si>
    <t>Módulos o sistemas de comunicación de enfermería</t>
  </si>
  <si>
    <t>Servicios de entrada por teclado</t>
  </si>
  <si>
    <t>Espuma de supresión de incendios o compuestos similares</t>
  </si>
  <si>
    <t>Descortezadoras</t>
  </si>
  <si>
    <t>Mangas o vejigas de presión de la sangre</t>
  </si>
  <si>
    <t>Inspecciones de control de plagas</t>
  </si>
  <si>
    <t>Clorhidrato levamisol</t>
  </si>
  <si>
    <t>Mitología</t>
  </si>
  <si>
    <t>Papel higiénico</t>
  </si>
  <si>
    <t>Sistemas láser de medición</t>
  </si>
  <si>
    <t>Bitartrato de levarterenol</t>
  </si>
  <si>
    <t>Alfombras orientales</t>
  </si>
  <si>
    <t>Iluminadores para microscopios</t>
  </si>
  <si>
    <t>Dispensadores de productos sanitarios</t>
  </si>
  <si>
    <t>Troles o vagonetas y accesorios</t>
  </si>
  <si>
    <t>Adhesivos de recompensa</t>
  </si>
  <si>
    <t>Postales de comunicación del profesor</t>
  </si>
  <si>
    <t>Ensambles de placas soldadas con solvente de acero de aleación baja</t>
  </si>
  <si>
    <t>Objetos de titanio fundidos en molde fijo</t>
  </si>
  <si>
    <t>Telurómetros</t>
  </si>
  <si>
    <t>Almohadilla para sellos de estampación de caucho</t>
  </si>
  <si>
    <t>Servicios de promoción de eventos deportivos</t>
  </si>
  <si>
    <t>Clubes de deportes en hielo</t>
  </si>
  <si>
    <t>Forjaduras en estampa abierta de metal precioso</t>
  </si>
  <si>
    <t>Servicios de equipo de la cabeza del pozo</t>
  </si>
  <si>
    <t>Nefelómetros</t>
  </si>
  <si>
    <t>Ensambles de láminas remachadas de aleación wasp</t>
  </si>
  <si>
    <t>Fumarato de disoproxilo tenofovir</t>
  </si>
  <si>
    <t>Difusores de motor de avión</t>
  </si>
  <si>
    <t>Servicios de recuperación de recursos hidráulicos</t>
  </si>
  <si>
    <t>Norfloxacina</t>
  </si>
  <si>
    <t>Las Cañitas, Elupina Cordero</t>
  </si>
  <si>
    <t>Booms de bengalas</t>
  </si>
  <si>
    <t>San José de Ocoa</t>
  </si>
  <si>
    <t>Servicios de  teneduría de libros</t>
  </si>
  <si>
    <t>Sets de drenaje ventricular</t>
  </si>
  <si>
    <t>Combustibles de alcohol gelatinoso</t>
  </si>
  <si>
    <t>Compactadores</t>
  </si>
  <si>
    <t>Equipo de desagüe</t>
  </si>
  <si>
    <t>Movimientos campesinos</t>
  </si>
  <si>
    <t>Operaciones de pesca de altura</t>
  </si>
  <si>
    <t>Aparcamiento</t>
  </si>
  <si>
    <t>Ropa aislante para entornos fríos</t>
  </si>
  <si>
    <t>Mesilato de dihidroergocristina</t>
  </si>
  <si>
    <t>Servicios relativos a silos</t>
  </si>
  <si>
    <t>Láseres de uso odontológico</t>
  </si>
  <si>
    <t>Sujeta agujas de bajo grado</t>
  </si>
  <si>
    <t>Lingotes de titanio</t>
  </si>
  <si>
    <t>Recuperadores o sets para endoscopia</t>
  </si>
  <si>
    <t>Estación de autobuses</t>
  </si>
  <si>
    <t>Juntas de fibra comprimida</t>
  </si>
  <si>
    <t>Servicios de operaciones de arriendo</t>
  </si>
  <si>
    <t>Vacuna contra la plaga</t>
  </si>
  <si>
    <t>Herramientas de geo - dirección</t>
  </si>
  <si>
    <t>Depresores para uso quirúrgico</t>
  </si>
  <si>
    <t>Programación para c, c++</t>
  </si>
  <si>
    <t>Plantilla de captación</t>
  </si>
  <si>
    <t>Limpiadores de unidades de discos compactos</t>
  </si>
  <si>
    <t>Servicios de investigación biomédica</t>
  </si>
  <si>
    <t>Separadores para uso quirúrgico</t>
  </si>
  <si>
    <t>Nitrito de amilo</t>
  </si>
  <si>
    <t>Colgadores de pared o accesorios para endoscopia</t>
  </si>
  <si>
    <t>Tanques de compensación</t>
  </si>
  <si>
    <t>Ángulos de acero inoxidable</t>
  </si>
  <si>
    <t>Tuercas sujetadoras</t>
  </si>
  <si>
    <t>Guías para uso odontológico</t>
  </si>
  <si>
    <t>Enseñanza de idiomas extranjeros basada en la conversación</t>
  </si>
  <si>
    <t>Lavado en seco</t>
  </si>
  <si>
    <t>Fertilizante de potasio</t>
  </si>
  <si>
    <t>Construcción de centrales eléctricas</t>
  </si>
  <si>
    <t>Retractores de glándulas</t>
  </si>
  <si>
    <t>Antenas lan umt gsm</t>
  </si>
  <si>
    <t>Imanes de samario cobalto</t>
  </si>
  <si>
    <t>Embarcación mecanizada o de uso general</t>
  </si>
  <si>
    <t>Caballero</t>
  </si>
  <si>
    <t>Scooters</t>
  </si>
  <si>
    <t>Cajas de conmutadores</t>
  </si>
  <si>
    <t>Beta caroteno</t>
  </si>
  <si>
    <t>Instrumentos de medición de ganchos para uso quirúrgico</t>
  </si>
  <si>
    <t>Fumarato de formoterol</t>
  </si>
  <si>
    <t>Cajas de toma de corriente</t>
  </si>
  <si>
    <t>Proclorperazina</t>
  </si>
  <si>
    <t>Jeringas de punta de catéter para uso médico</t>
  </si>
  <si>
    <t>Programas de asistencia a empleados</t>
  </si>
  <si>
    <t>Ensambles de placas soldadas con soldadura fuerte o débil de inconel</t>
  </si>
  <si>
    <t>Servicios arqueológicos</t>
  </si>
  <si>
    <t>Amarres de carga</t>
  </si>
  <si>
    <t>Esterilizadores de radiación</t>
  </si>
  <si>
    <t>Pentoxifilina</t>
  </si>
  <si>
    <t>Grabadoras gráficas</t>
  </si>
  <si>
    <t>Pueblo Viejo</t>
  </si>
  <si>
    <t>Analizadores de bioluminiscencia o quimioluminiscencia</t>
  </si>
  <si>
    <t>Trampolines para ejercicios</t>
  </si>
  <si>
    <t>Objetos de aleación no ferrosa fundidos en molde de yeso</t>
  </si>
  <si>
    <t>Compresores de combinación</t>
  </si>
  <si>
    <t>Botes para desembarco de tanques</t>
  </si>
  <si>
    <t>Servicios de perforación de pozos  para entrada de agua</t>
  </si>
  <si>
    <t>Analizadores de iones</t>
  </si>
  <si>
    <t>Ensambles estructurales con soldadura de fuerte o débil de aluminio</t>
  </si>
  <si>
    <t>Libros de recursos del alfabeto</t>
  </si>
  <si>
    <t>Materiales de enseñanza de comprensión de las adicciones o cómo evitarlas</t>
  </si>
  <si>
    <t>Retenedores de anteojos</t>
  </si>
  <si>
    <t>Objetos maquinados de titanio fundidos en arena</t>
  </si>
  <si>
    <t>Insertores o kits de insertores para uso quirúrgico</t>
  </si>
  <si>
    <t>Tubos de calzas para uso odontológico</t>
  </si>
  <si>
    <t>Forjas de metales preciosos maquinadas con troquel abierto</t>
  </si>
  <si>
    <t>Componentes compuestos formados enrollados</t>
  </si>
  <si>
    <t>Servicios de curas con fuentes termales</t>
  </si>
  <si>
    <t>Alcance refrigerado para cámaras ambientales o de cultivo</t>
  </si>
  <si>
    <t>Calcipotriene</t>
  </si>
  <si>
    <t>Pinturas de agua</t>
  </si>
  <si>
    <t>Formatos o libros de impuestos</t>
  </si>
  <si>
    <t>Dedales</t>
  </si>
  <si>
    <t>Mitotano</t>
  </si>
  <si>
    <t>Acero estampado en relieve</t>
  </si>
  <si>
    <t>Rodamientos magnéticos</t>
  </si>
  <si>
    <t>Objetos de fundición centrífuga de hierro</t>
  </si>
  <si>
    <t>Cuernos de animales</t>
  </si>
  <si>
    <t>Repisas de distribución de documentos</t>
  </si>
  <si>
    <t>Granadas</t>
  </si>
  <si>
    <t>Muelles de disco</t>
  </si>
  <si>
    <t>Probenecid</t>
  </si>
  <si>
    <t>Mineral de oro</t>
  </si>
  <si>
    <t>Medidores de electrodos selectivos de iones ise</t>
  </si>
  <si>
    <t>Conductos o red de conductos de hierro</t>
  </si>
  <si>
    <t>Embragues hidráulicos</t>
  </si>
  <si>
    <t>Columnas para cromatografía líquida de alta presión hplc</t>
  </si>
  <si>
    <t>Reactivos o soluciones o tinturas ambientales</t>
  </si>
  <si>
    <t>Puntos o flechas adhesivas</t>
  </si>
  <si>
    <t>Tablas de brazo arterial o intravenoso</t>
  </si>
  <si>
    <t>Carcasas o pedestales de rodamientos</t>
  </si>
  <si>
    <t>Molinos de hueso para uso quirúrgico</t>
  </si>
  <si>
    <t>Generadores de señales</t>
  </si>
  <si>
    <t>Reactivos o kits o sustratos de detección quimio fluorescente de proteínas</t>
  </si>
  <si>
    <t>Productos o accesorios aspiradores para biopsia</t>
  </si>
  <si>
    <t>Ensambles de barras soldadas con soldadura ultra violeta de aleación hast x</t>
  </si>
  <si>
    <t>Tarjetas de actividades para trabajar material didáctico manipulable de matemáticas temprana</t>
  </si>
  <si>
    <t>Adaptadores de auriculares</t>
  </si>
  <si>
    <t>Almohadillas de máquinas de piso</t>
  </si>
  <si>
    <t>Componentes de metal precioso perforados</t>
  </si>
  <si>
    <t>Dimeticona</t>
  </si>
  <si>
    <t>Ácido desoxirribonucleico complementario cdna pre-preparado</t>
  </si>
  <si>
    <t>Software estándar específico para operadores de móviles</t>
  </si>
  <si>
    <t>Packs quirúrgicos</t>
  </si>
  <si>
    <t>Bloque de cilindros</t>
  </si>
  <si>
    <t>Clorhidrato de tetracaina</t>
  </si>
  <si>
    <t>Chatarra de aleación ferrosa</t>
  </si>
  <si>
    <t>Hexacetonido de triamcinolona</t>
  </si>
  <si>
    <t>Semillas o plántulas cebolla</t>
  </si>
  <si>
    <t>Materiales elastoméricos para impresiones dentales</t>
  </si>
  <si>
    <t>Caramifeno</t>
  </si>
  <si>
    <t>Rallos para uso comercial</t>
  </si>
  <si>
    <t>Demecario bromuro</t>
  </si>
  <si>
    <t>Carnavales ambulantes</t>
  </si>
  <si>
    <t>Impresora flexo gráfica</t>
  </si>
  <si>
    <t>Sosúa</t>
  </si>
  <si>
    <t>Unidades o accesorios de extracción obstétrica</t>
  </si>
  <si>
    <t>Equipos de ultra filtración</t>
  </si>
  <si>
    <t>Equipos de aire</t>
  </si>
  <si>
    <t>Calorímetros</t>
  </si>
  <si>
    <t>Resinas de polipropileno</t>
  </si>
  <si>
    <t>Servicios temporales de arquitectura</t>
  </si>
  <si>
    <t>Ácido acetilsalicílico</t>
  </si>
  <si>
    <t>Servicios de registro acústico de la relación de adherencia del cemento</t>
  </si>
  <si>
    <t>Río Limpio</t>
  </si>
  <si>
    <t>Componentes de cobre formados enrollados</t>
  </si>
  <si>
    <t>Ensambles de barras remachadas de aleación hast x</t>
  </si>
  <si>
    <t>Contenedores de recolección de tejido óseo</t>
  </si>
  <si>
    <t>Parametadiona</t>
  </si>
  <si>
    <t>Procaina</t>
  </si>
  <si>
    <t>Tirador de fusible</t>
  </si>
  <si>
    <t>Objetos maquinados de metal precioso fundidos en arena</t>
  </si>
  <si>
    <t>Hebra de spandex</t>
  </si>
  <si>
    <t>Inyectores de bola acidificantes</t>
  </si>
  <si>
    <t>Aguja pasa cintas</t>
  </si>
  <si>
    <t>Bandas transportadoras</t>
  </si>
  <si>
    <t>Lectores de tubo o disco</t>
  </si>
  <si>
    <t>Servicios de grabación de la superficie en el emplazamiento del pozo</t>
  </si>
  <si>
    <t>Inhaladores de anestesia o unidades de inhalación o accesorios</t>
  </si>
  <si>
    <t>Servicios de promoción o planificación del empleo</t>
  </si>
  <si>
    <t>Kits de decoración para el salón de clase</t>
  </si>
  <si>
    <t>Gorros de baño</t>
  </si>
  <si>
    <t>Programación para fortran</t>
  </si>
  <si>
    <t>Latón en barra labrada</t>
  </si>
  <si>
    <t>Clubes de aficionados a los juegos de cartas</t>
  </si>
  <si>
    <t>Incubadoras de demanda de oxígeno biológico bod enfriadas</t>
  </si>
  <si>
    <t>Etiquetas para paquetes</t>
  </si>
  <si>
    <t>Cilindros graduados para laboratorio</t>
  </si>
  <si>
    <t>Topes o bloqueos para ortodoncia</t>
  </si>
  <si>
    <t>Conductores permanentes</t>
  </si>
  <si>
    <t>Fenilpropanolamina clorhidrato</t>
  </si>
  <si>
    <t>Sistemas de aplicación de pintura</t>
  </si>
  <si>
    <t>Dihidrocodéina</t>
  </si>
  <si>
    <t>Agentes bloqueadores</t>
  </si>
  <si>
    <t>Máquinas para hacer helados</t>
  </si>
  <si>
    <t>Cámaras de sílice</t>
  </si>
  <si>
    <t>Programas de ayuda a la comunidad</t>
  </si>
  <si>
    <t>Kits post endodoncia</t>
  </si>
  <si>
    <t>Remolques carrotanque sin temperatura controlada</t>
  </si>
  <si>
    <t>Suite</t>
  </si>
  <si>
    <t>Ensambles de barras soldadas con soldadura ultra violeta de aluminio</t>
  </si>
  <si>
    <t>Químicos de remoción bacteriana</t>
  </si>
  <si>
    <t>Injertos de tubería</t>
  </si>
  <si>
    <t>Servicios de hospedaje de operación de sitios web</t>
  </si>
  <si>
    <t>Cuerdas para arcos</t>
  </si>
  <si>
    <t>Tecnología mos bipolar (bimos)</t>
  </si>
  <si>
    <t>Componentes para conjunto subcrítico</t>
  </si>
  <si>
    <t>Sistema remoto de bloqueo</t>
  </si>
  <si>
    <t>Sets endotraqueales o de traqueotomía</t>
  </si>
  <si>
    <t>Cartón no blanqueado</t>
  </si>
  <si>
    <t>Servicios de refracción para la producción de hierro o acero</t>
  </si>
  <si>
    <t>Política monetaria</t>
  </si>
  <si>
    <t>Armazones de impresión al vacío de serigrafía</t>
  </si>
  <si>
    <t>Cucharones para uso comercial</t>
  </si>
  <si>
    <t>Emparedados congelados</t>
  </si>
  <si>
    <t>Guantes de protección radiológica para uso médico</t>
  </si>
  <si>
    <t>Aluminio en barra labrada</t>
  </si>
  <si>
    <t>Materiales o dispositivos de agarre para los discapacitados físicamente</t>
  </si>
  <si>
    <t>Formación de recursos humanos para el sector  comercial</t>
  </si>
  <si>
    <t>Tenazas para halar o correr el cable de recuperación</t>
  </si>
  <si>
    <t>Instrumentos para probar madera</t>
  </si>
  <si>
    <t>Oceanografía física</t>
  </si>
  <si>
    <t>Tablas de esquí acuático o tablas para arrodillarse o boogieboards</t>
  </si>
  <si>
    <t>Cubiertas y carcasas de acero</t>
  </si>
  <si>
    <t>Tráiler cama alta</t>
  </si>
  <si>
    <t>Servicios meteorológicos</t>
  </si>
  <si>
    <t>Fundas de almohada</t>
  </si>
  <si>
    <t>Tubos de diálisis</t>
  </si>
  <si>
    <t>Inmovilizadores o vendas artroscópicas para rodilla</t>
  </si>
  <si>
    <t>Servicios de formación profesional para jóvenes rurales o granjeros</t>
  </si>
  <si>
    <t>Fluido de soldadura</t>
  </si>
  <si>
    <t>Clorhidrato de remifentanilo</t>
  </si>
  <si>
    <t>Mesas o puestos o asientos para tomografía computarizada ct o cat para uso médico</t>
  </si>
  <si>
    <t>Cinturón o accesorios para ostomía</t>
  </si>
  <si>
    <t>Plicamicina</t>
  </si>
  <si>
    <t>Servicios de telefonía celular</t>
  </si>
  <si>
    <t>Pisos de baldosa o piedra</t>
  </si>
  <si>
    <t>Software de fabricación asistida por computador cam</t>
  </si>
  <si>
    <t>Arneses o cinturones de seguridad</t>
  </si>
  <si>
    <t>Miel</t>
  </si>
  <si>
    <t>Servicios de cementar el revestidor</t>
  </si>
  <si>
    <t>Tintura para geles ácido nucleicos</t>
  </si>
  <si>
    <t>Objetos maquinados de compuestos fundidos en molde de yeso</t>
  </si>
  <si>
    <t>Alumbrado de pista</t>
  </si>
  <si>
    <t>Pinceles de caballete</t>
  </si>
  <si>
    <t>Planificación sectorial forestal</t>
  </si>
  <si>
    <t>Forjas de aleación de níquel maquinadas por reducción</t>
  </si>
  <si>
    <t>Bases de uretano</t>
  </si>
  <si>
    <t>Trajes mortuorios</t>
  </si>
  <si>
    <t>Sondas para ultrasonido o doppler o eco para uso médico</t>
  </si>
  <si>
    <t>Explosivos de polvo de nitroglicerina</t>
  </si>
  <si>
    <t>Ensambles de placas remachadas de titanio</t>
  </si>
  <si>
    <t>Papeles u hojas de esterilización</t>
  </si>
  <si>
    <t>Accesorios para impresión xilográfica</t>
  </si>
  <si>
    <t>Filtros de perfusión o productos relacionados</t>
  </si>
  <si>
    <t>Cristales para reloj</t>
  </si>
  <si>
    <t>Componentes de aleación no ferrosa maquinados por extrusión hidrostática</t>
  </si>
  <si>
    <t>Capacitación relacionada con el turismo</t>
  </si>
  <si>
    <t>Servicios de guardas de seguridad</t>
  </si>
  <si>
    <t>Tapas de radiador</t>
  </si>
  <si>
    <t>Producción de remolacha azucarera o caña de azúcar</t>
  </si>
  <si>
    <t>Quenodiol</t>
  </si>
  <si>
    <t>Papel de registro de monitores fetales</t>
  </si>
  <si>
    <t>Pernos de expansión</t>
  </si>
  <si>
    <t>Controles de enfermería o monitores de salida</t>
  </si>
  <si>
    <t>Mercancías de almacén</t>
  </si>
  <si>
    <t>Agua estéril para irrigación</t>
  </si>
  <si>
    <t>Servicios de fabricación de fibra de rayón o acetato</t>
  </si>
  <si>
    <t>Acetato de caspofungina</t>
  </si>
  <si>
    <t>Fundas protectoras de almohada para hospital</t>
  </si>
  <si>
    <t>Servicios de destrucción de documentos</t>
  </si>
  <si>
    <t>Producción de cereales</t>
  </si>
  <si>
    <t>Auxiliares de salud a domicilio</t>
  </si>
  <si>
    <t>Guayabal</t>
  </si>
  <si>
    <t>Neumotacos</t>
  </si>
  <si>
    <t>Moledoras de ciclón o vórtex</t>
  </si>
  <si>
    <t>Abridores de contenedores para los discapacitados físicamente</t>
  </si>
  <si>
    <t>Cuchillos de diversas aplicaciones</t>
  </si>
  <si>
    <t>Ensambles de tubos soldados con soldadura sónica de acero al carbono</t>
  </si>
  <si>
    <t>Embudos para laboratorio</t>
  </si>
  <si>
    <t>Provincia</t>
  </si>
  <si>
    <t>Pelotas de lacrosse</t>
  </si>
  <si>
    <t>Fundas o sobre fundas de esterilización</t>
  </si>
  <si>
    <t>Depósitos desechables de combustible del avión</t>
  </si>
  <si>
    <t>Rollos de cartucho abrasivo</t>
  </si>
  <si>
    <t>Separador de huevos para uso doméstico</t>
  </si>
  <si>
    <t>Pista de rodadura</t>
  </si>
  <si>
    <t>Alambre de bronce</t>
  </si>
  <si>
    <t>Accesorios para unidades de oxímetros de pulso</t>
  </si>
  <si>
    <t>Semillas o plántulas de soya</t>
  </si>
  <si>
    <t>Ensambles estructurales con soldadura sónica de cobre</t>
  </si>
  <si>
    <t>Servicios de preparación del mercado para productos frutales</t>
  </si>
  <si>
    <t>Producción de cultivos productores de aceites esenciales</t>
  </si>
  <si>
    <t>Latas de ponqués o pies para uso comercial</t>
  </si>
  <si>
    <t>Lasitone</t>
  </si>
  <si>
    <t>Accesorios de herramientas para halar el cable de recuperación</t>
  </si>
  <si>
    <t>Formación de recursos humanos para el sector  industrial</t>
  </si>
  <si>
    <t>Vacuna contra la fiebre amarilla</t>
  </si>
  <si>
    <t>Ganchos para empaquetaduras</t>
  </si>
  <si>
    <t>Juntas obturadoras textiles</t>
  </si>
  <si>
    <t>Actualizaciones de energía de buzón de correo multi recipientes</t>
  </si>
  <si>
    <t>Marco de carga</t>
  </si>
  <si>
    <t>Vectores de clonación general</t>
  </si>
  <si>
    <t>Conciertos</t>
  </si>
  <si>
    <t>Folders de colgar o accesorios</t>
  </si>
  <si>
    <t>Kits de demostración de la luz</t>
  </si>
  <si>
    <t>Vaporeras para uso doméstico</t>
  </si>
  <si>
    <t>Torneados (virutas) de bronce</t>
  </si>
  <si>
    <t>Linternas de pruebas de percepción del color</t>
  </si>
  <si>
    <t>Percoladores urológicos</t>
  </si>
  <si>
    <t>Elevador de plataforma</t>
  </si>
  <si>
    <t>Excavadoras para uso quirúrgico</t>
  </si>
  <si>
    <t>Parques</t>
  </si>
  <si>
    <t>Depresores de lengua o cuchillos o baja lenguas</t>
  </si>
  <si>
    <t>Soluciones o tabletas reveladoras</t>
  </si>
  <si>
    <t>Hebra de poliamida</t>
  </si>
  <si>
    <t>Servicios de sopladores de vidrio</t>
  </si>
  <si>
    <t>Vendas o compresas de compresión o presión</t>
  </si>
  <si>
    <t>Buje de automóvil</t>
  </si>
  <si>
    <t>Tela marquisette</t>
  </si>
  <si>
    <t>Accesorios o suministros de elevador forklift o transportador vertical</t>
  </si>
  <si>
    <t>Polietileno tereftalato pet</t>
  </si>
  <si>
    <t>Elías Piña</t>
  </si>
  <si>
    <t>Pasadores del eyector</t>
  </si>
  <si>
    <t>Abridor de cartas mecánico</t>
  </si>
  <si>
    <t>Ensambles estructurales remachados de aleación wasp</t>
  </si>
  <si>
    <t>Servicios de caricaturistas</t>
  </si>
  <si>
    <t>Albendazol</t>
  </si>
  <si>
    <t>Ganchos de seguridad</t>
  </si>
  <si>
    <t>Anillos para instrumentos de uso odontológico</t>
  </si>
  <si>
    <t>Servicios de oleoductos</t>
  </si>
  <si>
    <t>Servicios o programas de relaciones públicas</t>
  </si>
  <si>
    <t>Hidrotratador de alimentación catalítica</t>
  </si>
  <si>
    <t>Satélites geoestacionarios</t>
  </si>
  <si>
    <t>Ensambles de tubería con soldadura sónica de inconel</t>
  </si>
  <si>
    <t>Bandejas para pinturas</t>
  </si>
  <si>
    <t>Hilos o cables de conexión</t>
  </si>
  <si>
    <t>Kits de laringoscopia para servicios médicos de emergencia</t>
  </si>
  <si>
    <t>Vigas de aleación no ferrosa</t>
  </si>
  <si>
    <t>Software de recuperación o búsqueda de información</t>
  </si>
  <si>
    <t>Memoria rdram (rambus)</t>
  </si>
  <si>
    <t>Discos flexibles</t>
  </si>
  <si>
    <t>Newcastle</t>
  </si>
  <si>
    <t>Cintas de seda</t>
  </si>
  <si>
    <t>Procesadores de alimentos para uso doméstico</t>
  </si>
  <si>
    <t>Forjaduras en estampa cerrada de acero</t>
  </si>
  <si>
    <t>Reteplasa</t>
  </si>
  <si>
    <t>Fosfato sódico de dexametasona</t>
  </si>
  <si>
    <t>Impresoras de imágenes digitales</t>
  </si>
  <si>
    <t>Traperos húmedos</t>
  </si>
  <si>
    <t>Semillas o plántulas de melón</t>
  </si>
  <si>
    <t>Bordes o ribetes corrugados</t>
  </si>
  <si>
    <t>Unidades para oxímetros de pulso</t>
  </si>
  <si>
    <t>Acoples de flujo</t>
  </si>
  <si>
    <t>Mercenarios</t>
  </si>
  <si>
    <t>Especímenes de roca</t>
  </si>
  <si>
    <t>Hepatitis a</t>
  </si>
  <si>
    <t>Triciclos o carretillas</t>
  </si>
  <si>
    <t>Condimento</t>
  </si>
  <si>
    <t>Ruedas abrasivas de carburo de tungsteno</t>
  </si>
  <si>
    <t>Extrusiones por impacto de plástico</t>
  </si>
  <si>
    <t>Bolsas higiénicas</t>
  </si>
  <si>
    <t>Kits de limpieza industrial</t>
  </si>
  <si>
    <t>Circuitos integrados monolíticos de memoria (mmic)</t>
  </si>
  <si>
    <t>Gravilla</t>
  </si>
  <si>
    <t>Estampadores de luz del día para películas de rayos x o impresoras de identificación para uso médico</t>
  </si>
  <si>
    <t>Servicios de formación profesional agrícola</t>
  </si>
  <si>
    <t>Papel para cigarrillos o filtros</t>
  </si>
  <si>
    <t>Recuperadores de canecas</t>
  </si>
  <si>
    <t>Kits de fijación externa para uso veterinario</t>
  </si>
  <si>
    <t>Escáneres oftálmicos de ultrasonido para uso médico</t>
  </si>
  <si>
    <t>Lanchas pequeñas</t>
  </si>
  <si>
    <t>Boquillas de ducha</t>
  </si>
  <si>
    <t>Servicios de fabricación de fibra de algodón</t>
  </si>
  <si>
    <t>Gabinetes u organizadores con llave</t>
  </si>
  <si>
    <t>Cierres o broches de extensión de transferencia de tubos intravenosos</t>
  </si>
  <si>
    <t>Papel corrugado para manualidades</t>
  </si>
  <si>
    <t>Bases de beisbol</t>
  </si>
  <si>
    <t>Puntas o capas de boquillas</t>
  </si>
  <si>
    <t>Representación política</t>
  </si>
  <si>
    <t>Componentes de cobre maquinados por extrusión de impacto</t>
  </si>
  <si>
    <t>Licitacion Publica</t>
  </si>
  <si>
    <t>Servicios de cementar envoltura de superficie</t>
  </si>
  <si>
    <t>Servicios de registro por rayos gamma</t>
  </si>
  <si>
    <t>Rodillo transportador</t>
  </si>
  <si>
    <t>Brocas para poner tuercas</t>
  </si>
  <si>
    <t>Tarjetas de interface de telecomunicaciones de modo de transferencia asincrónico atm</t>
  </si>
  <si>
    <t>Componentes de plomo formados con explosivos</t>
  </si>
  <si>
    <t>Furoato de mometasona</t>
  </si>
  <si>
    <t>Jeringas de material de impresión o accesorios para uso odontológico</t>
  </si>
  <si>
    <t>Software de presentación</t>
  </si>
  <si>
    <t>Estaciones meteorológicas</t>
  </si>
  <si>
    <t>Tablas medidoras</t>
  </si>
  <si>
    <t>Kits para implantes dentales</t>
  </si>
  <si>
    <t>Bronce en barra labrada</t>
  </si>
  <si>
    <t>Paquetes de muebles de salas de juntas no modulares</t>
  </si>
  <si>
    <t>Conversores de frecuencia</t>
  </si>
  <si>
    <t>Comidas combinadas frescas</t>
  </si>
  <si>
    <t>Sistemas hidráulicos marítimos</t>
  </si>
  <si>
    <t>Cilindros de forjar</t>
  </si>
  <si>
    <t>Servicios de albergue de organizaciones de beneficencia</t>
  </si>
  <si>
    <t>Organizaciones o servicios de peregrinaje al vaticano</t>
  </si>
  <si>
    <t>Móviles</t>
  </si>
  <si>
    <t>Pastas de ensamble</t>
  </si>
  <si>
    <t>Lápices de madera</t>
  </si>
  <si>
    <t>Compuertas inferiores o puertas elevadoras</t>
  </si>
  <si>
    <t>Grasa fluoropolímero</t>
  </si>
  <si>
    <t>Unidades de electroencefalografía (EEG) o accesorios</t>
  </si>
  <si>
    <t>Diamantes</t>
  </si>
  <si>
    <t>Letras o números para calcar</t>
  </si>
  <si>
    <t>Tartrato de brimonidina</t>
  </si>
  <si>
    <t>Cobertizos para almacenaje</t>
  </si>
  <si>
    <t>Servicios de formación profesional en comunicaciones</t>
  </si>
  <si>
    <t>Cloruro de etilo</t>
  </si>
  <si>
    <t>Mantenimiento o reparación de sistemas de fontanería</t>
  </si>
  <si>
    <t>Componentes de aleación no ferrosa formados con explosivos</t>
  </si>
  <si>
    <t>Molduras de plomo</t>
  </si>
  <si>
    <t>Analizadores de audífonos o sistemas de prueba</t>
  </si>
  <si>
    <t>Sólidos de níquel</t>
  </si>
  <si>
    <t>Accesorios o suministros para analizadores de histología</t>
  </si>
  <si>
    <t>Postes de plástico</t>
  </si>
  <si>
    <t>Vaporizadores</t>
  </si>
  <si>
    <t>Software de integración de aplicaciones de empresas</t>
  </si>
  <si>
    <t>Hidróxido de aluminio</t>
  </si>
  <si>
    <t>Enciclopedias electrónicas</t>
  </si>
  <si>
    <t>Papel de lentes para microscopio</t>
  </si>
  <si>
    <t>Acetato de desoxicortona</t>
  </si>
  <si>
    <t>Cortadoras de pasto</t>
  </si>
  <si>
    <t>Sets de actividades de pentominós</t>
  </si>
  <si>
    <t>Componentes de cobre maquinados por extrusión en frío</t>
  </si>
  <si>
    <t>Software de aplicación específica para operadores de móviles</t>
  </si>
  <si>
    <t>Castillo</t>
  </si>
  <si>
    <t>Alambre de silicio-amianto (sa)</t>
  </si>
  <si>
    <t>Almohadillas de lactancia</t>
  </si>
  <si>
    <t>Clorhidrato de lidocaína</t>
  </si>
  <si>
    <t>Conductos eléctricos</t>
  </si>
  <si>
    <t>Fluido de corrección</t>
  </si>
  <si>
    <t>Botellas de lavado de laboratorios</t>
  </si>
  <si>
    <t>Manostatos</t>
  </si>
  <si>
    <t>Espíritu aromático de amoníaco</t>
  </si>
  <si>
    <t>Células fotovoltaicas</t>
  </si>
  <si>
    <t>Jeringas de medicación líquida oral</t>
  </si>
  <si>
    <t>Esterilizadores químicos o de gas</t>
  </si>
  <si>
    <t>Objetos maquinados de compuestos fundidos en molde de grafito</t>
  </si>
  <si>
    <t>Las Coles</t>
  </si>
  <si>
    <t>Válvulas tipo compuerta</t>
  </si>
  <si>
    <t>Besilato de atracurio</t>
  </si>
  <si>
    <t>Partes o accesorios de soporte para computadores</t>
  </si>
  <si>
    <t>Fosfato calcio tribásico</t>
  </si>
  <si>
    <t>Servicio de contabilidad de inventario</t>
  </si>
  <si>
    <t>Servicios de mantenimiento vástago de succión del campo petrolero</t>
  </si>
  <si>
    <t>Pentermina</t>
  </si>
  <si>
    <t>Estudios de teatro</t>
  </si>
  <si>
    <t>Ensambles de tubos soldados con soldadura ultra violeta de aluminio</t>
  </si>
  <si>
    <t>Corticotropina</t>
  </si>
  <si>
    <t>Dobladores de tubos</t>
  </si>
  <si>
    <t>Almacenamiento para sistemas de paneles</t>
  </si>
  <si>
    <t>Ácido desoxirribonucleico adn genómico purificado</t>
  </si>
  <si>
    <t>Bóvedas frangibles</t>
  </si>
  <si>
    <t>Docetaxel</t>
  </si>
  <si>
    <t>Amines o imines o sus sustitutos</t>
  </si>
  <si>
    <t>Ensamblaje de componentes ilimitados</t>
  </si>
  <si>
    <t>Monseñor Nouel</t>
  </si>
  <si>
    <t>Tubos bucales para ortodoncia</t>
  </si>
  <si>
    <t>Localización de saltos</t>
  </si>
  <si>
    <t>Forjaduras en estampa cerrada de bronce</t>
  </si>
  <si>
    <t>Cinta transparente</t>
  </si>
  <si>
    <t>Chatarra de níquel</t>
  </si>
  <si>
    <t>Conjunto pulverizador</t>
  </si>
  <si>
    <t>Pinzas de diálisis</t>
  </si>
  <si>
    <t>Cámaras grabadoras o video cámaras manuales</t>
  </si>
  <si>
    <t>Equipos y componentes de red básica móvil wlan</t>
  </si>
  <si>
    <t>Sujetadores para los discapacitados físicamente</t>
  </si>
  <si>
    <t>Materiales didácticos de transporte</t>
  </si>
  <si>
    <t>Aleación de aluminio 7178</t>
  </si>
  <si>
    <t>Ganchos para abotonarse para los discapacitados físicamente</t>
  </si>
  <si>
    <t>Cuentas para macramé</t>
  </si>
  <si>
    <t>Servicios de pruebas de superficie del pozo</t>
  </si>
  <si>
    <t>Enroscado de tubería de perforación de pozos</t>
  </si>
  <si>
    <t>Servicios de plataformas  petroleras autoelevables (jackup)</t>
  </si>
  <si>
    <t>Básculas de piso o de plataforma</t>
  </si>
  <si>
    <t>Software de puerta de acceso</t>
  </si>
  <si>
    <t>Paño filtrante</t>
  </si>
  <si>
    <t>Cepillos de la banda transportadora</t>
  </si>
  <si>
    <t>Cubos no metálicos</t>
  </si>
  <si>
    <t>Aproximadores para uso quirúrgico</t>
  </si>
  <si>
    <t>Dispositivos o bombas para el control de la hemorragia nasal</t>
  </si>
  <si>
    <t>Cartuchos de tinta</t>
  </si>
  <si>
    <t>Rieles de acero</t>
  </si>
  <si>
    <t>Estuches de medicamentos para servicios médicos de emergencia</t>
  </si>
  <si>
    <t>Pistola pastelera para uso doméstico</t>
  </si>
  <si>
    <t>Aceites para lubricación de armas</t>
  </si>
  <si>
    <t>Servicios de descontaminación ambiental</t>
  </si>
  <si>
    <t>Eliminación de residuos médicos</t>
  </si>
  <si>
    <t>Servicios de pintura de exteriores</t>
  </si>
  <si>
    <t>Limpieza con chorro de arena</t>
  </si>
  <si>
    <t>Recursos para aprender a hablar español</t>
  </si>
  <si>
    <t>Bisoprolol fumarato</t>
  </si>
  <si>
    <t>Universidades (colleges) comunitarias de dos años</t>
  </si>
  <si>
    <t>Forjaduras en estampa abierta de bronce</t>
  </si>
  <si>
    <t>Servicios de alivio de atascamiento de los tubos en la perforación en el fondo del pozo</t>
  </si>
  <si>
    <t>Materiales de enseñanza de seguridad del hogar o de protección para evitar usos indebidos por los niños</t>
  </si>
  <si>
    <t>Servicio de almacenamiento transitorio o recogida de tubos para perforación de pozos</t>
  </si>
  <si>
    <t>Baldes de escurrido de esterilización</t>
  </si>
  <si>
    <t>Ensambles estructurales con soldadura sónica de acero de aleación baja</t>
  </si>
  <si>
    <t>Pernos de ojo</t>
  </si>
  <si>
    <t>Mariscos congelados</t>
  </si>
  <si>
    <t>Unidades de cirugía endoscópica</t>
  </si>
  <si>
    <t>Sobrerol</t>
  </si>
  <si>
    <t>Crédito fiscal de inversión</t>
  </si>
  <si>
    <t>Pantalones largos o cortos o pantalonetas para hombre</t>
  </si>
  <si>
    <t>Clorhidrato de granisetrón</t>
  </si>
  <si>
    <t>Servicios recaudación de  impuestos o tasas administrativas</t>
  </si>
  <si>
    <t>Lingotes de estiramiento por presión de aleación ferrosa</t>
  </si>
  <si>
    <t>Tarjetas de puerto en serie</t>
  </si>
  <si>
    <t>Maquinaria de doblado de tubos</t>
  </si>
  <si>
    <t>Conectores coaxiales</t>
  </si>
  <si>
    <t>Medina</t>
  </si>
  <si>
    <t>Karts</t>
  </si>
  <si>
    <t>Software de multiplexor</t>
  </si>
  <si>
    <t>Servicios de estudio fotográfico  o fotos fijas</t>
  </si>
  <si>
    <t>Certificados de buena actitud</t>
  </si>
  <si>
    <t>Equipo de central telefónica privada pbx</t>
  </si>
  <si>
    <t>Juguetes táctiles</t>
  </si>
  <si>
    <t>Detectores cromatográficos</t>
  </si>
  <si>
    <t>Sujetafusibles</t>
  </si>
  <si>
    <t>Recubrimientos o plastilinas o sellantes resistentes al calor</t>
  </si>
  <si>
    <t>Película de transparencia</t>
  </si>
  <si>
    <t>Servicios de elevadores artificiales del campo petrolero</t>
  </si>
  <si>
    <t>Mesas</t>
  </si>
  <si>
    <t>Soluciones para limpiar joyas</t>
  </si>
  <si>
    <t>Servicios de laboratorios de ultrasonido</t>
  </si>
  <si>
    <t>Baños de circulación</t>
  </si>
  <si>
    <t>Servicios de modelar del depósito</t>
  </si>
  <si>
    <t>Base para sopas</t>
  </si>
  <si>
    <t>Ensambles de tubería pegada de latón</t>
  </si>
  <si>
    <t>Eliminadores de oxígeno</t>
  </si>
  <si>
    <t>Servicios de investigación toxicológica</t>
  </si>
  <si>
    <t>Citrato sufentanilo</t>
  </si>
  <si>
    <t>Isometepteno</t>
  </si>
  <si>
    <t>Fenoles o sus sustitutos y derivados</t>
  </si>
  <si>
    <t>Supervisión de instalación, ajuste o mantenimiento de calderas</t>
  </si>
  <si>
    <t>Villa Hermosa</t>
  </si>
  <si>
    <t>Levantadores de hojas</t>
  </si>
  <si>
    <t>Gabinetes de almacenamiento o accesorios para endoscopia</t>
  </si>
  <si>
    <t>Fichas para construcción de palabras</t>
  </si>
  <si>
    <t>Irradiadores de neutrones</t>
  </si>
  <si>
    <t>Pantallas o desplegadores para proyección</t>
  </si>
  <si>
    <t>Chatarra de acero básico</t>
  </si>
  <si>
    <t>Lámparas halógenas</t>
  </si>
  <si>
    <t>Aleaciones para amalgamas de uso odontológico</t>
  </si>
  <si>
    <t>Antisépticos basados en alcohol o acetona</t>
  </si>
  <si>
    <t>Bridas de boquilla para soldar</t>
  </si>
  <si>
    <t>Fajas para bebés o porta bebés para servicios médicos de emergencia</t>
  </si>
  <si>
    <t>Risperidona</t>
  </si>
  <si>
    <t>Diclofenaco sódico</t>
  </si>
  <si>
    <t>Cucharas o curetas oftálmicas</t>
  </si>
  <si>
    <t>Gilsonita</t>
  </si>
  <si>
    <t>Transporte nacional aéreo de carga</t>
  </si>
  <si>
    <t>Insertos cerámicos</t>
  </si>
  <si>
    <t>Dicumarol</t>
  </si>
  <si>
    <t>Barahona</t>
  </si>
  <si>
    <t>Elastómeros de prótesis maxilofacial extra oral</t>
  </si>
  <si>
    <t>Objetivos para lanzar</t>
  </si>
  <si>
    <t>Benzbromarona</t>
  </si>
  <si>
    <t>Camiones de manipulación de sedimento y aguas residuales</t>
  </si>
  <si>
    <t>Servicios de distribución mayorista</t>
  </si>
  <si>
    <t>Zoplicona</t>
  </si>
  <si>
    <t>Pista de carreras</t>
  </si>
  <si>
    <t>Servicios de fabricación de equipo de elevación, elevación o transporte</t>
  </si>
  <si>
    <t>Servicios de cooperación norte-sur</t>
  </si>
  <si>
    <t>Ensambles estructurales con soldadura ultra violeta de acero de aleación baja</t>
  </si>
  <si>
    <t>Cubiertos para uso comercial</t>
  </si>
  <si>
    <t>Trampas o contenedores de recolección de especímenes para uso quirúrgico</t>
  </si>
  <si>
    <t>Ensambles de láminas soldadas con soldadura sónica de cobre</t>
  </si>
  <si>
    <t>Ostricultura</t>
  </si>
  <si>
    <t>Tijeras para autopsias</t>
  </si>
  <si>
    <t>Ensambles de barras soldadas con soldadura fuerte o débil de acero al carbono</t>
  </si>
  <si>
    <t>Pralidoxima</t>
  </si>
  <si>
    <t>Latas de pizza para uso comercial</t>
  </si>
  <si>
    <t>Metotrexato de sodio</t>
  </si>
  <si>
    <t>Grabadoras sicológicas</t>
  </si>
  <si>
    <t>Servicios de corte y tinte de pelo</t>
  </si>
  <si>
    <t>Pescado congelado</t>
  </si>
  <si>
    <t>Plantas de trituración</t>
  </si>
  <si>
    <t>Pinturas o medios para esmaltar</t>
  </si>
  <si>
    <t>Kits de entrega de materiales de impresión para uso odontológico</t>
  </si>
  <si>
    <t>Chimeneas industriales</t>
  </si>
  <si>
    <t>Servicios de planificación del pozos</t>
  </si>
  <si>
    <t>Clorhidrato de flurazepam</t>
  </si>
  <si>
    <t>Unidades o accesorios de enfriamiento para almacenamiento frío para uso médico</t>
  </si>
  <si>
    <t>Conectores circulares</t>
  </si>
  <si>
    <t>Recuerdos (souvenirs)</t>
  </si>
  <si>
    <t>Rejillas móviles de rayos x para uso médico</t>
  </si>
  <si>
    <t>Kits para extracción de ácido nucleico de células o tejidos de plantas</t>
  </si>
  <si>
    <t>Especialización de cultivos</t>
  </si>
  <si>
    <t>Movimientos clandestinos</t>
  </si>
  <si>
    <t>Equipos de inspección boroscópica</t>
  </si>
  <si>
    <t>Brazaletes</t>
  </si>
  <si>
    <t>Tropicamida</t>
  </si>
  <si>
    <t>Propileno</t>
  </si>
  <si>
    <t>Bloques de corona</t>
  </si>
  <si>
    <t>Instrumentos para probar textiles</t>
  </si>
  <si>
    <t>Refrescos</t>
  </si>
  <si>
    <t>Escáneres cromatográficos</t>
  </si>
  <si>
    <t>Conos para hornos de cocción</t>
  </si>
  <si>
    <t>Máquinas para emparejar papel</t>
  </si>
  <si>
    <t>Esponja especial para laparotomía o detectable por rayos x o de uso quirúrgico</t>
  </si>
  <si>
    <t>Aesculus</t>
  </si>
  <si>
    <t>Arcilla cerámica terapéutica o accesorios</t>
  </si>
  <si>
    <t>Asociaciones empresariales sectoriales</t>
  </si>
  <si>
    <t>Metano</t>
  </si>
  <si>
    <t>Materiales didácticos de diseño o delineación</t>
  </si>
  <si>
    <t>Anclajes de concreto</t>
  </si>
  <si>
    <t>Suministros para piscicultura</t>
  </si>
  <si>
    <t>Sweaters para bebé</t>
  </si>
  <si>
    <t>Tablas espinales</t>
  </si>
  <si>
    <t>Escariadores o punzones de mano para uso quirúrgico</t>
  </si>
  <si>
    <t>Brocas industriales</t>
  </si>
  <si>
    <t>Cooperación sobre tratados de paz</t>
  </si>
  <si>
    <t>Tubos o núcleos de papel</t>
  </si>
  <si>
    <t>Bloques de cerámica</t>
  </si>
  <si>
    <t>Sets de instrumentos para cirugía de traqueotomía</t>
  </si>
  <si>
    <t>Chapa de aluminio</t>
  </si>
  <si>
    <t>Accesorios de las bujías</t>
  </si>
  <si>
    <t>Dispositivos de señalización para teléfonos</t>
  </si>
  <si>
    <t>Herramientas para cementación de campos petroleros</t>
  </si>
  <si>
    <t>Compresas oclusivas</t>
  </si>
  <si>
    <t>Resina polieterimida</t>
  </si>
  <si>
    <t>Cartones de huevos</t>
  </si>
  <si>
    <t>Maniobras navales o submarinas</t>
  </si>
  <si>
    <t>Listones de avión</t>
  </si>
  <si>
    <t>Levotiroxina sódica</t>
  </si>
  <si>
    <t>Equipos electrónicos de duplicación de medios o información</t>
  </si>
  <si>
    <t>Rodamientos lineales</t>
  </si>
  <si>
    <t>Caucho vulcanizado</t>
  </si>
  <si>
    <t>Actuaciones de danza</t>
  </si>
  <si>
    <t>Clasificación del suelo</t>
  </si>
  <si>
    <t>Tensionadores</t>
  </si>
  <si>
    <t>Fenilbutazona</t>
  </si>
  <si>
    <t>Sujetadores de tubos de gastrostomía o yeyunostomía</t>
  </si>
  <si>
    <t>Controles de disolución</t>
  </si>
  <si>
    <t>Software de sistemas expertos</t>
  </si>
  <si>
    <t>Platina de aluminio</t>
  </si>
  <si>
    <t>Válvulas de seguridad sub – superficie</t>
  </si>
  <si>
    <t>Canastas para servir para servicio de comidas</t>
  </si>
  <si>
    <t>Polivinilo formal</t>
  </si>
  <si>
    <t>Diseño de aviónica</t>
  </si>
  <si>
    <t>Embudos de cocina para uso doméstico</t>
  </si>
  <si>
    <t>Encerado de pisos y limpieza de tapetes</t>
  </si>
  <si>
    <t>Impresión textil</t>
  </si>
  <si>
    <t>Estabilizadores de arcilla orgánica</t>
  </si>
  <si>
    <t>Insuflador de oxígeno o sus accesorios</t>
  </si>
  <si>
    <t>Equipos o suministros o accesorios para gastroenterología</t>
  </si>
  <si>
    <t>Extendedores de tinta de impresión</t>
  </si>
  <si>
    <t>Sólidos de súper aleación</t>
  </si>
  <si>
    <t>Molduras de cobre</t>
  </si>
  <si>
    <t>Sistemas de almacenaje de combustible híbrido</t>
  </si>
  <si>
    <t>Pivote de energía o transmisión superior</t>
  </si>
  <si>
    <t>Estrógenos conjugados</t>
  </si>
  <si>
    <t>Máscaras de oxígeno o partes para uso médico</t>
  </si>
  <si>
    <t>Fomivirsen sódico</t>
  </si>
  <si>
    <t>Asistencia administrativa o de oficina permanente</t>
  </si>
  <si>
    <t>Rodamiento partido</t>
  </si>
  <si>
    <t>Alfileres dispensadores</t>
  </si>
  <si>
    <t>Paneles de madera comprimida</t>
  </si>
  <si>
    <t>Brazos de lámparas</t>
  </si>
  <si>
    <t>Hilado de seda</t>
  </si>
  <si>
    <t>Motor neumático</t>
  </si>
  <si>
    <t>Partes de repuesto para bombas dosificadoras</t>
  </si>
  <si>
    <t>Sistemas de desescarchado y antiniebla para automóviles</t>
  </si>
  <si>
    <t>Servicios de componente de válvula o válvula del lugar del pozo</t>
  </si>
  <si>
    <t>Servicios de suministro de alimentos de emergencia</t>
  </si>
  <si>
    <t>Dispensadores de ambientadores</t>
  </si>
  <si>
    <t>Componentes de aleación no ferrosa maquinados por extrusión en frío</t>
  </si>
  <si>
    <t>Resina de cloruro de polivinilo</t>
  </si>
  <si>
    <t>María Trinidad Sánchez</t>
  </si>
  <si>
    <t>Martillos o martillos quirúrgicos para reflejos</t>
  </si>
  <si>
    <t>Guillotinas para cortar papel</t>
  </si>
  <si>
    <t>Patos (bacinillas) para uso general</t>
  </si>
  <si>
    <t>Organizadores individual (sin apoyo)</t>
  </si>
  <si>
    <t>Capacetes de cilindro neumático</t>
  </si>
  <si>
    <t>Bicicletas de montaña</t>
  </si>
  <si>
    <t>Brilladoras de pisos</t>
  </si>
  <si>
    <t>Multiplexores</t>
  </si>
  <si>
    <t>Abrelatas eléctricos para uso doméstico</t>
  </si>
  <si>
    <t>Forjas de magnesio maquinadas por reducción</t>
  </si>
  <si>
    <t>Materiales de pedagógicos para unidades temáticas</t>
  </si>
  <si>
    <t>Vigas de bronce</t>
  </si>
  <si>
    <t>Ensambles de tubos soldados con soldadura ultra violeta de acero al carbono</t>
  </si>
  <si>
    <t>Bombas de doble diafragma</t>
  </si>
  <si>
    <t>Metipranolol</t>
  </si>
  <si>
    <t>Paradas de emergencia</t>
  </si>
  <si>
    <t>Tráiler para contenedores</t>
  </si>
  <si>
    <t>Juegos clásicos</t>
  </si>
  <si>
    <t>Publicidad en periódicos</t>
  </si>
  <si>
    <t>Equipo de aire para perforaciones</t>
  </si>
  <si>
    <t>Servicios de operación o arrastre de la instalación de bombeo del campo petrolífero</t>
  </si>
  <si>
    <t>Pasador de espiga</t>
  </si>
  <si>
    <t>Agua pesada</t>
  </si>
  <si>
    <t>Equipo de resonancia</t>
  </si>
  <si>
    <t>Estantes para carpetas de información</t>
  </si>
  <si>
    <t>Ollas de vapor para uso comercial</t>
  </si>
  <si>
    <t>Bandas de impresión</t>
  </si>
  <si>
    <t>Servicios de investigación inmunológica</t>
  </si>
  <si>
    <t>Polarímetros</t>
  </si>
  <si>
    <t>Máquinas para arrugas de los libros</t>
  </si>
  <si>
    <t>Compuestos conservantes</t>
  </si>
  <si>
    <t>Hidróxido de magnesio</t>
  </si>
  <si>
    <t>Sleeping bags (bolsas para dormir)</t>
  </si>
  <si>
    <t>Servicios de análisis o gestión de problemas sociales</t>
  </si>
  <si>
    <t>Hato Viejo</t>
  </si>
  <si>
    <t>Medios ricos para levadura</t>
  </si>
  <si>
    <t>Cajas de hielo</t>
  </si>
  <si>
    <t>Sistemas tributarios</t>
  </si>
  <si>
    <t>Ensambles de placas soldadas de acero al carbono</t>
  </si>
  <si>
    <t>Servicios de prueba o de fijar la elevación por presión de gas</t>
  </si>
  <si>
    <t>Servicios de capacitación sobre la lucha contra incendios</t>
  </si>
  <si>
    <t>Máquinas de anillado de libros</t>
  </si>
  <si>
    <t>Aparejos de maniobras</t>
  </si>
  <si>
    <t>Ensambles estructurales pegados de aleación wasp</t>
  </si>
  <si>
    <t>Agencias de viajes</t>
  </si>
  <si>
    <t>Los Patos</t>
  </si>
  <si>
    <t>Anillos de recubrimiento de ángulo de tubería</t>
  </si>
  <si>
    <t>Componentes de acero formados en torno</t>
  </si>
  <si>
    <t>Aspiradoras para entomología</t>
  </si>
  <si>
    <t>Las Maguanas, Hato Nuevo</t>
  </si>
  <si>
    <t>Enderezadores eléctricos de cables</t>
  </si>
  <si>
    <t>Modelos del cuerpo de animales, partes u órganos</t>
  </si>
  <si>
    <t>Láseres para uso quirúrgico o accesorios</t>
  </si>
  <si>
    <t>Etiquetas de afinidad</t>
  </si>
  <si>
    <t>Servicios sísmicos verticales</t>
  </si>
  <si>
    <t>Unidades dentales</t>
  </si>
  <si>
    <t>Tetranitrato de pentaeritrito</t>
  </si>
  <si>
    <t>Remaches de botón</t>
  </si>
  <si>
    <t>Rodillos agrícolas</t>
  </si>
  <si>
    <t>Servicios de tarjetas telefónicas prepagadas</t>
  </si>
  <si>
    <t>Centrales de energía  marina</t>
  </si>
  <si>
    <t>Tolmetin sódico</t>
  </si>
  <si>
    <t>Alfombras sintéticas</t>
  </si>
  <si>
    <t>Servicios de ginecología y obstetricia</t>
  </si>
  <si>
    <t>Equipos o suministros de cuarto oscuro de rayos x para uso médico</t>
  </si>
  <si>
    <t>Mallas o redes para deportes</t>
  </si>
  <si>
    <t>Aros de prendedores para pasar cadenas de joyería fina</t>
  </si>
  <si>
    <t>Solución  anticoagulante citrato fosfato dextrosa</t>
  </si>
  <si>
    <t>Aparato de cangilones</t>
  </si>
  <si>
    <t>Controles de calidad o calibradores o estándares de análisis de orina</t>
  </si>
  <si>
    <t>Vehículos de transporte a grane</t>
  </si>
  <si>
    <t>Campanas eléctricas o accesorios</t>
  </si>
  <si>
    <t>Programas de conservación de energía</t>
  </si>
  <si>
    <t>Monitores de temperatura y velocidad del aire</t>
  </si>
  <si>
    <t>Bloques de piedra</t>
  </si>
  <si>
    <t>Transistores bipolares de unión (bjt)</t>
  </si>
  <si>
    <t>Servicios de preparación del mercado para productos hortenses</t>
  </si>
  <si>
    <t>Servicios de prevención o control del sida</t>
  </si>
  <si>
    <t>Aplicaciones para ostomía</t>
  </si>
  <si>
    <t>Componentes de aleación de níquel maquinados por extrusión hidrostática</t>
  </si>
  <si>
    <t>Inyectores</t>
  </si>
  <si>
    <t>Dinitrato de isosorbida</t>
  </si>
  <si>
    <t>Cuerdas de velocidad</t>
  </si>
  <si>
    <t>Letras o números brillantes</t>
  </si>
  <si>
    <t>Expansores para uso odontológico</t>
  </si>
  <si>
    <t>Quemadores eléctricos</t>
  </si>
  <si>
    <t>Filtros nasogástricos</t>
  </si>
  <si>
    <t>Hilado de yute</t>
  </si>
  <si>
    <t>Joyas de purpurina</t>
  </si>
  <si>
    <t>Estudios de medios de comunicación</t>
  </si>
  <si>
    <t>Tela o textil de vidrio</t>
  </si>
  <si>
    <t>Hidracinas o hidracidas o sus sustitutos</t>
  </si>
  <si>
    <t>Alarmas de seguridad</t>
  </si>
  <si>
    <t>Oxitetraciclina</t>
  </si>
  <si>
    <t>Videos de operación o de instrucciones para equipos médicos</t>
  </si>
  <si>
    <t>Sets de instrumentos para cirugía de angiografía</t>
  </si>
  <si>
    <t>Carrete del cabezal del revestimiento</t>
  </si>
  <si>
    <t>Mercurio hg</t>
  </si>
  <si>
    <t>Porosímetros</t>
  </si>
  <si>
    <t>Compactadores o incineradores para el tratamiento de residuos radiactivos</t>
  </si>
  <si>
    <t>Villa Bisonó (Navarrete)</t>
  </si>
  <si>
    <t>Colina</t>
  </si>
  <si>
    <t>Muelles helicoidales</t>
  </si>
  <si>
    <t>Manabao</t>
  </si>
  <si>
    <t>Localizadores de ensamble de sello</t>
  </si>
  <si>
    <t>Cámaras de pesaje de nutrición enteral</t>
  </si>
  <si>
    <t>Las Lagunas</t>
  </si>
  <si>
    <t>Tubos de irrigación urinaria</t>
  </si>
  <si>
    <t>Sistemas de comunicación pública</t>
  </si>
  <si>
    <t>Conmutadores de tensión media</t>
  </si>
  <si>
    <t>Almohadillas o joy sticks de juegos</t>
  </si>
  <si>
    <t>Tubos de pruebas de separador</t>
  </si>
  <si>
    <t>Citrato de piperazina</t>
  </si>
  <si>
    <t>Servicios de legislación alimentaria</t>
  </si>
  <si>
    <t>Medio seco premezclado especializado</t>
  </si>
  <si>
    <t>Ángulos de magnesio</t>
  </si>
  <si>
    <t>Zapatones para bebé</t>
  </si>
  <si>
    <t>Fórceps o tenazas de alambre para uso quirúrgico</t>
  </si>
  <si>
    <t>Especímenes de ciclo vital preservado</t>
  </si>
  <si>
    <t>Servicios temporales de construcción</t>
  </si>
  <si>
    <t>Transporte aéreo a carretera (por camión)</t>
  </si>
  <si>
    <t>Controladores de temperatura humidificadores</t>
  </si>
  <si>
    <t>Dinoprostona</t>
  </si>
  <si>
    <t>Accesorios de presión para vías aéreas positivas de doble nivel bi pap</t>
  </si>
  <si>
    <t>Bases o soportes de partituras para instrumentos musicales</t>
  </si>
  <si>
    <t>Componentes de aleaciones ferrosas estampados</t>
  </si>
  <si>
    <t>Enhebrador de agujas</t>
  </si>
  <si>
    <t>Azatioprina sódica</t>
  </si>
  <si>
    <t>No proliferación nuclear</t>
  </si>
  <si>
    <t>Adaptadores o enlazadores</t>
  </si>
  <si>
    <t>Objetos maquinados de acero inoxidable fundidos en molde de grafito</t>
  </si>
  <si>
    <t>Máquinas contabilizadoras</t>
  </si>
  <si>
    <t>Clorhidrato de dipivefrina</t>
  </si>
  <si>
    <t>Equipo de cemento líquido a granel</t>
  </si>
  <si>
    <t>Relés de mercurio</t>
  </si>
  <si>
    <t>Tarjetas didácticas de fracciones</t>
  </si>
  <si>
    <t>Vacuna contra el estafilococo</t>
  </si>
  <si>
    <t>Badanas</t>
  </si>
  <si>
    <t>Análisis monetario</t>
  </si>
  <si>
    <t>Forjaduras en estampa abierta de titanio</t>
  </si>
  <si>
    <t>Kits de descompresión del colon</t>
  </si>
  <si>
    <t>Servicios legales sobre contratos</t>
  </si>
  <si>
    <t>Helicópteros de transporte militar</t>
  </si>
  <si>
    <t>Componentes no metálicos formados por estiramiento</t>
  </si>
  <si>
    <t>Servicios de operadores de eventos en estadios</t>
  </si>
  <si>
    <t>Objetos de acero fundidos por proceso en v</t>
  </si>
  <si>
    <t>Papel periódico de colores</t>
  </si>
  <si>
    <t>Distribución de energía eléctrica municipal</t>
  </si>
  <si>
    <t>Tacómetros</t>
  </si>
  <si>
    <t>Software médico</t>
  </si>
  <si>
    <t>Semillas o plántulas de rábano</t>
  </si>
  <si>
    <t>Historietas cómicas</t>
  </si>
  <si>
    <t>Filtros de vidrio para laboratorio</t>
  </si>
  <si>
    <t>Pequeñas bolsas de papel de sales absorbentes húmedas</t>
  </si>
  <si>
    <t>Líneas de marcar con tiza</t>
  </si>
  <si>
    <t>Servicios de recreo al lado del agua</t>
  </si>
  <si>
    <t>Fenestrómetros de oído</t>
  </si>
  <si>
    <t>Servicios de planificación de reuniones</t>
  </si>
  <si>
    <t>Plantilla de chequeo</t>
  </si>
  <si>
    <t>Conectores herméticos</t>
  </si>
  <si>
    <t>Liotironina sódica</t>
  </si>
  <si>
    <t>Férulas o stents nasales</t>
  </si>
  <si>
    <t>Servicios de inspección de líneas de energía eléctrica</t>
  </si>
  <si>
    <t>Reservorios</t>
  </si>
  <si>
    <t>Termómetros de fibra óptica para uso médico</t>
  </si>
  <si>
    <t>Clorhidrato de etidocaína</t>
  </si>
  <si>
    <t>Embragues de leva</t>
  </si>
  <si>
    <t>Tuercas hexagonales</t>
  </si>
  <si>
    <t>Suministros de bolos</t>
  </si>
  <si>
    <t>Extensiones de interruptores de luz para los discapacitados físicamente</t>
  </si>
  <si>
    <t>Valerato de estradiol</t>
  </si>
  <si>
    <t>Seaborgio sg</t>
  </si>
  <si>
    <t>Cloruro de edrofonio</t>
  </si>
  <si>
    <t>Pulpa de papel</t>
  </si>
  <si>
    <t>Defensas traseras para tiro con arco</t>
  </si>
  <si>
    <t>Plataforma de juegos móvil o de mensajes</t>
  </si>
  <si>
    <t>Fundas para equipos de uso quirúrgico</t>
  </si>
  <si>
    <t>Clorhidrato de midodrina</t>
  </si>
  <si>
    <t>Servicios de fabricación de paneles de base de madera</t>
  </si>
  <si>
    <t>Gorro de quirófano para personal médico</t>
  </si>
  <si>
    <t>Culatas de transmisión</t>
  </si>
  <si>
    <t>Sistemas de frenos mecánicos</t>
  </si>
  <si>
    <t>Gabinetes o estaciones para flujo laminar</t>
  </si>
  <si>
    <t>Balanzas analíticas</t>
  </si>
  <si>
    <t>Cortadores jet de cable de recuperación</t>
  </si>
  <si>
    <t>Objetos maquinados de magnesio fundidos en molde cerámico</t>
  </si>
  <si>
    <t>Pintura de tatuaje provisional</t>
  </si>
  <si>
    <t>Pintura gel permanente de alta viscosidad para vidrio o cerámica</t>
  </si>
  <si>
    <t>Extrusiones por impacto de titanio</t>
  </si>
  <si>
    <t>Equipo de control de corrosión</t>
  </si>
  <si>
    <t>Servicios de visualización o cartografía del campo petrolero</t>
  </si>
  <si>
    <t>Acoplamientos de reducción de tubería</t>
  </si>
  <si>
    <t>Filtros de microbiología</t>
  </si>
  <si>
    <t>Densitómetros de hueso de rayos x</t>
  </si>
  <si>
    <t>Alumbrado submarino</t>
  </si>
  <si>
    <t>Compresores refrigerantes</t>
  </si>
  <si>
    <t>Cinta magnética</t>
  </si>
  <si>
    <t>Necesidades de dotación de personal técnico temporal</t>
  </si>
  <si>
    <t>La Colonia</t>
  </si>
  <si>
    <t>Orinales de uso general para pacientes</t>
  </si>
  <si>
    <t>Cuerda de acero para piano</t>
  </si>
  <si>
    <t>Trituradoras de pavimento</t>
  </si>
  <si>
    <t>Candados de números</t>
  </si>
  <si>
    <t>Papel para manualidades autoadhesivo</t>
  </si>
  <si>
    <t>Aislamiento de repuesto para calderas de laboratorio</t>
  </si>
  <si>
    <t>Lubricadores neumáticos</t>
  </si>
  <si>
    <t>Sistemas de seguimiento de aire a tierra</t>
  </si>
  <si>
    <t>Transporte de ganado por ferrocarril</t>
  </si>
  <si>
    <t>Máquinas de curvar tangentes</t>
  </si>
  <si>
    <t>Puestos de yeso</t>
  </si>
  <si>
    <t>Unidades de vacío o accesorios para biopsia de seno mínimamente invasiva</t>
  </si>
  <si>
    <t>Servicios de protección de las especies en peligro de extinción</t>
  </si>
  <si>
    <t>Servicios de consolidación de pozos</t>
  </si>
  <si>
    <t>Retenedores de uso odontológico</t>
  </si>
  <si>
    <t>Servicios de drenaje de la contaminación de las aguas subterráneas</t>
  </si>
  <si>
    <t>Tubos capilares o hematocritos</t>
  </si>
  <si>
    <t>Conjunto de rodillos de alimentación</t>
  </si>
  <si>
    <t>Entidades de préstamos para la pequeña empresa</t>
  </si>
  <si>
    <t>Carritos de autopsia</t>
  </si>
  <si>
    <t>Limpiadores de carros de esterilización</t>
  </si>
  <si>
    <t>Valproato de sodio</t>
  </si>
  <si>
    <t>Materiales didácticos de agricultura</t>
  </si>
  <si>
    <t>Filtros de plato multipocillo</t>
  </si>
  <si>
    <t>Lámparas de calor para uso comercial</t>
  </si>
  <si>
    <t>Dispositivos o accesorios eléctricos para limpieza de instrumentos</t>
  </si>
  <si>
    <t>Componentes de zinc formados enrollados</t>
  </si>
  <si>
    <t>Sellantes de huecos o fisuras de uso odontológico</t>
  </si>
  <si>
    <t>Lata de vapor de combustible</t>
  </si>
  <si>
    <t>Elementos de filtración de cartucho para laboratorios</t>
  </si>
  <si>
    <t>Agencias de mercadeo  de venta, incluido el material impreso</t>
  </si>
  <si>
    <t>Bobinadoras eléctricas</t>
  </si>
  <si>
    <t>Objetos maquinados centrifugados no metálicos fundidos</t>
  </si>
  <si>
    <t>Taladros de roca manuales</t>
  </si>
  <si>
    <t>Electrómetros</t>
  </si>
  <si>
    <t>Núcleo de panal de latón</t>
  </si>
  <si>
    <t>Soluciones reguladoras neutrales</t>
  </si>
  <si>
    <t>Accesorios de cuentas</t>
  </si>
  <si>
    <t>Ayudas de posicionamiento para tomografía computarizada ct o cat para uso médico</t>
  </si>
  <si>
    <t>Cubiertas de señales</t>
  </si>
  <si>
    <t>Baterías de ferroníquel</t>
  </si>
  <si>
    <t>Reforma tributaria</t>
  </si>
  <si>
    <t>Servicios de terapia ocupacional</t>
  </si>
  <si>
    <t>Flotadores para pesca comercial</t>
  </si>
  <si>
    <t>Unidades de magneto óptico mo</t>
  </si>
  <si>
    <t>Almacenamiento de equipos de educación física</t>
  </si>
  <si>
    <t>Aeronave de reconocimiento o vigilancia</t>
  </si>
  <si>
    <t>Isoproterenol</t>
  </si>
  <si>
    <t>Servicios de legislación de seguridad social</t>
  </si>
  <si>
    <t>Conductos de cobre</t>
  </si>
  <si>
    <t>Mezcladores de toque para laboratorio</t>
  </si>
  <si>
    <t>Máquinas de composición de monotipos</t>
  </si>
  <si>
    <t>Batidora de crema para uso doméstico</t>
  </si>
  <si>
    <t>Mesas de simulación de corrientes de agua</t>
  </si>
  <si>
    <t>Flautas musicales</t>
  </si>
  <si>
    <t>Salicilato de colina</t>
  </si>
  <si>
    <t>Removedores de suturas</t>
  </si>
  <si>
    <t>Metilsulfato de neostigmina</t>
  </si>
  <si>
    <t>Planchas de esmeril</t>
  </si>
  <si>
    <t>Conductos o red de conductos de cobre</t>
  </si>
  <si>
    <t>Municipio</t>
  </si>
  <si>
    <t>Maquinaria para triturar plástico</t>
  </si>
  <si>
    <t>Tambores oftálmicos o sus accesorios</t>
  </si>
  <si>
    <t>Clorhidrato de metilfenidato</t>
  </si>
  <si>
    <t>Sujetadores o dispensadores de mensajes</t>
  </si>
  <si>
    <t>Clorhidrato de cinamedrina</t>
  </si>
  <si>
    <t>Uranio enriquecido</t>
  </si>
  <si>
    <t>OZAMA O METROPOLITANA</t>
  </si>
  <si>
    <t>Etiquetas médicas para uso general</t>
  </si>
  <si>
    <t>Insertores o removedores de lentes de contacto</t>
  </si>
  <si>
    <t>Bombas de aleta rotativa</t>
  </si>
  <si>
    <t>Colgaduras</t>
  </si>
  <si>
    <t>Teodolitos</t>
  </si>
  <si>
    <t>Máquinas para dictado</t>
  </si>
  <si>
    <t>Ensambles de tubos soldados con soldadura sónica de aleación hast x</t>
  </si>
  <si>
    <t>Servicios de medición  de la densidad del fluido del pozo</t>
  </si>
  <si>
    <t>Bandas para el sudor</t>
  </si>
  <si>
    <t>Software de pruebas de programas</t>
  </si>
  <si>
    <t>Tabletas de gráficos</t>
  </si>
  <si>
    <t>Laringoscopios o accesorios</t>
  </si>
  <si>
    <t>Centralizadores</t>
  </si>
  <si>
    <t>Cobre cu</t>
  </si>
  <si>
    <t>Recolección o transformación o eliminación de residuos líquidos</t>
  </si>
  <si>
    <t>Componentes de magnesio formados enrollados</t>
  </si>
  <si>
    <t>Cátodos o emisores</t>
  </si>
  <si>
    <t>Administración de ingresos tributarios</t>
  </si>
  <si>
    <t>Timolol</t>
  </si>
  <si>
    <t>Trampolines</t>
  </si>
  <si>
    <t>Software de servidor de autenticación</t>
  </si>
  <si>
    <t>Equipo de marcado de campo para soccer</t>
  </si>
  <si>
    <t>Sismómetros</t>
  </si>
  <si>
    <t>Servicios de salvavidas para piscina o playa</t>
  </si>
  <si>
    <t>Cinta para reparar tubería o manguera</t>
  </si>
  <si>
    <t>Anistreplasa</t>
  </si>
  <si>
    <t>Sistemas de despliegue o sus accesorios</t>
  </si>
  <si>
    <t>Endoscopios rígidos o accesorios o productos relacionados</t>
  </si>
  <si>
    <t>Carretera de acceso</t>
  </si>
  <si>
    <t>Tarjetas didácticas de divisiones</t>
  </si>
  <si>
    <t>Prensas de forja</t>
  </si>
  <si>
    <t>Subsalicilato de bismuto</t>
  </si>
  <si>
    <t>Filtros o pantallas para tubos arteriales o intravenosos de uso general</t>
  </si>
  <si>
    <t>Calentadores de espacio</t>
  </si>
  <si>
    <t>Semillas de maíz</t>
  </si>
  <si>
    <t>Materiales de enseñanza de  educación acerca de los trastornos alimenticios</t>
  </si>
  <si>
    <t>Equipo para teñir muestras de microbiología</t>
  </si>
  <si>
    <t>Cadena "jack"</t>
  </si>
  <si>
    <t>Clorhidrato de flavoxato</t>
  </si>
  <si>
    <t>Tarjetas de actividades de  base diez o valor posicional</t>
  </si>
  <si>
    <t>Componentes de bronce maquinados por extrusión en caliente</t>
  </si>
  <si>
    <t>El Factor</t>
  </si>
  <si>
    <t>Materiales de enseñanza de comprensión de la confección o hechura de ropa</t>
  </si>
  <si>
    <t>Partes o accesorios de muñecas</t>
  </si>
  <si>
    <t>Marcadores para caligrafía</t>
  </si>
  <si>
    <t>Vendajes de pasta</t>
  </si>
  <si>
    <t>Indocianina verde</t>
  </si>
  <si>
    <t>Máquina picadora</t>
  </si>
  <si>
    <t>Limpiaparabrisas para locomotoras</t>
  </si>
  <si>
    <t>Clomipramina</t>
  </si>
  <si>
    <t>Xinafoato de salmeterol</t>
  </si>
  <si>
    <t>Adaptadores de catéteres endoscópicos</t>
  </si>
  <si>
    <t>Reflectores</t>
  </si>
  <si>
    <t>Sets de carteleras de idiomas</t>
  </si>
  <si>
    <t>Receptáculo multiplicador eléctrico</t>
  </si>
  <si>
    <t>Gabinetes o cajones o estantes industriales</t>
  </si>
  <si>
    <t>Ruedas de esmerilado</t>
  </si>
  <si>
    <t>Colposcopios o vaginoscopios o accesorios</t>
  </si>
  <si>
    <t>Forjaduras en estampa cerrada de aleación no ferrosa</t>
  </si>
  <si>
    <t>Acetaminofén</t>
  </si>
  <si>
    <t>Equipo de conexión cruzada digital dcx de banda estrecha o de banda ancha</t>
  </si>
  <si>
    <t>Tanques de combustible</t>
  </si>
  <si>
    <t>Sulfato de quinina</t>
  </si>
  <si>
    <t>Semillas o plántulas de coliflor</t>
  </si>
  <si>
    <t>Interruptor multi servicios</t>
  </si>
  <si>
    <t>Centralizadores de cadena de herramientas de almeja de cable de recuperación</t>
  </si>
  <si>
    <t>Sets de esferos asegurados</t>
  </si>
  <si>
    <t>Collares cervicales o abrazaderas para el cuello</t>
  </si>
  <si>
    <t>Tarjetas de fotos o actividades de biología</t>
  </si>
  <si>
    <t>Ensambles de tubería atornillada de acero inoxidable</t>
  </si>
  <si>
    <t>Analizadores de función visual para uso oftálmico</t>
  </si>
  <si>
    <t>Rosas cortadas</t>
  </si>
  <si>
    <t>Diseños de aplicaciones para computadores personales (pc)</t>
  </si>
  <si>
    <t>Servicios de trastornos alimenticios</t>
  </si>
  <si>
    <t>Cáñamo</t>
  </si>
  <si>
    <t>Esteras para juegos</t>
  </si>
  <si>
    <t>Cosecha de bosques altos tropicales</t>
  </si>
  <si>
    <t>Ácidos orgánicos o sus sustitutos</t>
  </si>
  <si>
    <t>Kits de inicio de vendajes o compresas</t>
  </si>
  <si>
    <t>Máquinas cortadoras de papel o accesorios</t>
  </si>
  <si>
    <t>Aparato de electrostática</t>
  </si>
  <si>
    <t>Servicios de exterminación o fumigación</t>
  </si>
  <si>
    <t>Forros para mesas de plancha</t>
  </si>
  <si>
    <t>Sistemas de inyección de combustible</t>
  </si>
  <si>
    <t>Fotocomposición</t>
  </si>
  <si>
    <t>Conectores de resucitación</t>
  </si>
  <si>
    <t>Químicos de control de corrosión</t>
  </si>
  <si>
    <t>Hornos de sistemas de pintura</t>
  </si>
  <si>
    <t>Lentejuelas o ribetes decorativos</t>
  </si>
  <si>
    <t>Kits de electrónica</t>
  </si>
  <si>
    <t>Brocas de rodillo de diente de acero</t>
  </si>
  <si>
    <t>Servicios de pulida</t>
  </si>
  <si>
    <t>Manteles</t>
  </si>
  <si>
    <t>Componentes de latón formados por estiramiento por presión</t>
  </si>
  <si>
    <t>Filtros ópticos de banda ancha</t>
  </si>
  <si>
    <t>Puntos de purpurina</t>
  </si>
  <si>
    <t>Termógrafos</t>
  </si>
  <si>
    <t>Calcitonina</t>
  </si>
  <si>
    <t>Taladros de núcleo</t>
  </si>
  <si>
    <t>Materiales en puntos de venta, excluido el material impreso</t>
  </si>
  <si>
    <t>Bombas de émbolo</t>
  </si>
  <si>
    <t>Componentes de aleación de níquel perforados</t>
  </si>
  <si>
    <t>Vajillas para los discapacitados físicamente</t>
  </si>
  <si>
    <t>Dispositivos para la medición de alturas</t>
  </si>
  <si>
    <t>Sets o diagramas de anatomía</t>
  </si>
  <si>
    <t>Salvavidas</t>
  </si>
  <si>
    <t>Recubrimientos de bandejas de instrumentos de esterilización</t>
  </si>
  <si>
    <t>Lodos con base en agua</t>
  </si>
  <si>
    <t>CIBAO NORDESTE</t>
  </si>
  <si>
    <t>Gladiolos cortados</t>
  </si>
  <si>
    <t>Mesas de demostración de máquinas de coser</t>
  </si>
  <si>
    <t>Boquillas de prueba</t>
  </si>
  <si>
    <t>Maleato de fluvoxamina</t>
  </si>
  <si>
    <t>Servicios de protección de la propiedad intelectual o cultural</t>
  </si>
  <si>
    <t>Vástagos de pistón de cilindro neumático</t>
  </si>
  <si>
    <t>Hierro fe</t>
  </si>
  <si>
    <t>Nefelita</t>
  </si>
  <si>
    <t>Tornamesas</t>
  </si>
  <si>
    <t>Ensambles de placas soldadas de cobre</t>
  </si>
  <si>
    <t>Componentes de aleación no ferrosa maquinados por extrusión en caliente</t>
  </si>
  <si>
    <t>Tapetes decorativos</t>
  </si>
  <si>
    <t>Máquinas desyerbadoras</t>
  </si>
  <si>
    <t>Sensores olfativos</t>
  </si>
  <si>
    <t>Servicios de pruebas de diseño de fracturación o pre fracturación</t>
  </si>
  <si>
    <t>Buques refrigerados</t>
  </si>
  <si>
    <t>Borato de epinefrina</t>
  </si>
  <si>
    <t>Kits de juegos</t>
  </si>
  <si>
    <t>Lentes de proyección</t>
  </si>
  <si>
    <t>Medidores de ph</t>
  </si>
  <si>
    <t>Servicios de taponamiento de pozos</t>
  </si>
  <si>
    <t>Remolques de camping o caravanas</t>
  </si>
  <si>
    <t>Tubos fluorescentes</t>
  </si>
  <si>
    <t>Muselina</t>
  </si>
  <si>
    <t>Forjas del motor</t>
  </si>
  <si>
    <t>Guardas para puertas</t>
  </si>
  <si>
    <t>Equipo de tiro al plato</t>
  </si>
  <si>
    <t>Colocadores de abrazaderas</t>
  </si>
  <si>
    <t>Material no metálico en placa labrada</t>
  </si>
  <si>
    <t>Mezcladores de video</t>
  </si>
  <si>
    <t>Servicios de brotes o ramitas</t>
  </si>
  <si>
    <t>Casetes de detección o accesorios relacionados</t>
  </si>
  <si>
    <t>Bases o soportes para señales</t>
  </si>
  <si>
    <t>Removedores o convertidores de incrustaciones</t>
  </si>
  <si>
    <t>Servicio de inspección de equipos</t>
  </si>
  <si>
    <t>Desintegradores ultrasónicos</t>
  </si>
  <si>
    <t>Sets de demostración de ondas</t>
  </si>
  <si>
    <t>El Valle</t>
  </si>
  <si>
    <t>Muelles de extensión</t>
  </si>
  <si>
    <t>Servicios de elaboración de aceites o grasas vegetales</t>
  </si>
  <si>
    <t>Pasa bocas o comida recreacional para gatos o perros</t>
  </si>
  <si>
    <t>Tolvas metálicas</t>
  </si>
  <si>
    <t>Activadores electromagnéticos</t>
  </si>
  <si>
    <t>Rodaderos para patios de recreo</t>
  </si>
  <si>
    <t>Cafeína</t>
  </si>
  <si>
    <t>Aceites animal comestibles</t>
  </si>
  <si>
    <t>Blondas de papel</t>
  </si>
  <si>
    <t>Kits de inicio para ostomía</t>
  </si>
  <si>
    <t>Herraduras para caballo</t>
  </si>
  <si>
    <t>Venta de tierras residenciales</t>
  </si>
  <si>
    <t>Regla para sastrería</t>
  </si>
  <si>
    <t>Aditivos de migración anti gas</t>
  </si>
  <si>
    <t>Válvulas de globo</t>
  </si>
  <si>
    <t>Cepillos de baño o esponjas o estropajos para los discapacitados físicamente</t>
  </si>
  <si>
    <t>Libros de recursos o actividades de atributos</t>
  </si>
  <si>
    <t>Papel cuadernillos o formularios de exámenes</t>
  </si>
  <si>
    <t>Mangueras para manipular material</t>
  </si>
  <si>
    <t>Piperacilina</t>
  </si>
  <si>
    <t>Espesantes de comidas o bebidas nutricionales para uso médico</t>
  </si>
  <si>
    <t>Bombas de barra mecánica</t>
  </si>
  <si>
    <t>Palos de hockey de campo</t>
  </si>
  <si>
    <t>Zapatas de flotación</t>
  </si>
  <si>
    <t>Mesas de examen obstétrico o ginecológico</t>
  </si>
  <si>
    <t>Ventanas de guillotina</t>
  </si>
  <si>
    <t>Servicios de esparcido de cal</t>
  </si>
  <si>
    <t>Discos de cristal</t>
  </si>
  <si>
    <t>Kits o sets o accesorios de administración de hemodiálisis</t>
  </si>
  <si>
    <t>Olanzapina</t>
  </si>
  <si>
    <t>Cargas explosivas</t>
  </si>
  <si>
    <t>Primidona</t>
  </si>
  <si>
    <t>Servicios de elaboración de hilado</t>
  </si>
  <si>
    <t>Silenciadores de exhosto o resonadores</t>
  </si>
  <si>
    <t>Fórceps de disección de uso general para autopsias</t>
  </si>
  <si>
    <t>Sulfato de estreptomicina</t>
  </si>
  <si>
    <t>Software de mensajería instantánea</t>
  </si>
  <si>
    <t>Ensayo de productos</t>
  </si>
  <si>
    <t>Contenedores o dispensadores de clips</t>
  </si>
  <si>
    <t>Visores de sol</t>
  </si>
  <si>
    <t>Hierro polisacárido</t>
  </si>
  <si>
    <t>Casas de juego</t>
  </si>
  <si>
    <t>Zinc aire</t>
  </si>
  <si>
    <t>Glutarales</t>
  </si>
  <si>
    <t>Servicios de procesar datos tridimensionales</t>
  </si>
  <si>
    <t>Kits de fracciones</t>
  </si>
  <si>
    <t>Licor destilado</t>
  </si>
  <si>
    <t>Componentes de acero inoxidable formados con explosivos</t>
  </si>
  <si>
    <t>Materiales de enseñanza de habilidades para la costura</t>
  </si>
  <si>
    <t>Abacos</t>
  </si>
  <si>
    <t>Formación de recursos humanos para el sector de la salud</t>
  </si>
  <si>
    <t>Sistemas de karaoke</t>
  </si>
  <si>
    <t>Boca de Mao</t>
  </si>
  <si>
    <t>Hoja fina de metal de latón</t>
  </si>
  <si>
    <t>Componentes de sistema helicoidal para tomografía computarizada ct o cat para uso médico</t>
  </si>
  <si>
    <t>Almohadillas o rollos absorbentes</t>
  </si>
  <si>
    <t>Tapas o dispositivos protectores o accesorios para agujas</t>
  </si>
  <si>
    <t>Embrague de rueda libre</t>
  </si>
  <si>
    <t>Ceras naturales</t>
  </si>
  <si>
    <t>Polietileno clorosulfonatado csm</t>
  </si>
  <si>
    <t>Tanques refrigerados</t>
  </si>
  <si>
    <t>Mezclas de suplemento hollenberg para levaduras</t>
  </si>
  <si>
    <t>Pinzas para laboratorio</t>
  </si>
  <si>
    <t>Ensambles de placas atornilladas de aleación wasp</t>
  </si>
  <si>
    <t>Servicios financieros o de  gestión administrativa de empresas  públicas</t>
  </si>
  <si>
    <t>Paneles o espejos de acrílico transparente</t>
  </si>
  <si>
    <t>Medios para pintura de acuarela</t>
  </si>
  <si>
    <t>Equipo de forros deslizantes automatizado</t>
  </si>
  <si>
    <t>Dispositivos para marcar dientes</t>
  </si>
  <si>
    <t>Benzoato de rizatriptán</t>
  </si>
  <si>
    <t>Software de emulación de terminal de conectividad de red</t>
  </si>
  <si>
    <t>Saponaria</t>
  </si>
  <si>
    <t>Combinacion de dextrosa fructosa y ácido fosfórico</t>
  </si>
  <si>
    <t>Condensadores de microscopios</t>
  </si>
  <si>
    <t>Clavecines</t>
  </si>
  <si>
    <t>Pulverizadores de tabletas o accesorios</t>
  </si>
  <si>
    <t>Placas de fricción de plástico</t>
  </si>
  <si>
    <t>Centrales termoeléctricas</t>
  </si>
  <si>
    <t>Atadura de mango</t>
  </si>
  <si>
    <t>Infladores de aire</t>
  </si>
  <si>
    <t>Bares</t>
  </si>
  <si>
    <t>Esparcidoras de gravilla</t>
  </si>
  <si>
    <t>Collares de flotación</t>
  </si>
  <si>
    <t>Dispositivos de prueba de esterilidad</t>
  </si>
  <si>
    <t>Componentes de zinc perforados</t>
  </si>
  <si>
    <t>Rieles para cortinas solares</t>
  </si>
  <si>
    <t>Intercambiadores de calor</t>
  </si>
  <si>
    <t>Medidores de filtración de microondas</t>
  </si>
  <si>
    <t>Mesas para encima de la cama o accesorios</t>
  </si>
  <si>
    <t>Servicios de monitoreo del control de arena</t>
  </si>
  <si>
    <t>Elevadores de misiles sólidos</t>
  </si>
  <si>
    <t>Férulas</t>
  </si>
  <si>
    <t>Brocas de destornillador</t>
  </si>
  <si>
    <t>Materiales de enseñanza de capacitación para evitar el suicidio de adolescentes</t>
  </si>
  <si>
    <t>Tornillos de cabeza perdida</t>
  </si>
  <si>
    <t>Calibradores micrómetros</t>
  </si>
  <si>
    <t>Servicios de manipulación con alambre (slickline)</t>
  </si>
  <si>
    <t>Butambeno</t>
  </si>
  <si>
    <t>Kits de herramientas para baterías</t>
  </si>
  <si>
    <t>Rodillos de tinta para huellas dactilares o de palma de la mano</t>
  </si>
  <si>
    <t>Queratoscopios</t>
  </si>
  <si>
    <t>Nitrato de galio</t>
  </si>
  <si>
    <t>Bandejas o fuentes para uso doméstico</t>
  </si>
  <si>
    <t>Telares de piso</t>
  </si>
  <si>
    <t>Compuestos indicadores de presión de uso odontológico</t>
  </si>
  <si>
    <t>Cuchillas limpiadoras</t>
  </si>
  <si>
    <t>Evaluación de proyectos de nutrición</t>
  </si>
  <si>
    <t>Calentadores de espacios para uso doméstico</t>
  </si>
  <si>
    <t>Disparos de desperdicios de cable de recuperación</t>
  </si>
  <si>
    <t>Clisadores</t>
  </si>
  <si>
    <t>Servicios de producción de pulpa</t>
  </si>
  <si>
    <t>Paneles de interruptores aeroespaciales de la cabina</t>
  </si>
  <si>
    <t>Arenisca</t>
  </si>
  <si>
    <t>Secadores de película</t>
  </si>
  <si>
    <t>Cartas o muestras de colores</t>
  </si>
  <si>
    <t>Ketoconazol</t>
  </si>
  <si>
    <t>Objetos maquinados en molde permanente de estaño fundidos</t>
  </si>
  <si>
    <t>Glutatión</t>
  </si>
  <si>
    <t>Software de categorización o clasificación</t>
  </si>
  <si>
    <t>Objetos de aleación ferrosa fundidos a la cera perdida</t>
  </si>
  <si>
    <t>Ropa reflectora o accesorios</t>
  </si>
  <si>
    <t>Papel calcante</t>
  </si>
  <si>
    <t>Tabaco para mascar</t>
  </si>
  <si>
    <t>Componentes de aleación de níquel maquinados por extrusión en caliente</t>
  </si>
  <si>
    <t>Máquinas de amasar para uso comercial</t>
  </si>
  <si>
    <t>Carretes de embobinar tubería flexible</t>
  </si>
  <si>
    <t>Reguladores de gas</t>
  </si>
  <si>
    <t>Componentes de bronce formados por estiramiento</t>
  </si>
  <si>
    <t>Repuestos para borradores</t>
  </si>
  <si>
    <t>Progesterona</t>
  </si>
  <si>
    <t>Equipo de transporte de fracturación usando unidades de soporte</t>
  </si>
  <si>
    <t>Instrumentos de esterilización o insertos de estuches de esterilización</t>
  </si>
  <si>
    <t>Servicios de estándares laborales internacionales</t>
  </si>
  <si>
    <t>UNIDAD EJECUTORA</t>
  </si>
  <si>
    <t>Servicios de formación profesional en artesanías</t>
  </si>
  <si>
    <t>Palacio de justicia</t>
  </si>
  <si>
    <t>Jamao al Norte</t>
  </si>
  <si>
    <t>Bandejas de procedimientos o instrumentos especiales o a la medida para uso quirúrgico</t>
  </si>
  <si>
    <t>Fundición en arena de cobre</t>
  </si>
  <si>
    <t>Rampas de embarcaciones</t>
  </si>
  <si>
    <t>Sistemas de señalización para aeropuertos</t>
  </si>
  <si>
    <t>Servicios de perforación o pesca en el campo petrolífero</t>
  </si>
  <si>
    <t>Cámara anaeróbica</t>
  </si>
  <si>
    <t>Maquinaria para cargar nitrato de amonio y fuel oil - anfo</t>
  </si>
  <si>
    <t>Control de plagas forestales</t>
  </si>
  <si>
    <t>Tambores</t>
  </si>
  <si>
    <t>Gabinetes o congeladores ultra fríos o ultra bajos independientes</t>
  </si>
  <si>
    <t>Controladores o sus partes o accesorios para uso quirúrgico</t>
  </si>
  <si>
    <t>Ensanchadores de carreteras</t>
  </si>
  <si>
    <t>Aldehídos o sus sustitutos</t>
  </si>
  <si>
    <t>Sericultura</t>
  </si>
  <si>
    <t>Litotriptores de ultrasonido</t>
  </si>
  <si>
    <t>La Victoria</t>
  </si>
  <si>
    <t>Yodoformo</t>
  </si>
  <si>
    <t>Tablas de acceso público</t>
  </si>
  <si>
    <t>Arroyo al Medio</t>
  </si>
  <si>
    <t>Partes o accesorios para sillas</t>
  </si>
  <si>
    <t>Bombas de perfusión</t>
  </si>
  <si>
    <t>Componentes de aleación de níquel formados enrollados</t>
  </si>
  <si>
    <t>Placas frontales para computadores</t>
  </si>
  <si>
    <t>Operaciones de franquicias</t>
  </si>
  <si>
    <t>Ensambles de láminas soldadas con soldadura fuerte o débil de acero al carbono</t>
  </si>
  <si>
    <t>Servicios de desinfección o desodorización</t>
  </si>
  <si>
    <t>Bombillos para oftalmómetros</t>
  </si>
  <si>
    <t>Servicios de auditoria ambiental de actividades específicas</t>
  </si>
  <si>
    <t>Exprimidores de jugo para uso doméstico</t>
  </si>
  <si>
    <t>Kits de mangas de presión de sangre</t>
  </si>
  <si>
    <t>Trabajadores manuales temporales</t>
  </si>
  <si>
    <t>Objetos de hierro fundidos en molde fijo</t>
  </si>
  <si>
    <t>Tobramicina</t>
  </si>
  <si>
    <t>Procesador de señal digital (dsp)</t>
  </si>
  <si>
    <t>Servicio de pruebas periódicas del pozo</t>
  </si>
  <si>
    <t>Aluminio en placa labrada</t>
  </si>
  <si>
    <t>Modelos o accesorios de álgebra</t>
  </si>
  <si>
    <t>Almacenaje refrigerado</t>
  </si>
  <si>
    <t>Ropivacaína</t>
  </si>
  <si>
    <t>Suplementos de amino ácidos</t>
  </si>
  <si>
    <t>MONTOS ESTIMADOS SEGÚN OBJETO DE CONTRATACIÓN</t>
  </si>
  <si>
    <t>Afeitadoras</t>
  </si>
  <si>
    <t>Servicios de embalsamiento o almacenamiento de aguas</t>
  </si>
  <si>
    <t>Componentes de plomo formados en torno</t>
  </si>
  <si>
    <t>Vacuna contra el neumococo</t>
  </si>
  <si>
    <t>Forjas de bronce maquinadas con troquel cerrado</t>
  </si>
  <si>
    <t>Reómetros</t>
  </si>
  <si>
    <t>Desecho o desperdicios de vidrio</t>
  </si>
  <si>
    <t>Servicios de control de perforación de pozos</t>
  </si>
  <si>
    <t>Sepulturar</t>
  </si>
  <si>
    <t>Literas o camillas o accesorios para respuesta de emergencia</t>
  </si>
  <si>
    <t>Bolitas absorbentes de uso odontológico</t>
  </si>
  <si>
    <t>Papeles carbón</t>
  </si>
  <si>
    <t>Servicios contra incendios en bosques o tierras vírgenes</t>
  </si>
  <si>
    <t>Sacudidores de rotación</t>
  </si>
  <si>
    <t>Sujeciones de la banda transportadora</t>
  </si>
  <si>
    <t>Líneas férreas electrificadas</t>
  </si>
  <si>
    <t xml:space="preserve">Año Fiscal </t>
  </si>
  <si>
    <t>Estroncio sr</t>
  </si>
  <si>
    <t>Analizadores de electrolitos</t>
  </si>
  <si>
    <t>Maíz pira</t>
  </si>
  <si>
    <t>Clorhidrato de imipramina</t>
  </si>
  <si>
    <t>Francio fm</t>
  </si>
  <si>
    <t>Dihidrato de enalaprilato</t>
  </si>
  <si>
    <t>San Juan</t>
  </si>
  <si>
    <t>Trituradores de mandíbula</t>
  </si>
  <si>
    <t>Unidades médicas</t>
  </si>
  <si>
    <t>Tolcapone</t>
  </si>
  <si>
    <t>Forros para equipos para protegerlos del polvo</t>
  </si>
  <si>
    <t>Columnas de burbuja</t>
  </si>
  <si>
    <t>Refrigeradores de cromatografía</t>
  </si>
  <si>
    <t>Papel vegetal prensado</t>
  </si>
  <si>
    <t>Bandejas de procedimiento para exámenes</t>
  </si>
  <si>
    <t>Ensambles de placas soldadas con soldadura sónica de acero inoxidable</t>
  </si>
  <si>
    <t>Sevoflurano</t>
  </si>
  <si>
    <t>Cinta de impresora</t>
  </si>
  <si>
    <t>Servicios de atención domiciliaria por médicos de atención primaria</t>
  </si>
  <si>
    <t>Papel con impresión de patrones para manualidades</t>
  </si>
  <si>
    <t>Sistemas de codificación o de decodificación</t>
  </si>
  <si>
    <t>Niples de tubería</t>
  </si>
  <si>
    <t>Servicios sindicales de información</t>
  </si>
  <si>
    <t>Centrífugas de mesa</t>
  </si>
  <si>
    <t>Bolsas de transporte del cadáver</t>
  </si>
  <si>
    <t>Sillas para grupos de trabajo</t>
  </si>
  <si>
    <t>Herramientas de recalcar</t>
  </si>
  <si>
    <t>Sellos notariales</t>
  </si>
  <si>
    <t>Pernos de cabeza hexagonal</t>
  </si>
  <si>
    <t>Oxaprozin</t>
  </si>
  <si>
    <t>Plantilla de inspección</t>
  </si>
  <si>
    <t>Palmitato de pipotiazina</t>
  </si>
  <si>
    <t>Kits de monitoreo respiratorio o sus accesorios</t>
  </si>
  <si>
    <t>Forjas de hierro maquinadas por anillo enrollado</t>
  </si>
  <si>
    <t>Servicios de operación del servicio de pesca en el campo petrolífero</t>
  </si>
  <si>
    <t>Zolmitriptán</t>
  </si>
  <si>
    <t>Accesorios o suministros para analizadores de hematología</t>
  </si>
  <si>
    <t>Soportes para televisiones</t>
  </si>
  <si>
    <t>Trotadoras</t>
  </si>
  <si>
    <t>Comida seca para gatos</t>
  </si>
  <si>
    <t>Cubos de centímetro</t>
  </si>
  <si>
    <t>Sistemas de medida el espesor industrial nucleónico</t>
  </si>
  <si>
    <t>Dispensador de bebidas no carbonatadas</t>
  </si>
  <si>
    <t>Máquinas para abrir zanjas</t>
  </si>
  <si>
    <t>Estantes o percheros para esterillas de descanso para niños</t>
  </si>
  <si>
    <t>Diluidores de laboratorio</t>
  </si>
  <si>
    <t>Depósito terminal</t>
  </si>
  <si>
    <t>Aceite de fusores</t>
  </si>
  <si>
    <t>Antimonio sb</t>
  </si>
  <si>
    <t>Servicios comunitarios urbanos</t>
  </si>
  <si>
    <t>Losas o baldosas de cerámica</t>
  </si>
  <si>
    <t>Botellas de aplicador</t>
  </si>
  <si>
    <t>Antiséptico de aire</t>
  </si>
  <si>
    <t>Colchas o cubrecamas para hospital</t>
  </si>
  <si>
    <t>Componentes de zinc formados por estiramiento</t>
  </si>
  <si>
    <t>Oxacilina sódica</t>
  </si>
  <si>
    <t>Funda de catéter cardiovascular</t>
  </si>
  <si>
    <t>Contenedores para muestras</t>
  </si>
  <si>
    <t>Mezcla de salsa</t>
  </si>
  <si>
    <t>Instrumentos quirúrgicos de determinación de tamaño para uso general</t>
  </si>
  <si>
    <t>Equipo para gusanos de seda</t>
  </si>
  <si>
    <t>Cal magra</t>
  </si>
  <si>
    <t>Gas metilacetileno propadieno mapp</t>
  </si>
  <si>
    <t>Servicios de evaluación de la calidad del agua</t>
  </si>
  <si>
    <t>Ensambles de láminas pegadas de acero de aleación baja</t>
  </si>
  <si>
    <t>Objetos maquinados de aleación de níquel fundidos en molde cerámico</t>
  </si>
  <si>
    <t>Gas xenón xe</t>
  </si>
  <si>
    <t>Libros de actividades de lectura</t>
  </si>
  <si>
    <t>Salmueras divalentes</t>
  </si>
  <si>
    <t>Servicios de preparación o revisión de presupuestos</t>
  </si>
  <si>
    <t>Fecha Aprobación</t>
  </si>
  <si>
    <t>Almohadas absorbentes</t>
  </si>
  <si>
    <t>Interruptor de área de almacenamiento de red san</t>
  </si>
  <si>
    <t>Esterillas de piso antiestáticas</t>
  </si>
  <si>
    <t>Herramientas o kits de accesorios para perforar pozos</t>
  </si>
  <si>
    <t>Pantallas de serigrafía</t>
  </si>
  <si>
    <t>Ketorolac trometamina</t>
  </si>
  <si>
    <t>Setas u hongos</t>
  </si>
  <si>
    <t>Esterilla o sábana para transferencia de pacientes</t>
  </si>
  <si>
    <t>Sondas para ácido desoxirribonucleico dna o ácido ribonucleico rna</t>
  </si>
  <si>
    <t>Servicios de formación profesional industrial</t>
  </si>
  <si>
    <t>Plantillas de medición</t>
  </si>
  <si>
    <t>Sartenes eléctricos para uso doméstico</t>
  </si>
  <si>
    <t>Filtros infrarrojos</t>
  </si>
  <si>
    <t>Polea de distribución</t>
  </si>
  <si>
    <t>Buscadores de pernos</t>
  </si>
  <si>
    <t>Sistemas de contabilización de llamadas telefónicas</t>
  </si>
  <si>
    <t>Servicios de trasplante de órganos</t>
  </si>
  <si>
    <t>Servicios de participación o representación de grupos de presión</t>
  </si>
  <si>
    <t>Colgadores de línea</t>
  </si>
  <si>
    <t>Rociadores de laboratorio</t>
  </si>
  <si>
    <t>Anastrozol</t>
  </si>
  <si>
    <t>Tanques de aire comprimido o accesorios para uso quirúrgico</t>
  </si>
  <si>
    <t>Metamizol sódico</t>
  </si>
  <si>
    <t>Papel de pancartas</t>
  </si>
  <si>
    <t>Fuentes beta</t>
  </si>
  <si>
    <t>Filodendros</t>
  </si>
  <si>
    <t>Herramientas manuales de supresión de incendios</t>
  </si>
  <si>
    <t>Desecho o desperdicios de caucho</t>
  </si>
  <si>
    <t>Mezcladores de audio</t>
  </si>
  <si>
    <t>Tintas de sublimación para grabado</t>
  </si>
  <si>
    <t>Placa de hierro</t>
  </si>
  <si>
    <t>Aspiradoras</t>
  </si>
  <si>
    <t>Escopetas para deportes</t>
  </si>
  <si>
    <t>Mefenitoina</t>
  </si>
  <si>
    <t>Hedera hélix</t>
  </si>
  <si>
    <t>Forjas de aleación no ferrosa maquinadas por anillo enrollado</t>
  </si>
  <si>
    <t>Kits de baterías</t>
  </si>
  <si>
    <t>Servicios de alcance extendido del pozo</t>
  </si>
  <si>
    <t>Múltiples para lodo</t>
  </si>
  <si>
    <t>Mesas de examen con apoya pies para examen obstétrico o ginecológico</t>
  </si>
  <si>
    <t>Cubiertas de tornillos</t>
  </si>
  <si>
    <t>Ollas de vapor de alta presión para uso comercial</t>
  </si>
  <si>
    <t>Descansa brazos</t>
  </si>
  <si>
    <t>Aleación ferrosa en barra labrada</t>
  </si>
  <si>
    <t>Telmisartán</t>
  </si>
  <si>
    <t>Orfanato</t>
  </si>
  <si>
    <t>Asesoramiento en estructuras organizacionales</t>
  </si>
  <si>
    <t>Refrigeradores o neveras congeladores para almacenar material inflamable</t>
  </si>
  <si>
    <t>Tubos para cromatografía</t>
  </si>
  <si>
    <t>Ganchos de cera de oídos</t>
  </si>
  <si>
    <t>Extrusiones por impacto de bronce</t>
  </si>
  <si>
    <t>Limpiadores de tabaco para pipas</t>
  </si>
  <si>
    <t>Tarjetas u hojas de tiempo</t>
  </si>
  <si>
    <t>Platino pyt</t>
  </si>
  <si>
    <t>Papel en formas continuas</t>
  </si>
  <si>
    <t>Ingeniería ferroviaria</t>
  </si>
  <si>
    <t>Servicios de medición del fluido de perforación para registros de producción</t>
  </si>
  <si>
    <t>Cortavientos</t>
  </si>
  <si>
    <t>Tijeras para laboratorio</t>
  </si>
  <si>
    <t>Deshidratadores de frasco</t>
  </si>
  <si>
    <t>Patines o cuchillas de patines</t>
  </si>
  <si>
    <t>Garrochas</t>
  </si>
  <si>
    <t>Libros de recursos o actividades de la resta</t>
  </si>
  <si>
    <t>Protectores de piernas</t>
  </si>
  <si>
    <t>Accesorios para ventiladores</t>
  </si>
  <si>
    <t>Accesorios de encordado o acordonado</t>
  </si>
  <si>
    <t>Cetrimida</t>
  </si>
  <si>
    <t>NO MIPYME</t>
  </si>
  <si>
    <t>Objetos maquinados de latón fundidos en molde de yeso</t>
  </si>
  <si>
    <t>Receptores de multimedia</t>
  </si>
  <si>
    <t>Engranajes biselados</t>
  </si>
  <si>
    <t>Administración de la flota pesquera</t>
  </si>
  <si>
    <t>Clorquinaldol</t>
  </si>
  <si>
    <t>Pentifilina</t>
  </si>
  <si>
    <t>San José del Puerto</t>
  </si>
  <si>
    <t>Bloques móviles</t>
  </si>
  <si>
    <t>Balones de voleibol</t>
  </si>
  <si>
    <t>Vigas de metales preciosos</t>
  </si>
  <si>
    <t>Sets de carteleras multipropósito</t>
  </si>
  <si>
    <t>Cucharones para entomología</t>
  </si>
  <si>
    <t>Cinta de malla metálica</t>
  </si>
  <si>
    <t>Reactivos de transfección eucariótica</t>
  </si>
  <si>
    <t>Máquinas de cigarrillos</t>
  </si>
  <si>
    <t>Equipo de examen de partículas magnéticas</t>
  </si>
  <si>
    <t>Compuestos abrasivos</t>
  </si>
  <si>
    <t>Servicios de asesoría  fiscal</t>
  </si>
  <si>
    <t>Cristo Rey de Guaraguao</t>
  </si>
  <si>
    <t>Refuerzo o cerrado líquido para hilo</t>
  </si>
  <si>
    <t>Servicios de carpas para fiestas</t>
  </si>
  <si>
    <t>Carcasas de equipos de red</t>
  </si>
  <si>
    <t>Materiales didácticos de energía o electricidad</t>
  </si>
  <si>
    <t>Ensambles de láminas remachadas de latón</t>
  </si>
  <si>
    <t>Servicios de organización o administración de ferias</t>
  </si>
  <si>
    <t>Sets filiformes para la trompa de eustaquio</t>
  </si>
  <si>
    <t>Interruptores infusibles</t>
  </si>
  <si>
    <t>Papeles de rayos x diagnósticos para uso médico</t>
  </si>
  <si>
    <t>Rines o ruedas para automóviles</t>
  </si>
  <si>
    <t>Objetos de fundición centrífuga de metal precioso</t>
  </si>
  <si>
    <t>Servicios de detección de mentiras</t>
  </si>
  <si>
    <t>Servicios de cambio de fluidos de aceite o de la transmisión</t>
  </si>
  <si>
    <t>Controles de calidad o calibradores o estándares para toxicología</t>
  </si>
  <si>
    <t>Derivaciones o catéteres o dispositivos de acceso permanente para diálisis peritoneal</t>
  </si>
  <si>
    <t>Hebra de grafito</t>
  </si>
  <si>
    <t>Puertos de muestreo para hemofiltración</t>
  </si>
  <si>
    <t>Abrigos o chaquetas para mujer</t>
  </si>
  <si>
    <t>Servicios hospitalarios ginecológicos u obstétricos</t>
  </si>
  <si>
    <t>Evacuadores de uso quirúrgico</t>
  </si>
  <si>
    <t>Diagramas de física nuclear</t>
  </si>
  <si>
    <t>Termostatos</t>
  </si>
  <si>
    <t>Ensambles estructurales con soldadura de solvente de acero inoxidable</t>
  </si>
  <si>
    <t>Semillas o plántulas de curry</t>
  </si>
  <si>
    <t>Vibradores para laboratorio</t>
  </si>
  <si>
    <t>Desechos de aceite</t>
  </si>
  <si>
    <t>Correctores de ortografía</t>
  </si>
  <si>
    <t>Ropa atlética para niña</t>
  </si>
  <si>
    <t>Evaluación de tierras</t>
  </si>
  <si>
    <t>Investigación de mercado s basada en internet</t>
  </si>
  <si>
    <t>Prensa de mesa</t>
  </si>
  <si>
    <t>Olfatómetros</t>
  </si>
  <si>
    <t>Mesas de foosball</t>
  </si>
  <si>
    <t>Óxido de polipropileno</t>
  </si>
  <si>
    <t>Controles del preventor de reventones</t>
  </si>
  <si>
    <t>Terbutalina</t>
  </si>
  <si>
    <t>Cañas de felpilla grandes</t>
  </si>
  <si>
    <t>Guaymate</t>
  </si>
  <si>
    <t>Ganchos para cierre de piel</t>
  </si>
  <si>
    <t>Fundición en arena de aleación no ferrosa</t>
  </si>
  <si>
    <t>Terracota</t>
  </si>
  <si>
    <t>Recuperadores magnéticos de barras giratorias o recuperadores de barras giratorias</t>
  </si>
  <si>
    <t>Elementos de impresión para máquinas de escribir</t>
  </si>
  <si>
    <t>Forros para pañales</t>
  </si>
  <si>
    <t>Equipo de video de red</t>
  </si>
  <si>
    <t>Kits de fijación endoscópica</t>
  </si>
  <si>
    <t>Servicios de organizaciones o movimientos juveniles</t>
  </si>
  <si>
    <t>Retractores traqueales</t>
  </si>
  <si>
    <t>Bloques sintéticos para impresión</t>
  </si>
  <si>
    <t>Servicios de fabricación de equipos de aire acondicionado, ventilación o refrigeración</t>
  </si>
  <si>
    <t>Servicios de cadena de montaje</t>
  </si>
  <si>
    <t>Controles de calidad o calibradores o estándares de parasitología o micología</t>
  </si>
  <si>
    <t>Latón en placa labrada</t>
  </si>
  <si>
    <t>Muestrarios genómicos</t>
  </si>
  <si>
    <t>Influenza hemofílica</t>
  </si>
  <si>
    <t>Alicates de articulación movible o de ranura</t>
  </si>
  <si>
    <t>Electrococleógrafos</t>
  </si>
  <si>
    <t>Tubería de hierro</t>
  </si>
  <si>
    <t>Antenas de microondas</t>
  </si>
  <si>
    <t>CANTIDAD DE PROCESOS REGISTRADOS</t>
  </si>
  <si>
    <t>Cajas de transporte cortadas con troquel de una sola pieza</t>
  </si>
  <si>
    <t>Sujetadores para almohadillas o láminas mezcladoras</t>
  </si>
  <si>
    <t>Amoladora eléctricas</t>
  </si>
  <si>
    <t>Tubos de varilla de empuje</t>
  </si>
  <si>
    <t>Acuerdos de inversiones</t>
  </si>
  <si>
    <t>Semillas o plántulas de trébol</t>
  </si>
  <si>
    <t>Análisis de riesgo o seguridad</t>
  </si>
  <si>
    <t>Administración y revisión de reclamos médicos</t>
  </si>
  <si>
    <t>Fenilefrina</t>
  </si>
  <si>
    <t>Sellos para calificar</t>
  </si>
  <si>
    <t>Analizadores de gas en la sangre</t>
  </si>
  <si>
    <t>Hato Mayor del Rey</t>
  </si>
  <si>
    <t>Agujas de aspiración o biopsia endoscópica</t>
  </si>
  <si>
    <t>El Llano</t>
  </si>
  <si>
    <t>Objetos maquinados de acero fundidos en molde de yeso</t>
  </si>
  <si>
    <t>Dispositivos de calibración pulmonar</t>
  </si>
  <si>
    <t>Equipo de fractura líquida a granel</t>
  </si>
  <si>
    <t>Componentes o accesorios de resucitación</t>
  </si>
  <si>
    <t>Tela para batik</t>
  </si>
  <si>
    <t>Software de manejo de base de datos orientada al objeto</t>
  </si>
  <si>
    <t>San Fco. de Macorís</t>
  </si>
  <si>
    <t>Servicios de hidro conformado</t>
  </si>
  <si>
    <t>Alcanos</t>
  </si>
  <si>
    <t>Equipos de rayos x para cardiología</t>
  </si>
  <si>
    <t>Equipo de explotación forestal</t>
  </si>
  <si>
    <t>Medallas</t>
  </si>
  <si>
    <t>Programación para pl/1</t>
  </si>
  <si>
    <t>Presentadores visuales</t>
  </si>
  <si>
    <t>Tornillos de máquina</t>
  </si>
  <si>
    <t>Brocas de buriladora</t>
  </si>
  <si>
    <t>Ensambles estructurales con soldadura ultra violeta de latón</t>
  </si>
  <si>
    <t>Válvulas de compuerta</t>
  </si>
  <si>
    <t>Dispensadores de etiquetas</t>
  </si>
  <si>
    <t>Herramientas de formación de cierre</t>
  </si>
  <si>
    <t>Partes o accesorios de tablillas estabilizadoras</t>
  </si>
  <si>
    <t>Barras de seguridad</t>
  </si>
  <si>
    <t>Clavijas de electrodo</t>
  </si>
  <si>
    <t>Ligaduras abdominales</t>
  </si>
  <si>
    <t>Cámaras fijas</t>
  </si>
  <si>
    <t>Arenas de fracturación</t>
  </si>
  <si>
    <t>Lectores de tarjetas perforadas</t>
  </si>
  <si>
    <t>Catéteres uretrales</t>
  </si>
  <si>
    <t>Clorhidrato pralidoxima</t>
  </si>
  <si>
    <t>Ensambles de barras soldadas con solvente de latón</t>
  </si>
  <si>
    <t>Servicios de tubos para pozos</t>
  </si>
  <si>
    <t>Barras de aleación no ferrosa</t>
  </si>
  <si>
    <t>Marcadores o soportes de metal</t>
  </si>
  <si>
    <t>Servicios de mantenimiento o administración de represas</t>
  </si>
  <si>
    <t>Sets de cohetes</t>
  </si>
  <si>
    <t>Timones de avión</t>
  </si>
  <si>
    <t>Blancos de material óptico infrarrojo</t>
  </si>
  <si>
    <t>Pozo petrolero cemento tipo ii clase b</t>
  </si>
  <si>
    <t>Pañales para adulto</t>
  </si>
  <si>
    <t>Bitartrato de fenilpropanolamina</t>
  </si>
  <si>
    <t>Trampas de agua para ventiladores</t>
  </si>
  <si>
    <t>Etiquetas de seguridad</t>
  </si>
  <si>
    <t>El Rosario</t>
  </si>
  <si>
    <t>Embragues eléctricos</t>
  </si>
  <si>
    <t>Mebendazol</t>
  </si>
  <si>
    <t>Trolleys de estante</t>
  </si>
  <si>
    <t>Conmutadores de flujo</t>
  </si>
  <si>
    <t>Servicios de intervención en los conductos</t>
  </si>
  <si>
    <t>Asientos o taburetes para acampar</t>
  </si>
  <si>
    <t>Interfaces</t>
  </si>
  <si>
    <t>Mesilatos ergoloides</t>
  </si>
  <si>
    <t>Geles o soluciones tópicas de yodo</t>
  </si>
  <si>
    <t>Chapa de aleación no ferrosa</t>
  </si>
  <si>
    <t>Ensambles de placas soldadas de acero inoxidable</t>
  </si>
  <si>
    <t>Viajes en aviones fletados</t>
  </si>
  <si>
    <t>Mezcladores de rodillo</t>
  </si>
  <si>
    <t>Pistolas de tornillos eléctricas</t>
  </si>
  <si>
    <t>Servicios de capacitación en seguridad</t>
  </si>
  <si>
    <t>Etileno acrílico aem</t>
  </si>
  <si>
    <t>Kits de resina para reparación craneal</t>
  </si>
  <si>
    <t>Equipos de seguridad de evaluación de vulnerabilidad</t>
  </si>
  <si>
    <t>Manuales de laboratorio</t>
  </si>
  <si>
    <t>Estuches para equipos</t>
  </si>
  <si>
    <t>Santiago de los Caballeros</t>
  </si>
  <si>
    <t>Sistemas de dosimetría de patrón secundario</t>
  </si>
  <si>
    <t>Ametralladoras</t>
  </si>
  <si>
    <t>Trocar o funda u obturador o cánula para endoscopia</t>
  </si>
  <si>
    <t>Estampillas</t>
  </si>
  <si>
    <t>Hornos microondas para uso doméstico</t>
  </si>
  <si>
    <t>Malla red</t>
  </si>
  <si>
    <t>Tensores de cadena</t>
  </si>
  <si>
    <t>Paquetes de muebles para recepción no modulares</t>
  </si>
  <si>
    <t>Cubiertas para productos para terapia de calor o frío</t>
  </si>
  <si>
    <t>Bloques de cemento</t>
  </si>
  <si>
    <t>Placa de aluminio</t>
  </si>
  <si>
    <t>Heparina sódica</t>
  </si>
  <si>
    <t>Libros de actividades de fonética</t>
  </si>
  <si>
    <t>Activadores del adhesivo</t>
  </si>
  <si>
    <t>Diodos de capacitancia variable</t>
  </si>
  <si>
    <t>Catéteres o kits de cateterización de toracentesis o accesorios</t>
  </si>
  <si>
    <t>Ollas para cocinar pasta para uso comercial</t>
  </si>
  <si>
    <t>Placa de acero inoxidable</t>
  </si>
  <si>
    <t>Fluorouracilo</t>
  </si>
  <si>
    <t>Moroxidina</t>
  </si>
  <si>
    <t>Cabeza del impulsor</t>
  </si>
  <si>
    <t>Clorhidrato de epinefrina</t>
  </si>
  <si>
    <t>Teléfono de pago con mecanismos</t>
  </si>
  <si>
    <t>Estimuladores de nervios o accesorios de uso quirúrgico</t>
  </si>
  <si>
    <t>Hardware de sistema de archivo de película de rayos x para usos médicos</t>
  </si>
  <si>
    <t>Sindicatos de estudiantes</t>
  </si>
  <si>
    <t>Simeticona</t>
  </si>
  <si>
    <t>Maizal</t>
  </si>
  <si>
    <t>Cubiertos desechables para uso doméstico</t>
  </si>
  <si>
    <t>Aleaciones de acrilonitrilo butadieno estireno abs</t>
  </si>
  <si>
    <t>Equipos de teleconferencia</t>
  </si>
  <si>
    <t>Sensores de opacidad o polvo o visibilidad</t>
  </si>
  <si>
    <t>Política fiscal</t>
  </si>
  <si>
    <t>Bolsas o contenedores para especímenes para autopsias</t>
  </si>
  <si>
    <t>Cuadros</t>
  </si>
  <si>
    <t>Ayuda bilateral o multilateral</t>
  </si>
  <si>
    <t>Servicios del control de calidad del tratamiento de la matriz</t>
  </si>
  <si>
    <t>Compuestos endurecedores mortuorios</t>
  </si>
  <si>
    <t>Preespolvoreadora</t>
  </si>
  <si>
    <t>Cierre de presión</t>
  </si>
  <si>
    <t>Aletas canard de avión</t>
  </si>
  <si>
    <t>Unidades de transmisión del avión</t>
  </si>
  <si>
    <t>Software de puente</t>
  </si>
  <si>
    <t>Servicios de asesoramiento sobre química ambiental</t>
  </si>
  <si>
    <t>Frascos para laboratorio</t>
  </si>
  <si>
    <t>Kits o materiales de disección</t>
  </si>
  <si>
    <t>Bidones metálicos para líquido inflamable</t>
  </si>
  <si>
    <t>Aplicaciones relacionadas con nitrógeno mediante tubería flexible continua</t>
  </si>
  <si>
    <t>Recubrimientos de perforación</t>
  </si>
  <si>
    <t>Lámparas infrarrojas</t>
  </si>
  <si>
    <t>Cable-vías</t>
  </si>
  <si>
    <t>Bastones</t>
  </si>
  <si>
    <t>Paneles de lienzo</t>
  </si>
  <si>
    <t>Empresas multinacionales de comercialización</t>
  </si>
  <si>
    <t>Unidades de combinación de electroterapia</t>
  </si>
  <si>
    <t>Cargadores de baldes o accesorios para uso quirúrgico</t>
  </si>
  <si>
    <t>Nueces o fruta disecada</t>
  </si>
  <si>
    <t>Kits de reparación del engrasador o el regulador</t>
  </si>
  <si>
    <t>Mouse o bola de seguimiento para computador</t>
  </si>
  <si>
    <t>Cables de control no eléctrico</t>
  </si>
  <si>
    <t>Máquinas perforadoras o para unir papel</t>
  </si>
  <si>
    <t>Cartas de navegación o atlas o mapas</t>
  </si>
  <si>
    <t>Lentes de contacto</t>
  </si>
  <si>
    <t>Bandejas para empacar</t>
  </si>
  <si>
    <t>Ensambles de tubería soldada con ultra violeta de acero inoxidable</t>
  </si>
  <si>
    <t>Carnes procesadas y preparadas estable sin refrigerar</t>
  </si>
  <si>
    <t>Patenas</t>
  </si>
  <si>
    <t>Moldes para mosaicos</t>
  </si>
  <si>
    <t>Ensambles de tubos pegados de aleación wasp</t>
  </si>
  <si>
    <t>Cuchillos para yeso para uso odontológico</t>
  </si>
  <si>
    <t>Quemadores para aeronaves</t>
  </si>
  <si>
    <t>Cintas de medición para uso médico</t>
  </si>
  <si>
    <t>Mesas o accesorios para uso odontológico</t>
  </si>
  <si>
    <t>Manzanos</t>
  </si>
  <si>
    <t>Granito</t>
  </si>
  <si>
    <t>Hidrocloruro de chlordiazepoxide</t>
  </si>
  <si>
    <t>Dispositivos de costura de bolsa para uso quirúrgico</t>
  </si>
  <si>
    <t>Perfiles de estaño</t>
  </si>
  <si>
    <t>Mesas móviles para bancos</t>
  </si>
  <si>
    <t>Arpas</t>
  </si>
  <si>
    <t>Objetos maquinados de estaño fundidos a la cera perdida</t>
  </si>
  <si>
    <t>Flashes o iluminación para cámaras</t>
  </si>
  <si>
    <t>Q</t>
  </si>
  <si>
    <t>Sistemas de compresas húmedas</t>
  </si>
  <si>
    <t>Blanqueadores</t>
  </si>
  <si>
    <t>Desconectores rápidos</t>
  </si>
  <si>
    <t>Hoja de fibra comprimida con metal inserto</t>
  </si>
  <si>
    <t>H</t>
  </si>
  <si>
    <t>L</t>
  </si>
  <si>
    <t>Celidonia mayor</t>
  </si>
  <si>
    <t>Papel kraft terminado o satinado en máquina</t>
  </si>
  <si>
    <t>Filtros acondicionadores de luz</t>
  </si>
  <si>
    <t>G</t>
  </si>
  <si>
    <t>Servicios de producción de papel o cartón</t>
  </si>
  <si>
    <t>Hilo post mortem</t>
  </si>
  <si>
    <t>Aleación ferrosa</t>
  </si>
  <si>
    <t>Inductores o reguladores</t>
  </si>
  <si>
    <t>Medio para parasitología o micología</t>
  </si>
  <si>
    <t>Fluorosilicona fvmq</t>
  </si>
  <si>
    <t>Válvulas de mariposa con diseño de disco</t>
  </si>
  <si>
    <t>Servicios de pruebas del control de gas o agua</t>
  </si>
  <si>
    <t>Multímetros</t>
  </si>
  <si>
    <t>Mineral de torio</t>
  </si>
  <si>
    <t>Servicios de redes gestionadas por redes virtuales privadas (vpn)</t>
  </si>
  <si>
    <t>Tapas para válvulas de sangre para unidades de hemodiálisis</t>
  </si>
  <si>
    <t>Discos cortadores o separadores para uso odontológico</t>
  </si>
  <si>
    <t>Medidores o registros de demanda</t>
  </si>
  <si>
    <t>Cantidad Procesos Registrados</t>
  </si>
  <si>
    <t>Machos de roscar o matrices de trefilar</t>
  </si>
  <si>
    <t>Materiales didácticos de medicina</t>
  </si>
  <si>
    <t>Diodo láser</t>
  </si>
  <si>
    <t>Carros de física</t>
  </si>
  <si>
    <t>Rollos adhesivos</t>
  </si>
  <si>
    <t>Botellas para apretar</t>
  </si>
  <si>
    <t>Estereoscopios de película de rayos x para uso médico</t>
  </si>
  <si>
    <t>Salmueras monovalentes</t>
  </si>
  <si>
    <t>Bombas de jeringa</t>
  </si>
  <si>
    <t>Componentes no metálicos maquinados por extrusión de impacto</t>
  </si>
  <si>
    <t>Servicios de evaluación del control de gas o agua</t>
  </si>
  <si>
    <t>Tabla de yeso</t>
  </si>
  <si>
    <t>Monociclos</t>
  </si>
  <si>
    <t>Forjas de estaño maquinadas con troquel cerrado</t>
  </si>
  <si>
    <t>Servicios de evaluación económica del servicio de pesca en el campo petrolífero</t>
  </si>
  <si>
    <t>Clorhidrato de pitofenona</t>
  </si>
  <si>
    <t>Pie cuadrado</t>
  </si>
  <si>
    <t>Excepción - Bienes o servicios con exclusividad</t>
  </si>
  <si>
    <t>Boquilla de pegamento</t>
  </si>
  <si>
    <t>Nesiritida</t>
  </si>
  <si>
    <t>Servicios de investigación bacteriológica</t>
  </si>
  <si>
    <t>Agrimensura</t>
  </si>
  <si>
    <t>Esferos de corrección</t>
  </si>
  <si>
    <t>Semillas de cebada</t>
  </si>
  <si>
    <t>Crayones especializados</t>
  </si>
  <si>
    <t>Tubos de ensayo general o multipropósito</t>
  </si>
  <si>
    <t>Estreptograminas</t>
  </si>
  <si>
    <t>Software de logística de planeación de requerimiento de materiales y cadena de suministros</t>
  </si>
  <si>
    <t>Servicios de procesos de combinación de metales básicos</t>
  </si>
  <si>
    <t>Troqueladoras</t>
  </si>
  <si>
    <t>Soportes de piñón</t>
  </si>
  <si>
    <t>Lámparas de escenario o estudio</t>
  </si>
  <si>
    <t>Forjado por golpe de troquel de semi acabados</t>
  </si>
  <si>
    <t>Satélites de órbita cercana a la tierra</t>
  </si>
  <si>
    <t>Gasolina</t>
  </si>
  <si>
    <t>Sensores de corriente</t>
  </si>
  <si>
    <t>Collar del eje</t>
  </si>
  <si>
    <t>Ensambles de barras remachadas de aluminio</t>
  </si>
  <si>
    <t>Vigas de titanio</t>
  </si>
  <si>
    <t>Condensadores intercambiadores de calor para laboratorio</t>
  </si>
  <si>
    <t>Servicios del consejo de administración fiduciaria</t>
  </si>
  <si>
    <t>Equipo aislante para invernadero</t>
  </si>
  <si>
    <t>Meprobromato</t>
  </si>
  <si>
    <t>Escobas absorbentes</t>
  </si>
  <si>
    <t>Cuerdas</t>
  </si>
  <si>
    <t>Servicios de fresado químico</t>
  </si>
  <si>
    <t>Cabras</t>
  </si>
  <si>
    <t>Tubería de piedra</t>
  </si>
  <si>
    <t>Alambre pelado</t>
  </si>
  <si>
    <t>Forjas de zinc maquinadas con troquel abierto</t>
  </si>
  <si>
    <t>Agujas de bordado</t>
  </si>
  <si>
    <t>Mesas para cámaras</t>
  </si>
  <si>
    <t>Topes de retención</t>
  </si>
  <si>
    <t>Sustituto de café</t>
  </si>
  <si>
    <t>Tapas de inodoro</t>
  </si>
  <si>
    <t>Secnidazol</t>
  </si>
  <si>
    <t>Antenas de televisión</t>
  </si>
  <si>
    <t>Hebillas</t>
  </si>
  <si>
    <t>Servicios de mercado de metales preciosos</t>
  </si>
  <si>
    <t>Cooperación de países no alineados</t>
  </si>
  <si>
    <t>Servicios de pruebas de laboratorio para el control de arena</t>
  </si>
  <si>
    <t>Herramientas de calafateado</t>
  </si>
  <si>
    <t>Bombas de mano</t>
  </si>
  <si>
    <t>Toallas playeras</t>
  </si>
  <si>
    <t>Fuentes de ondas</t>
  </si>
  <si>
    <t>Papel membreteado</t>
  </si>
  <si>
    <t>Aplicación de recepción (pu) de inserción de vidrio</t>
  </si>
  <si>
    <t>Kits intravenosos iv para servicios médicos de emergencia</t>
  </si>
  <si>
    <t>Alfileres neurológicos</t>
  </si>
  <si>
    <t>Equipo de posicionar sísmico</t>
  </si>
  <si>
    <t>Colestiramina</t>
  </si>
  <si>
    <t>Linternas de queroseno, propano o butano</t>
  </si>
  <si>
    <t>Preparaciones para extracción de fase sólida</t>
  </si>
  <si>
    <t>Bridas de la polea de distribución</t>
  </si>
  <si>
    <t>Línea digital de abonado (dsl)</t>
  </si>
  <si>
    <t>Servicios de fabricación de herramientas eléctricas</t>
  </si>
  <si>
    <t>Libros de recursos o actividades de base diez o valor posicional</t>
  </si>
  <si>
    <t>Ensambles de barras soldadas con soldadura ultra violeta de inconel</t>
  </si>
  <si>
    <t>Transistores uniempalme</t>
  </si>
  <si>
    <t>Mesilato de fenoldopam</t>
  </si>
  <si>
    <t>Reproductores o grabadoras de video casetes</t>
  </si>
  <si>
    <t>Hidrato de cloral</t>
  </si>
  <si>
    <t>Barcos de reacondicionamiento</t>
  </si>
  <si>
    <t>Ratones</t>
  </si>
  <si>
    <t>Asistencia o mantenimiento de servicio de telecomunicaciones</t>
  </si>
  <si>
    <t>Alicates de lagarto</t>
  </si>
  <si>
    <t>Isoxsuprina</t>
  </si>
  <si>
    <t>Unidades de tubería flexible</t>
  </si>
  <si>
    <t>Botas para mujer</t>
  </si>
  <si>
    <t>Canca la Reina</t>
  </si>
  <si>
    <t>Equipos de afeitado o piezas de mano o cuchillas o accesorios para uso quirúrgico</t>
  </si>
  <si>
    <t>Materiales didácticos de sistemas de armas</t>
  </si>
  <si>
    <t>Azulejos o baldosas de cemento</t>
  </si>
  <si>
    <t>Colgadores de película radiológica para uso odontológico</t>
  </si>
  <si>
    <t>Juntas de silicona</t>
  </si>
  <si>
    <t>Sólidos de aleación ferrosa</t>
  </si>
  <si>
    <t>Supositorios de glicerina</t>
  </si>
  <si>
    <t>Barreras</t>
  </si>
  <si>
    <t>Unidad de sistema de calefacción para mantener o evacuar pacientes o accesorios</t>
  </si>
  <si>
    <t>Bolsas de lona</t>
  </si>
  <si>
    <t>Disolventes alifáticos</t>
  </si>
  <si>
    <t>Cuero de cabra</t>
  </si>
  <si>
    <t>Controles de calidad o calibradores o estándares para microbiología o bacteriología</t>
  </si>
  <si>
    <t>Arandelas de empuje</t>
  </si>
  <si>
    <t>Los Jovillos</t>
  </si>
  <si>
    <t>Herramientas de par de torsión</t>
  </si>
  <si>
    <t>Etiquetas auto adhesivas</t>
  </si>
  <si>
    <t>Sondas termopares</t>
  </si>
  <si>
    <t>Cruces de tubo</t>
  </si>
  <si>
    <t>Buscadores para uso quirúrgico</t>
  </si>
  <si>
    <t>Estetoscopio de cabeza</t>
  </si>
  <si>
    <t>Partes internas de frascos al vacío</t>
  </si>
  <si>
    <t>Congeladores horizontales</t>
  </si>
  <si>
    <t>Argatroban</t>
  </si>
  <si>
    <t>Componentes de acero inoxidable maquinados por extrusión en frío</t>
  </si>
  <si>
    <t>Servicios de muestreo de pruebas de formación</t>
  </si>
  <si>
    <t>Servicios de lenguas arcaicas o indígenas</t>
  </si>
  <si>
    <t>Papel de enmascarar</t>
  </si>
  <si>
    <t>Libros de recursos o actividades de bloques geométricos o de bloques para patrones</t>
  </si>
  <si>
    <t>Cepillos de ropa</t>
  </si>
  <si>
    <t>Servicios de investigación neurológica</t>
  </si>
  <si>
    <t>Tapones para laboratorio</t>
  </si>
  <si>
    <t>Santa Lucía</t>
  </si>
  <si>
    <t>Radio nucleótidos o nucleosidos</t>
  </si>
  <si>
    <t>Máquinas de vapor para planchar</t>
  </si>
  <si>
    <t>Sistemas de frenar del avión</t>
  </si>
  <si>
    <t>Servicios de geoparada</t>
  </si>
  <si>
    <t>Retractores para amputación</t>
  </si>
  <si>
    <t>Monitores para tubos de rayo catódico crt</t>
  </si>
  <si>
    <t>Radios</t>
  </si>
  <si>
    <t>Pescado fresco</t>
  </si>
  <si>
    <t>San Rafael del Yuma</t>
  </si>
  <si>
    <t>Butilado hidroxitolueno</t>
  </si>
  <si>
    <t>Osciladores de reloj</t>
  </si>
  <si>
    <t>Instalación o servicio de sistemas de energía eléctrica</t>
  </si>
  <si>
    <t>Alfabetos táctiles</t>
  </si>
  <si>
    <t>Tazos</t>
  </si>
  <si>
    <t>Quinidina poligalacturonato</t>
  </si>
  <si>
    <t>Banda de bronce</t>
  </si>
  <si>
    <t>Vehículos de lanzamiento líquido</t>
  </si>
  <si>
    <t>Contenedores o accesorios de materiales de desecho de uso odontológico</t>
  </si>
  <si>
    <t>Núcleo de panal de metal no ferroso</t>
  </si>
  <si>
    <t>Detectores de escape de líquidos</t>
  </si>
  <si>
    <t>Revestimiento de aislamiento térmico</t>
  </si>
  <si>
    <t>Transmisores de temperatura</t>
  </si>
  <si>
    <t>Controles anti – deslizamiento de avión</t>
  </si>
  <si>
    <t>Removedor de adhesivo</t>
  </si>
  <si>
    <t>Productos o kits o accesorios para el tratamiento de la impotencia</t>
  </si>
  <si>
    <t>Metronidazol</t>
  </si>
  <si>
    <t>Cubiertas contra el polvo de esterilización</t>
  </si>
  <si>
    <t>Unidades de disco flexible</t>
  </si>
  <si>
    <t>Limas o cortaúñas para uso veterinario</t>
  </si>
  <si>
    <t>Bahías o canastas para equipos electrónicos</t>
  </si>
  <si>
    <t>Construcción de muros de contención</t>
  </si>
  <si>
    <t>Combustible de aviación</t>
  </si>
  <si>
    <t>Servicios del consejo del trabajo</t>
  </si>
  <si>
    <t>Botavaras</t>
  </si>
  <si>
    <t>Resinas de base para prótesis dentales</t>
  </si>
  <si>
    <t>Equipos de alto vacío</t>
  </si>
  <si>
    <t>Bombas dosificadoras</t>
  </si>
  <si>
    <t>Caolín u otras arcillas caolínicas</t>
  </si>
  <si>
    <t>Dióxido de azufre</t>
  </si>
  <si>
    <t>Servicios de asistencia a desplazados</t>
  </si>
  <si>
    <t>Ensambles de tubos remachados de titanio</t>
  </si>
  <si>
    <t>Espectrómetros de absorción atómica aa</t>
  </si>
  <si>
    <t>Centros de entretenimiento</t>
  </si>
  <si>
    <t>Simuladores para fumar</t>
  </si>
  <si>
    <t>Sujetadores de vías aéreas artificiales</t>
  </si>
  <si>
    <t>Publicidad en volantes o cupones</t>
  </si>
  <si>
    <t>Servicios de floricultura</t>
  </si>
  <si>
    <t>Fracción de proteína de plasma humano</t>
  </si>
  <si>
    <t>Dosímetros de radiación para uso médico</t>
  </si>
  <si>
    <t>Servicios de extracción de testigos con esponja</t>
  </si>
  <si>
    <t>Kits de transformación de levadura</t>
  </si>
  <si>
    <t>Collares</t>
  </si>
  <si>
    <t>Cajoneras o estanterías</t>
  </si>
  <si>
    <t>Colchones o accesorios para el cuidado del paciente</t>
  </si>
  <si>
    <t>Conductos o red de conductos de caucho</t>
  </si>
  <si>
    <t>Semillas o plántulas de pepino cohombro</t>
  </si>
  <si>
    <t>Reactivos para preparar bacterias competentes</t>
  </si>
  <si>
    <t>Servicios de protección de sustancias tóxicas</t>
  </si>
  <si>
    <t>Solución de cardioplejia</t>
  </si>
  <si>
    <t>Lubricantes espray</t>
  </si>
  <si>
    <t>Bloques de concreto</t>
  </si>
  <si>
    <t>Chimenea de acero</t>
  </si>
  <si>
    <t>Papel japonés para grabado</t>
  </si>
  <si>
    <t>Dispensadores de goma o repuestos</t>
  </si>
  <si>
    <t>Juegos de sellos</t>
  </si>
  <si>
    <t>Seguro de indemnización profesional</t>
  </si>
  <si>
    <t>Alquido</t>
  </si>
  <si>
    <t>Formones</t>
  </si>
  <si>
    <t>Correas de la transmisión</t>
  </si>
  <si>
    <t>Esquís</t>
  </si>
  <si>
    <t>Equipo para manejo de tubería</t>
  </si>
  <si>
    <t>Papas fritas de talego o mezclas</t>
  </si>
  <si>
    <t>Hatillo Palma</t>
  </si>
  <si>
    <t>Piezas de aluminio forjadas a martinete</t>
  </si>
  <si>
    <t>Sistemas de vigilancia basados en radar</t>
  </si>
  <si>
    <t>Salas limpias</t>
  </si>
  <si>
    <t>Anguilas vivas</t>
  </si>
  <si>
    <t>Diccionarios</t>
  </si>
  <si>
    <t>Soportes para codos</t>
  </si>
  <si>
    <t>Barras cuadradas</t>
  </si>
  <si>
    <t>Etiquetas de códigos de color</t>
  </si>
  <si>
    <t>Servicios de enfermería</t>
  </si>
  <si>
    <t>Bandejas u organizadores para filminas</t>
  </si>
  <si>
    <t>Carboncillo</t>
  </si>
  <si>
    <t>Bibliotecas privadas</t>
  </si>
  <si>
    <t>FECHA APROBACIÓN</t>
  </si>
  <si>
    <t>Bolsas de recolección de unidades de sangre</t>
  </si>
  <si>
    <t>Concentradores o hubs de servicio de red</t>
  </si>
  <si>
    <t>Sabana Grande de Hostos</t>
  </si>
  <si>
    <t>Servicios de producción de químicos orgánicos</t>
  </si>
  <si>
    <t>Servicios de expedidores de fletes</t>
  </si>
  <si>
    <t>Forjas de cobre maquinadas con troquel cerrado</t>
  </si>
  <si>
    <t>Papel de fotografía</t>
  </si>
  <si>
    <t>Guadañas</t>
  </si>
  <si>
    <t>Ensalada fresca preparada</t>
  </si>
  <si>
    <t>Compresores de diafragma</t>
  </si>
  <si>
    <t>Sets de instrumentos quirúrgicos generales</t>
  </si>
  <si>
    <t>Programas de sanidad</t>
  </si>
  <si>
    <t>Luperón</t>
  </si>
  <si>
    <t>Filtros para tuberías de gas</t>
  </si>
  <si>
    <t>Probador de pintura</t>
  </si>
  <si>
    <t>Ensambles de barras soldadas con soldadura sónica de acero al carbono</t>
  </si>
  <si>
    <t>Fuelles eléctricos</t>
  </si>
  <si>
    <t>Microfusibles</t>
  </si>
  <si>
    <t>Diseño o decoración de interiores</t>
  </si>
  <si>
    <t>Comprobantes</t>
  </si>
  <si>
    <t>Pistolas de inyección</t>
  </si>
  <si>
    <t>Norgestimato</t>
  </si>
  <si>
    <t>Lavamanos</t>
  </si>
  <si>
    <t>Batidoras de alambre de cocina para uso doméstico</t>
  </si>
  <si>
    <t>Servicios de registro durante la pesca</t>
  </si>
  <si>
    <t>Piezas de mano de irrigación o succión o cánulas o puntas o productos relacionados para uso quirúrgico</t>
  </si>
  <si>
    <t>Servicios de red de valor agregado (van)</t>
  </si>
  <si>
    <t>Ensambles de placas remachadas de latón</t>
  </si>
  <si>
    <t>Ventanas de vidrio de plomo para recintos radiactivos</t>
  </si>
  <si>
    <t>Saquinavir</t>
  </si>
  <si>
    <t>Cloruro de succinilcolina</t>
  </si>
  <si>
    <t>Cabezales de inyector de tubería flexible</t>
  </si>
  <si>
    <t>Servicio militar obligatorio</t>
  </si>
  <si>
    <t>Productos de tecnología de rápida amplificación o terminaciones de ácido desoxirribonucleico complementario race</t>
  </si>
  <si>
    <t>Experimentación espacial</t>
  </si>
  <si>
    <t>Paneles de montaje</t>
  </si>
  <si>
    <t>Embriones</t>
  </si>
  <si>
    <t>Calentadores de conductos de bobina</t>
  </si>
  <si>
    <t>Sujetadores de película radiológica para uso odontológico</t>
  </si>
  <si>
    <t>Lavandería de autoservicio operadas con monedas</t>
  </si>
  <si>
    <t>Almacenes</t>
  </si>
  <si>
    <t>Alfileres o taches</t>
  </si>
  <si>
    <t>Barras de hierro</t>
  </si>
  <si>
    <t>Señales auto adhesivas</t>
  </si>
  <si>
    <t>Servicios de redacción del currículum vítae</t>
  </si>
  <si>
    <t>Camisetas interiores</t>
  </si>
  <si>
    <t>Vestidos de baño para niña</t>
  </si>
  <si>
    <t>Tirotricina</t>
  </si>
  <si>
    <t>Racemetionina</t>
  </si>
  <si>
    <t>Pepillo Salcedo</t>
  </si>
  <si>
    <t>Aretes de joyería fina</t>
  </si>
  <si>
    <t>Mirlitones</t>
  </si>
  <si>
    <t>Forjaduras en estampa cerrada de titanio</t>
  </si>
  <si>
    <t>Afiches o cuadros de geometría</t>
  </si>
  <si>
    <t>Gestión de eventos</t>
  </si>
  <si>
    <t>Máscaras de gas</t>
  </si>
  <si>
    <t>Platanal</t>
  </si>
  <si>
    <t>Deflectores de tubería</t>
  </si>
  <si>
    <t>Planos para uso quirúrgico</t>
  </si>
  <si>
    <t>Software de preparación tributaria</t>
  </si>
  <si>
    <t>Placas de matrícula de tráiler</t>
  </si>
  <si>
    <t>Papel para artes o artesanías</t>
  </si>
  <si>
    <t>Bromuro de pancuronio</t>
  </si>
  <si>
    <t>Pintura</t>
  </si>
  <si>
    <t>Servicios de perforación direccional de pozos de radio corto</t>
  </si>
  <si>
    <t>Kits de cubiertas para bahías de drives</t>
  </si>
  <si>
    <t>Cajas para correo</t>
  </si>
  <si>
    <t>Banda de aluminio</t>
  </si>
  <si>
    <t>Griseofulvina</t>
  </si>
  <si>
    <t>Servicios de química de la producción del campo petrolero</t>
  </si>
  <si>
    <t>Gabinetes o muebles de almacenamiento de instrumentos para uso médico</t>
  </si>
  <si>
    <t>Pedología</t>
  </si>
  <si>
    <t>Atriles autónomos</t>
  </si>
  <si>
    <t>Cinta para codificación de color</t>
  </si>
  <si>
    <t>Encurtidos</t>
  </si>
  <si>
    <t>Bombas químicas</t>
  </si>
  <si>
    <t>Ciprofloxacina</t>
  </si>
  <si>
    <t>Ensambladoras de impresión</t>
  </si>
  <si>
    <t>Plataformas de popa</t>
  </si>
  <si>
    <t>Frascos de fundición</t>
  </si>
  <si>
    <t>Centrales hidroeléctricas</t>
  </si>
  <si>
    <t>Puntas de pipeta de barrera de aerosol</t>
  </si>
  <si>
    <t>Eslinga de contenedor</t>
  </si>
  <si>
    <t>Pegamento para tejidos o sistemas o aplicadores o accesorios</t>
  </si>
  <si>
    <t>Transportes integrados de carga</t>
  </si>
  <si>
    <t>Cristales de germanio</t>
  </si>
  <si>
    <t>Plataforma de mensajes unificados</t>
  </si>
  <si>
    <t>Materiales de prueba de bacterias</t>
  </si>
  <si>
    <t>Chasis para automóviles</t>
  </si>
  <si>
    <t>Incubadoras de cámara dual de tres gases recubierta de agua</t>
  </si>
  <si>
    <t>Láminas absorbentes o fieltros para papel hecho a mano</t>
  </si>
  <si>
    <t>Máquinas para cambiar billetes en monedas</t>
  </si>
  <si>
    <t>Vías aéreas faríngeas</t>
  </si>
  <si>
    <t>Botas para niño</t>
  </si>
  <si>
    <t>Golas</t>
  </si>
  <si>
    <t>Alimento en hojuelas para peces</t>
  </si>
  <si>
    <t>Servicios de fletamento</t>
  </si>
  <si>
    <t>Suavizantes</t>
  </si>
  <si>
    <t>Polibutadieno br</t>
  </si>
  <si>
    <t>Calentadores de tiro</t>
  </si>
  <si>
    <t>Sets de almohadillas para cascos de radio cirugía</t>
  </si>
  <si>
    <t>Costas o costos de procesos civiles</t>
  </si>
  <si>
    <t>Cromoglicato de sodio</t>
  </si>
  <si>
    <t>Válvulas de diafragma</t>
  </si>
  <si>
    <t>TON</t>
  </si>
  <si>
    <t>Servicios de terminación dual del pozo</t>
  </si>
  <si>
    <t>Sistemas de electroretinograma</t>
  </si>
  <si>
    <t>Trometamina</t>
  </si>
  <si>
    <t>Zidovudina</t>
  </si>
  <si>
    <t>Estiletes de intubación</t>
  </si>
  <si>
    <t>Alicates de perforación</t>
  </si>
  <si>
    <t>Ingeniería de pozos</t>
  </si>
  <si>
    <t>Disco versátil digital dvd de sólo lectura</t>
  </si>
  <si>
    <t>Equipo de lectura de código de barras</t>
  </si>
  <si>
    <t>Placas vibradoras</t>
  </si>
  <si>
    <t>Avión cazabombardero</t>
  </si>
  <si>
    <t>Ensambles de láminas pegadas no metálica</t>
  </si>
  <si>
    <t>Ensambles estructurales pegados no metálica</t>
  </si>
  <si>
    <t>Material didáctico para la enseñanza de mapas</t>
  </si>
  <si>
    <t>Bases de poliuretano</t>
  </si>
  <si>
    <t>Medidores de ictericia transcutáneos</t>
  </si>
  <si>
    <t>Películas de rayos x para cardiología</t>
  </si>
  <si>
    <t>Explotación comercial de los recursos pesqueros</t>
  </si>
  <si>
    <t>Clorhidrato de tiagabina</t>
  </si>
  <si>
    <t>Ensambles de láminas soldadas con soldadura fuerte o débil de aleación wasp</t>
  </si>
  <si>
    <t>Máquinas para cancelar estampillas</t>
  </si>
  <si>
    <t>Acetohexamida</t>
  </si>
  <si>
    <t>Tenazas</t>
  </si>
  <si>
    <t>Reguladores de aire</t>
  </si>
  <si>
    <t>Cinta para alfombras</t>
  </si>
  <si>
    <t>Juegos educativos</t>
  </si>
  <si>
    <t>Productos para limpiar o brillar zapatos</t>
  </si>
  <si>
    <t>Barras o postes gimnásticos</t>
  </si>
  <si>
    <t>Filtros de aceite</t>
  </si>
  <si>
    <t>Componentes de zinc formados con explosivos</t>
  </si>
  <si>
    <t>Porta etiquetas</t>
  </si>
  <si>
    <t>Herramientas de calibración de cable de recuperación</t>
  </si>
  <si>
    <t>Picos de punta de raíz para uso dental</t>
  </si>
  <si>
    <t>Servicios de elevadores de granos</t>
  </si>
  <si>
    <t>Planchas de estufa para uso comercial</t>
  </si>
  <si>
    <t>Almohadillas para remover manchas de los instrumentos</t>
  </si>
  <si>
    <t>Maleato de enalpril</t>
  </si>
  <si>
    <t>Clorhidrato de piperidolato</t>
  </si>
  <si>
    <t>Calentadores de motor</t>
  </si>
  <si>
    <t>Ursodiol</t>
  </si>
  <si>
    <t>Pipas para fumar</t>
  </si>
  <si>
    <t>Servicios de promoción de artesanías tradicionales</t>
  </si>
  <si>
    <t>Ensambles de barras soldadas con soldadura sónica de aleación wasp</t>
  </si>
  <si>
    <t>Absorbentes para limpieza de heridas</t>
  </si>
  <si>
    <t>Mezclas de nitrógeno – fósforo – potasio – npk</t>
  </si>
  <si>
    <t>Disco compacto cd de sólo lectura</t>
  </si>
  <si>
    <t>Servicios de medición de calibre durante la perforación</t>
  </si>
  <si>
    <t>Calentadores de agua para uso doméstico</t>
  </si>
  <si>
    <t>Bases militares nacionales</t>
  </si>
  <si>
    <t>Ruedas de rodillos</t>
  </si>
  <si>
    <t>Cápsulas para ensayos de irradiación</t>
  </si>
  <si>
    <t>Congeladores de cofre ultra fríos o ultra bajos</t>
  </si>
  <si>
    <t>Analizadores de emisión exhaustiva de automóviles</t>
  </si>
  <si>
    <t>Grabadoras o reproductores de mini discos</t>
  </si>
  <si>
    <t>Químicos de impresiones latentes para uso forense</t>
  </si>
  <si>
    <t>Butorfanol tartrato</t>
  </si>
  <si>
    <t>Clorhidrato de buflomedil</t>
  </si>
  <si>
    <t>Deducciones tributarias</t>
  </si>
  <si>
    <t>Puertas giratorias</t>
  </si>
  <si>
    <t>Picnómetros</t>
  </si>
  <si>
    <t>Servicio de contabilidad financiera</t>
  </si>
  <si>
    <t>Secadores de linos tipo hogar</t>
  </si>
  <si>
    <t>Servicios de sistemas de cascos  del campo petrolero</t>
  </si>
  <si>
    <t>Meropenem</t>
  </si>
  <si>
    <t>Software de acceso</t>
  </si>
  <si>
    <t>Materiales de enseñanza de habilidades para la vida en familia o para el establecimiento de relaciones</t>
  </si>
  <si>
    <t>Arsénico as</t>
  </si>
  <si>
    <t>Objetos de berilio fundidos en molde fijo</t>
  </si>
  <si>
    <t>Envoltorios o recubrimientos de metal</t>
  </si>
  <si>
    <t>Medidores de corriente para corriente abierta</t>
  </si>
  <si>
    <t>Servicios de investigación agrícola</t>
  </si>
  <si>
    <t>Contratos de longitud excavada de las brocas de perforación del campo petrolero</t>
  </si>
  <si>
    <t>Arandelas cuadradas</t>
  </si>
  <si>
    <t>Servicios de monitoreo en tiempo real de datos del pozo en el campo petrolero</t>
  </si>
  <si>
    <t>Arandelas en domo o esféricas</t>
  </si>
  <si>
    <t>Tomos (pinzas de resección) para uso quirúrgico</t>
  </si>
  <si>
    <t>Estuches para transportar y almacenar tablillas o tablillas pre cortadas o sistemas de tablillas</t>
  </si>
  <si>
    <t>Suspensiones</t>
  </si>
  <si>
    <t>Producción de plantas textiles</t>
  </si>
  <si>
    <t>Instrumentos quirúrgicos maxilofaciales o accesorios</t>
  </si>
  <si>
    <t>Vulcanizadoras</t>
  </si>
  <si>
    <t>Epoetina alfa</t>
  </si>
  <si>
    <t>Unidades de enfriamiento o circuladores de agua fría</t>
  </si>
  <si>
    <t>Quinupristina</t>
  </si>
  <si>
    <t>Buques dragaminas</t>
  </si>
  <si>
    <t>Servicio de telefonía local</t>
  </si>
  <si>
    <t>Repisas para rompecabezas</t>
  </si>
  <si>
    <t>Sistemas de escape o eyección de aeronaves</t>
  </si>
  <si>
    <t>Vasos o tazas o tazones (mugs) o tapas de contenedores para servicio de comidas</t>
  </si>
  <si>
    <t>Clofibrato</t>
  </si>
  <si>
    <t>Forjas de plomo maquinadas con troquel cerrado</t>
  </si>
  <si>
    <t>Componentes de titanio maquinados por extrusión de impacto</t>
  </si>
  <si>
    <t>Servicios de diseño de serigrafía</t>
  </si>
  <si>
    <t>Servicios de gasoductos</t>
  </si>
  <si>
    <t>Clips para cables</t>
  </si>
  <si>
    <t>Remolque de motonieve</t>
  </si>
  <si>
    <t>Objetos de plomo fundidos en molde fijo</t>
  </si>
  <si>
    <t>Extrusiones en frío de magnesio</t>
  </si>
  <si>
    <t>Encuestas impresas para investigaciones de mercado</t>
  </si>
  <si>
    <t>Reglas de medición de altura de pacientes</t>
  </si>
  <si>
    <t>Telas no tejidas ligadas térmicamente</t>
  </si>
  <si>
    <t>Equipo para aplicar concreto lanzado o shotcrete</t>
  </si>
  <si>
    <t>Embarcación de desembarque de uso general</t>
  </si>
  <si>
    <t>Clorhidrato de trimetobenzamida</t>
  </si>
  <si>
    <t>Plataforma de servicios de mensajes basados en locación</t>
  </si>
  <si>
    <t>Mesilato de benztropina</t>
  </si>
  <si>
    <t>Derecho de reclamación por tratamiento médico.</t>
  </si>
  <si>
    <t>Sets de croquet</t>
  </si>
  <si>
    <t>Abrazadera</t>
  </si>
  <si>
    <t>Transductores de audio</t>
  </si>
  <si>
    <t>Capacitores fijos</t>
  </si>
  <si>
    <t>Servicios de elaboración de bebidas de frutas no alcohólicas</t>
  </si>
  <si>
    <t>Incubadoras de cámara única de dióxido de carbono de pared seca con control de humedad</t>
  </si>
  <si>
    <t>Muestreadores o colectores de aire</t>
  </si>
  <si>
    <t>Ensambles estructurales pegados de latón</t>
  </si>
  <si>
    <t>Software de manejo de licencias</t>
  </si>
  <si>
    <t>Rejilla de acero inoxidable</t>
  </si>
  <si>
    <t>Robots</t>
  </si>
  <si>
    <t>Servicios de perforación de pozos con  tubo directo</t>
  </si>
  <si>
    <t>Arandelas planas</t>
  </si>
  <si>
    <t>Colimadores o cascos de cuchillo gamma para radio cirugía</t>
  </si>
  <si>
    <t>Cortadoras de impresión</t>
  </si>
  <si>
    <t>Objetos de metal precioso fundidos en molde de yeso</t>
  </si>
  <si>
    <t>Soportes para las pantorrillas</t>
  </si>
  <si>
    <t>Dexpantenol</t>
  </si>
  <si>
    <t>Mezcladores de pintura</t>
  </si>
  <si>
    <t>Carritos para transportar orinales</t>
  </si>
  <si>
    <t>Adaptadores para centrífugas</t>
  </si>
  <si>
    <t>Guías de referencia de precálculo o cálculo</t>
  </si>
  <si>
    <t>Montelukast sódico</t>
  </si>
  <si>
    <t>Tinidazol</t>
  </si>
  <si>
    <t>Camiones de bomberos y de rescate</t>
  </si>
  <si>
    <t>Máquinas electrónicas de pruebas</t>
  </si>
  <si>
    <t>Estilógrafos grabadores para espirómetros</t>
  </si>
  <si>
    <t>Transmisión escalonada o transmisión stepper o graduador escalonado</t>
  </si>
  <si>
    <t>Barco de tripulación de gas o petróleo</t>
  </si>
  <si>
    <t>Teatro</t>
  </si>
  <si>
    <t>Circuladores de aire</t>
  </si>
  <si>
    <t>Arneses de cuello para animales</t>
  </si>
  <si>
    <t>Pinturas de aceite</t>
  </si>
  <si>
    <t>Objetos de titanio fundidos por moldeo en cáscara</t>
  </si>
  <si>
    <t>Aparatos de hipotermia</t>
  </si>
  <si>
    <t>YD</t>
  </si>
  <si>
    <t>Pantalones (“leggings”) de cirugía</t>
  </si>
  <si>
    <t>Proyecto 2-C</t>
  </si>
  <si>
    <t>Cables aéreos</t>
  </si>
  <si>
    <t>Resina poliftalamida</t>
  </si>
  <si>
    <t>Las Salinas</t>
  </si>
  <si>
    <t>Formulación de políticas nacionales de productos básicos</t>
  </si>
  <si>
    <t>Baños de asiento para los discapacitados físicamente</t>
  </si>
  <si>
    <t>Máquinas de resistencia para la parte inferior del cuerpo</t>
  </si>
  <si>
    <t>UD</t>
  </si>
  <si>
    <t>Servicios de apuntalamiento</t>
  </si>
  <si>
    <t>Pasadores de conexión o acoplamiento</t>
  </si>
  <si>
    <t>Reactivos o soluciones químicas</t>
  </si>
  <si>
    <t>Tableros magnéticos o accesorios</t>
  </si>
  <si>
    <t>Liquidez monetaria</t>
  </si>
  <si>
    <t>Producción de fruta</t>
  </si>
  <si>
    <t>Escobillas kelly</t>
  </si>
  <si>
    <t>Hidrómetros ácidos de batería</t>
  </si>
  <si>
    <t>Servicios de reubicación</t>
  </si>
  <si>
    <t>Tubos de pruebas de anti coagulación</t>
  </si>
  <si>
    <t>Baños de agua para material de impresión o accesorios para uso odontológico</t>
  </si>
  <si>
    <t>Tilapia viva</t>
  </si>
  <si>
    <t>Bancos o estantes para pesas</t>
  </si>
  <si>
    <t>Motores de cohete con propulsión sólida</t>
  </si>
  <si>
    <t>Kits de restauración para uso odontológico</t>
  </si>
  <si>
    <t>Naftenato de cobre</t>
  </si>
  <si>
    <t>Ingredientes o aditivos de medio para schizosaccharomyces pombe</t>
  </si>
  <si>
    <t>Tope de protección anti choque</t>
  </si>
  <si>
    <t>Bicicletas estáticas</t>
  </si>
  <si>
    <t>Servicios de envoltura</t>
  </si>
  <si>
    <t>Soportes de componentes discretos</t>
  </si>
  <si>
    <t>Plomo para blindaje contra la radiación</t>
  </si>
  <si>
    <t>Sabana Iglesia</t>
  </si>
  <si>
    <t>Tarros del cable de recuperación</t>
  </si>
  <si>
    <t>Servicios de seguridad o salud ocupacional</t>
  </si>
  <si>
    <t>Ácido aminocaproico</t>
  </si>
  <si>
    <t>Kit de prueba de aceite lubricante</t>
  </si>
  <si>
    <t>Excepción - Contratación de publicidad a través de medios de comunicación social</t>
  </si>
  <si>
    <t>Placa</t>
  </si>
  <si>
    <t>Sistema de dirección hidráulica</t>
  </si>
  <si>
    <t>Buriles</t>
  </si>
  <si>
    <t>Servicios de desempleo</t>
  </si>
  <si>
    <t>Forjas de metal precioso maquinadas por anillo enrollado</t>
  </si>
  <si>
    <t>Galería de arte</t>
  </si>
  <si>
    <t>Radiómetro</t>
  </si>
  <si>
    <t>Pasa presillas</t>
  </si>
  <si>
    <t>Bobina de acero</t>
  </si>
  <si>
    <t>Contratistas de tecnología informática temporero</t>
  </si>
  <si>
    <t>Zonas desmilitarizadas</t>
  </si>
  <si>
    <t>Monitores simples de gas</t>
  </si>
  <si>
    <t>Paquetes de prueba y accesorios de esterilización</t>
  </si>
  <si>
    <t>Escaleras</t>
  </si>
  <si>
    <t>Dispositivos reductores de empañe para endoscopia o espejos</t>
  </si>
  <si>
    <t>Protectores de ojos o sus accesorios</t>
  </si>
  <si>
    <t>Política o programas nacionales de intervención alimentaria</t>
  </si>
  <si>
    <t>Sensores de inclinación</t>
  </si>
  <si>
    <t>Fibras de polipropileno</t>
  </si>
  <si>
    <t>Ensambles de tubería soldada con ultra violeta de aleación wasp</t>
  </si>
  <si>
    <t>Intercambiadores divididos</t>
  </si>
  <si>
    <t>Bloques de unidades</t>
  </si>
  <si>
    <t>Tazaroteno</t>
  </si>
  <si>
    <t>Placas secundarias</t>
  </si>
  <si>
    <t>Acetato de prednisolona</t>
  </si>
  <si>
    <t>Ácidos inorgánicos</t>
  </si>
  <si>
    <t>Servicios de organizaciones internacionales de beneficencia</t>
  </si>
  <si>
    <t>Set telefónico manos libres para vehículos</t>
  </si>
  <si>
    <t>Buzones</t>
  </si>
  <si>
    <t>Campanas de llamada</t>
  </si>
  <si>
    <t>Servicios de planificación de los recursos hidráulicos</t>
  </si>
  <si>
    <t>Detectores de metales</t>
  </si>
  <si>
    <t>Tratamiento o rehabilitación de la contaminación de las aguas subterráneas</t>
  </si>
  <si>
    <t>Papel brillante</t>
  </si>
  <si>
    <t>Medidores de altura</t>
  </si>
  <si>
    <t>Piletas térmicas</t>
  </si>
  <si>
    <t>Tarjetas de presentación</t>
  </si>
  <si>
    <t>Instrumentos para probar concreto o cemento</t>
  </si>
  <si>
    <t>Anillos colectores</t>
  </si>
  <si>
    <t>Servicios de proveedores de teléfonos con pago</t>
  </si>
  <si>
    <t>Biblioteca</t>
  </si>
  <si>
    <t>Piezas hechas en torno de roscar no metales</t>
  </si>
  <si>
    <t>Magnetómetros</t>
  </si>
  <si>
    <t>Ribonucleotidos</t>
  </si>
  <si>
    <t>Servicios de disposición de animales muertos</t>
  </si>
  <si>
    <t>Proveedores de servicios de tarjetas de crédito</t>
  </si>
  <si>
    <t>Software de bibliotecas</t>
  </si>
  <si>
    <t>Fonocardiográfos estetoscópicos</t>
  </si>
  <si>
    <t>Elevadores</t>
  </si>
  <si>
    <t>Desfibriladores externos automatizados aed o paletas duras</t>
  </si>
  <si>
    <t>Cremas no lácteas</t>
  </si>
  <si>
    <t>Boquillas de zircón</t>
  </si>
  <si>
    <t>Hidrocloruro de tolazolina</t>
  </si>
  <si>
    <t>Ensamblajes de circuitos montados en superficie</t>
  </si>
  <si>
    <t>Tela de cernido</t>
  </si>
  <si>
    <t>Cloruro acetilcolina</t>
  </si>
  <si>
    <t>Tableros de dibujo o retoque</t>
  </si>
  <si>
    <t>Producción de plantas medicinales</t>
  </si>
  <si>
    <t>Máquinas para forrar botones</t>
  </si>
  <si>
    <t>Sistemas de monitoreo de electrocardiografía ekg continua de larga duración o holter</t>
  </si>
  <si>
    <t>Controles de calidad o calibradores o estándares para histología</t>
  </si>
  <si>
    <t>Servicios de aislamiento temporal del control de arena</t>
  </si>
  <si>
    <t>Recursos de plantaciones áridas con agua de lluvia</t>
  </si>
  <si>
    <t>Extremos cortos de tubería para soldar</t>
  </si>
  <si>
    <t>Software de manejo de metadata</t>
  </si>
  <si>
    <t>Retractores de fibra óptica iluminados para uso quirúrgico</t>
  </si>
  <si>
    <t>Estudios de emplazamientos  de vertederos de desechos de fábricas de productos químicos o refinerías de petróleo</t>
  </si>
  <si>
    <t>Máquinas expendedoras de botellas o latas</t>
  </si>
  <si>
    <t>Estudio de emplazamientos de plantas de tratamiento  de la madera</t>
  </si>
  <si>
    <t>Equipo de remoción de amoniaco</t>
  </si>
  <si>
    <t>Palancas</t>
  </si>
  <si>
    <t>Montante de dos extremos</t>
  </si>
  <si>
    <t>Fósforos</t>
  </si>
  <si>
    <t>Tallos del cable de recuperación</t>
  </si>
  <si>
    <t>Poder judicial político o servicios</t>
  </si>
  <si>
    <t>Manchas de impresión</t>
  </si>
  <si>
    <t>Azelastina hidrocloruro</t>
  </si>
  <si>
    <t>Cloruro de oxibutinina</t>
  </si>
  <si>
    <t>Barcos de munición</t>
  </si>
  <si>
    <t>Procesadores de micro filmado</t>
  </si>
  <si>
    <t>Adaptadores de película de rayos x para uso odontológico</t>
  </si>
  <si>
    <t>Guanito</t>
  </si>
  <si>
    <t>Musgo de turba</t>
  </si>
  <si>
    <t>Ensambles estructurales atornillados de inconel</t>
  </si>
  <si>
    <t>Asociaciones de ingenieros</t>
  </si>
  <si>
    <t>Instalación de ventanas, puertas o dispositivos</t>
  </si>
  <si>
    <t>Granos</t>
  </si>
  <si>
    <t>Servicios de matriz de entrenamiento del campo petrolero</t>
  </si>
  <si>
    <t>Equipo de acceso de televisión</t>
  </si>
  <si>
    <t>Kits de irrigación de los senos nasales</t>
  </si>
  <si>
    <t>Analizadores monitores de contenido de aceite</t>
  </si>
  <si>
    <t>Servicios de loterías</t>
  </si>
  <si>
    <t>Semillas de linaza</t>
  </si>
  <si>
    <t>Toners o desarrolladores para uso médico</t>
  </si>
  <si>
    <t>Nucleótidos u oligómeros conjugados</t>
  </si>
  <si>
    <t>Amonio molibdato</t>
  </si>
  <si>
    <t>Fisostigmina</t>
  </si>
  <si>
    <t>Vinos para cocinar</t>
  </si>
  <si>
    <t>Sulfato de paromomicina</t>
  </si>
  <si>
    <t>Rampas de arrastre de avión</t>
  </si>
  <si>
    <t>Estuches para discos flexibles</t>
  </si>
  <si>
    <t>Sacudidores orbitales</t>
  </si>
  <si>
    <t>Cabarete</t>
  </si>
  <si>
    <t>Tanque del inodoro</t>
  </si>
  <si>
    <t>Extrusiones de perfiles de aleación no ferrosa</t>
  </si>
  <si>
    <t>Fenobarbital sódico</t>
  </si>
  <si>
    <t>Objetos maquinados de cinc fundidos en molde en concha</t>
  </si>
  <si>
    <t>Súper cargadores</t>
  </si>
  <si>
    <t>Ensambles de barras soldadas con solvente de acero inoxidable</t>
  </si>
  <si>
    <t>Servicios de ortodoncia</t>
  </si>
  <si>
    <t>Servicios de fresado</t>
  </si>
  <si>
    <t>Prendas anti choque</t>
  </si>
  <si>
    <t>Cuartos fríos</t>
  </si>
  <si>
    <t>Quemadores de tubo de agua</t>
  </si>
  <si>
    <t>Amiama Gómez</t>
  </si>
  <si>
    <t>Máquinas farmacéuticas de tamizado</t>
  </si>
  <si>
    <t>Conductos de registrar datos de superficie</t>
  </si>
  <si>
    <t>Clubes deportivos de montañismo</t>
  </si>
  <si>
    <t>Máquinas para doblar</t>
  </si>
  <si>
    <t>Fenacemida</t>
  </si>
  <si>
    <t>Hojas de papel para acuarela</t>
  </si>
  <si>
    <t>Clorhidrato de ranitidina</t>
  </si>
  <si>
    <t>M2</t>
  </si>
  <si>
    <t>Dispensadores de portaobjetos para microscopio</t>
  </si>
  <si>
    <t>Túnel submarino</t>
  </si>
  <si>
    <t>Las Gordas</t>
  </si>
  <si>
    <t>Reguladores ambientales del avión</t>
  </si>
  <si>
    <t>Servicios de registro de desviaciones</t>
  </si>
  <si>
    <t>Cuarzo</t>
  </si>
  <si>
    <t>Forjas de aleación de níquel maquinadas con troquel abierto</t>
  </si>
  <si>
    <t>Bolsillos de carpetas o accesorios</t>
  </si>
  <si>
    <t>Paso elevado</t>
  </si>
  <si>
    <t>Servicios legales de quiebra</t>
  </si>
  <si>
    <t>Cable de redes</t>
  </si>
  <si>
    <t>Viscosímetros</t>
  </si>
  <si>
    <t>Circuitos integrados de aplicaciones específicas (asic)</t>
  </si>
  <si>
    <t>Ángulos de plástico</t>
  </si>
  <si>
    <t>Removedores de tinta de huellas dactilares</t>
  </si>
  <si>
    <t>Diagramas o dibujos técnicos</t>
  </si>
  <si>
    <t>Forjas de acero inoxidable maquinadas por anillo enrollado</t>
  </si>
  <si>
    <t>Inserción en cines</t>
  </si>
  <si>
    <t>Cacerola para hornear para uso doméstico</t>
  </si>
  <si>
    <t>Ensambles de barras soldadas con solvente de acero al carbono</t>
  </si>
  <si>
    <t>Combinación de asiento con escritorio</t>
  </si>
  <si>
    <t>Grabadoras gráficas de pruebas auditivas</t>
  </si>
  <si>
    <t>Comida granulada para reptiles</t>
  </si>
  <si>
    <t>Trajes para hombre</t>
  </si>
  <si>
    <t>Invertebrados acuáticos almacenado en repisa</t>
  </si>
  <si>
    <t>Instrumentos o accesorios otológicos</t>
  </si>
  <si>
    <t>Trampas de burbujas de perfusión</t>
  </si>
  <si>
    <t>Componentes de acero formados con explosivos</t>
  </si>
  <si>
    <t>Rectificadora de piedra de moler</t>
  </si>
  <si>
    <t>Kits para construcción de palabras</t>
  </si>
  <si>
    <t>Estabilizadores de andamiaje</t>
  </si>
  <si>
    <t>Placa de bronce</t>
  </si>
  <si>
    <t>Software de versiones de archivo</t>
  </si>
  <si>
    <t>Probadores de tensión</t>
  </si>
  <si>
    <t>Software de servidor de discos compactos cd</t>
  </si>
  <si>
    <t>Rellenos frescos para emparedados</t>
  </si>
  <si>
    <t>Servicios de siembra</t>
  </si>
  <si>
    <t>Sistemas empacados de tratamiento de agua</t>
  </si>
  <si>
    <t>Separadores para periodoncia</t>
  </si>
  <si>
    <t>Ensambles estructurales con soldadura de solvente de titanio</t>
  </si>
  <si>
    <t>Cometas</t>
  </si>
  <si>
    <t>Sondas planas enfriadoras refrigeradas</t>
  </si>
  <si>
    <t>Tuberías submarinas umbilicales o flexibles</t>
  </si>
  <si>
    <t>Películas de alcohol polivinilo</t>
  </si>
  <si>
    <t>Cisatracurio</t>
  </si>
  <si>
    <t>Promestrieno</t>
  </si>
  <si>
    <t>Materiales de enseñanza de etiqueta empresarial</t>
  </si>
  <si>
    <t>Poleas de banda transportadora</t>
  </si>
  <si>
    <t>Bases de banderas</t>
  </si>
  <si>
    <t>Topógrafos corneales</t>
  </si>
  <si>
    <t>Forros para las cabezas de los tacos de golf</t>
  </si>
  <si>
    <t>Ácido undecilénico</t>
  </si>
  <si>
    <t>Achicadores para laboratorio</t>
  </si>
  <si>
    <t>Ensambles de tubos atornillados de acero al carbono</t>
  </si>
  <si>
    <t>Comida para infante</t>
  </si>
  <si>
    <t>Molinos o zapatas de quemado</t>
  </si>
  <si>
    <t>Abono</t>
  </si>
  <si>
    <t>Inventario forestal</t>
  </si>
  <si>
    <t>Pinzas o alambres de pinzas o accesorios para endoscopia</t>
  </si>
  <si>
    <t>Vagones</t>
  </si>
  <si>
    <t>Hornos de pizza para uso comercial</t>
  </si>
  <si>
    <t>Tungsteno w</t>
  </si>
  <si>
    <t>Crayolas</t>
  </si>
  <si>
    <t>Destrucción de armas</t>
  </si>
  <si>
    <t>Cajas de paso de seguridad de rayos x para uso médico</t>
  </si>
  <si>
    <t>Materiales didácticos de artes gráficas o fotografía</t>
  </si>
  <si>
    <t>Tapas para sartenes u ollas para uso comercial</t>
  </si>
  <si>
    <t>Servicios de evaluación del aprendizaje a distancia</t>
  </si>
  <si>
    <t>Objetos de magnesio fundidos en molde fijo</t>
  </si>
  <si>
    <t>Materiales didácticos de comunicaciones</t>
  </si>
  <si>
    <t>Dubnio db</t>
  </si>
  <si>
    <t>Cajas conductivas</t>
  </si>
  <si>
    <t>Revestimientos de joyería fina para reducir el tamaño de un anillo</t>
  </si>
  <si>
    <t>Sistema blockholer o taladro y cargue</t>
  </si>
  <si>
    <t>Vasijas para pintura o para mezclar o almacenar pintura</t>
  </si>
  <si>
    <t>Redes o bolsas de lavandería</t>
  </si>
  <si>
    <t>Protectores transductores para unidades de hemodiálisis</t>
  </si>
  <si>
    <t>Adaptador de cartucho filtro</t>
  </si>
  <si>
    <t>Poinsettias</t>
  </si>
  <si>
    <t>Pirimetamina</t>
  </si>
  <si>
    <t>Bolsas de circuito de respiración</t>
  </si>
  <si>
    <t>Yamasá</t>
  </si>
  <si>
    <t>Materiales de impresión de pasta de óxido de zinc eugenol de uso odontológico</t>
  </si>
  <si>
    <t>Orquídeas</t>
  </si>
  <si>
    <t>Resina fenólica</t>
  </si>
  <si>
    <t>Terminales de facsímil</t>
  </si>
  <si>
    <t>Locomotoras diesel de carga</t>
  </si>
  <si>
    <t>Máquinas para hacer andenes</t>
  </si>
  <si>
    <t>Detectores de calor</t>
  </si>
  <si>
    <t>Materiales de detección de ácido nucleico quimio fluorescente</t>
  </si>
  <si>
    <t>Gluconato de potasio</t>
  </si>
  <si>
    <t>Calentadores tubulares</t>
  </si>
  <si>
    <t>Bloques para patrones</t>
  </si>
  <si>
    <t>Levobupivacaína hidrocloruro</t>
  </si>
  <si>
    <t>Receptores de sistemas de posicionamiento global</t>
  </si>
  <si>
    <t>Equipaje para el transporte de animales</t>
  </si>
  <si>
    <t>Objetos de plomo fundidos en molde de yeso</t>
  </si>
  <si>
    <t>Servicios de investigación o experimentación de la industria pesquera</t>
  </si>
  <si>
    <t>Componentes de aleación de níquel formados por estiramiento por presión</t>
  </si>
  <si>
    <t>Decanoato de nandrolona</t>
  </si>
  <si>
    <t>Marcos de puertas o quicios</t>
  </si>
  <si>
    <t>Servicios de producción de aves de corral</t>
  </si>
  <si>
    <t>Ensambles de barras remachadas de titanio</t>
  </si>
  <si>
    <t>Servicios de elaboración de especias</t>
  </si>
  <si>
    <t>Objetos maquinados de aleación no ferrosa fundidos en molde cerámico</t>
  </si>
  <si>
    <t>Tarjetas o puertos de interruptor</t>
  </si>
  <si>
    <t>Pristinamicina</t>
  </si>
  <si>
    <t>Techos blandos desmontables</t>
  </si>
  <si>
    <t>Bombas de balancín de boca de pozo</t>
  </si>
  <si>
    <t>Enzimas</t>
  </si>
  <si>
    <t>Kits o materiales para juegos de simulación</t>
  </si>
  <si>
    <t>Hierro en barra labrada</t>
  </si>
  <si>
    <t>Aceite mineral</t>
  </si>
  <si>
    <t>Memoria flash</t>
  </si>
  <si>
    <t>Barras de acero</t>
  </si>
  <si>
    <t>Paneles de control eléctrico para generadores</t>
  </si>
  <si>
    <t>Tecnología audiovisual</t>
  </si>
  <si>
    <t>Control de langostas</t>
  </si>
  <si>
    <t>Servicios de fabricación de géneros de tejido angosto</t>
  </si>
  <si>
    <t>Maquinaria de isomerización</t>
  </si>
  <si>
    <t>Polo</t>
  </si>
  <si>
    <t>Asociaciones empresariales internacionales</t>
  </si>
  <si>
    <t>Consultas de remedios</t>
  </si>
  <si>
    <t>Separadores de tuberías</t>
  </si>
  <si>
    <t>Eventos competitivos</t>
  </si>
  <si>
    <t>Tolbutamida</t>
  </si>
  <si>
    <t>Zorros vivos</t>
  </si>
  <si>
    <t>Negociaciones comerciales</t>
  </si>
  <si>
    <t>Carretera principal</t>
  </si>
  <si>
    <t>Virutas de acero</t>
  </si>
  <si>
    <t>Plantilla maestro</t>
  </si>
  <si>
    <t>Libros de actividades o recursos basados en la biblia</t>
  </si>
  <si>
    <t>Desarrollo de políticas u objetivos empresariales</t>
  </si>
  <si>
    <t>Materiales de enseñanza de comprensión de la violación en una cita o las habilidades para salir en cita o el acoso</t>
  </si>
  <si>
    <t>Servicios de estructura jerárquica (tree) de las pruebas de seguridad de pozos submarinos</t>
  </si>
  <si>
    <t>Esfinterómetros endoscópicos</t>
  </si>
  <si>
    <t>Aduja de grafito</t>
  </si>
  <si>
    <t>Señaladores de cabeza o palitos para la boca para los discapacitados físicamente</t>
  </si>
  <si>
    <t>Ángulos de metales preciosos</t>
  </si>
  <si>
    <t>Cordón de extensión</t>
  </si>
  <si>
    <t>Tiras de prueba de iones selectivos</t>
  </si>
  <si>
    <t>Básculas de pañales</t>
  </si>
  <si>
    <t>Calcio fosfato de glicerol</t>
  </si>
  <si>
    <t>Servicios de pruebas de rellenos de perforación</t>
  </si>
  <si>
    <t>Clorhidrato de fluoxetina</t>
  </si>
  <si>
    <t>Servicios de legisladores</t>
  </si>
  <si>
    <t>Carbono c</t>
  </si>
  <si>
    <t>Componentes de aleación de níquel maquinados por extrusión en frío</t>
  </si>
  <si>
    <t>Materiales de enseñanza para interpretar el lenguaje corporal</t>
  </si>
  <si>
    <t>Potasio k</t>
  </si>
  <si>
    <t>Servicios de petrofísica</t>
  </si>
  <si>
    <t>Abrazadera de cable metálico</t>
  </si>
  <si>
    <t>Carbonato de calcio</t>
  </si>
  <si>
    <t>Libros de recursos de adjetivos</t>
  </si>
  <si>
    <t>Retractores torácicos o cardiovasculares</t>
  </si>
  <si>
    <t>Puestos o accesorios de equipos quirúrgicos</t>
  </si>
  <si>
    <t>Formoterol</t>
  </si>
  <si>
    <t>Objetos maquinados de aleación ferrosa fundidos en molde de yeso</t>
  </si>
  <si>
    <t>Tranvías</t>
  </si>
  <si>
    <t>Protectores de la quilla</t>
  </si>
  <si>
    <t>Recipientes para almacenamiento de arcilla</t>
  </si>
  <si>
    <t>Carretes para pesca comercial</t>
  </si>
  <si>
    <t>Máquinas de hacer ojales</t>
  </si>
  <si>
    <t>Glicopirrolato</t>
  </si>
  <si>
    <t>Pedales de bicicleta</t>
  </si>
  <si>
    <t>Explosivos aluminizados</t>
  </si>
  <si>
    <t>Instrumentos geofísicos de polarización inducida ip</t>
  </si>
  <si>
    <t>Sondas para mapeo linfático</t>
  </si>
  <si>
    <t>Producción de aceites esenciales</t>
  </si>
  <si>
    <t>Colecciones de monedas</t>
  </si>
  <si>
    <t>Dispensadores de cinta médica o quirúrgica</t>
  </si>
  <si>
    <t>Ejes de manejo</t>
  </si>
  <si>
    <t>Cinta de repuesto para máquinas de tarjetas de tiempo</t>
  </si>
  <si>
    <t>Toallas de baño</t>
  </si>
  <si>
    <t>Cajas ciegas de cable de recuperación</t>
  </si>
  <si>
    <t>Lana sin procesar</t>
  </si>
  <si>
    <t>Embarcaciones a vela de recreo</t>
  </si>
  <si>
    <t>Lupas</t>
  </si>
  <si>
    <t>Santo Domingo Este</t>
  </si>
  <si>
    <t>Servicios de formación profesional de la marina mercante</t>
  </si>
  <si>
    <t>Productos químicos de prueba del agua</t>
  </si>
  <si>
    <t>Insulina</t>
  </si>
  <si>
    <t>Andamios</t>
  </si>
  <si>
    <t>Vacuna contra el virus de la rubeola</t>
  </si>
  <si>
    <t>Ensambles de láminas atornilladas de titanio</t>
  </si>
  <si>
    <t>Espectrofotómetros</t>
  </si>
  <si>
    <t>Verduras estables sin refrigerar</t>
  </si>
  <si>
    <t>Palas</t>
  </si>
  <si>
    <t>Mineral de molibdeno</t>
  </si>
  <si>
    <t>Aros de hula o equipos de hula</t>
  </si>
  <si>
    <t>Extrusiones en frío de acero</t>
  </si>
  <si>
    <t>Bolsas para recolectar o transportar especímenes</t>
  </si>
  <si>
    <t>Equipos de filtración molecular</t>
  </si>
  <si>
    <t>Santo Domingo Oeste</t>
  </si>
  <si>
    <t>Recolectores de tóner</t>
  </si>
  <si>
    <t>Servicios de taxidermia</t>
  </si>
  <si>
    <t>Sousafones</t>
  </si>
  <si>
    <t>Contadores</t>
  </si>
  <si>
    <t>Controles de calidad o calibradores o estándares para biología molecular</t>
  </si>
  <si>
    <t>Servicios de aislamiento del control de gas o agua</t>
  </si>
  <si>
    <t>Torniquetes neumáticos o eléctricos o accesorios para uso quirúrgico</t>
  </si>
  <si>
    <t>Set de servicio de mesa para uso doméstico</t>
  </si>
  <si>
    <t>Cremas de afeitar</t>
  </si>
  <si>
    <t>Medidores de impedancia</t>
  </si>
  <si>
    <t>Taxis acuáticos</t>
  </si>
  <si>
    <t>Espesantes de combustible</t>
  </si>
  <si>
    <t>Consola central o terminales básicos (no inteligentes)</t>
  </si>
  <si>
    <t>Discos versátiles digitales dvd</t>
  </si>
  <si>
    <t>Componentes de aluminio maquinados por extrusión hidrostática</t>
  </si>
  <si>
    <t>Ángulos de acero</t>
  </si>
  <si>
    <t>Iluminación interior para buques o barcos</t>
  </si>
  <si>
    <t>Termómetros de refrigerador o congelador de laboratorio</t>
  </si>
  <si>
    <t>Barras de bronce</t>
  </si>
  <si>
    <t>Conector de fibra óptica</t>
  </si>
  <si>
    <t>Preparaciones tópicas de urea</t>
  </si>
  <si>
    <t>Receptáculos eléctricos</t>
  </si>
  <si>
    <t>Ensambles de tubería atornillada de acero de aleación baja</t>
  </si>
  <si>
    <t>Cubiertas guardapolvos de máquina</t>
  </si>
  <si>
    <t>Punzón de trazar</t>
  </si>
  <si>
    <t>Sistemas de estanterías de despliegue largas de rayos x para uso médico</t>
  </si>
  <si>
    <t>Buformina</t>
  </si>
  <si>
    <t>Tela de fique o estopa</t>
  </si>
  <si>
    <t>Películas de fluoropolímero</t>
  </si>
  <si>
    <t>Cabos de amarre</t>
  </si>
  <si>
    <t>Ladrillos de plomo para protección contra la radiación</t>
  </si>
  <si>
    <t>Simuladores de terremotos</t>
  </si>
  <si>
    <t>Bandas de instrumentos de esterilización</t>
  </si>
  <si>
    <t>Clorhidrato de propafenona</t>
  </si>
  <si>
    <t>Vibráfonos</t>
  </si>
  <si>
    <t>Parrillas de carbón para uso comercial</t>
  </si>
  <si>
    <t>Materiales de enseñanza sobre resucitación cardiopulmonar o apoyo básico de vida</t>
  </si>
  <si>
    <t>Tiosalicilato de sodio</t>
  </si>
  <si>
    <t>Sulfato de bleomicina</t>
  </si>
  <si>
    <t>Papel crepé para manualidades</t>
  </si>
  <si>
    <t>Calentadores de fluido de infusión arterial o intravenosa</t>
  </si>
  <si>
    <t>Servicios de cordelería</t>
  </si>
  <si>
    <t>Pantalones para pacientes</t>
  </si>
  <si>
    <t>Parques temáticos</t>
  </si>
  <si>
    <t>Lingotes de estiramiento por presión de aleación no ferrosa</t>
  </si>
  <si>
    <t>Riendas</t>
  </si>
  <si>
    <t>Máquinas para procesar seda</t>
  </si>
  <si>
    <t>Juan López</t>
  </si>
  <si>
    <t>Silenciadores neumáticos</t>
  </si>
  <si>
    <t>Bombas simplex</t>
  </si>
  <si>
    <t>Clorhidrato de difenoxilato</t>
  </si>
  <si>
    <t>Moldeados de inyección de reacción de caucho</t>
  </si>
  <si>
    <t>Servicios de baldeo de la tierra</t>
  </si>
  <si>
    <t>Esferómetros</t>
  </si>
  <si>
    <t>Residuos de alquitrán o petróleo</t>
  </si>
  <si>
    <t>Hora</t>
  </si>
  <si>
    <t>Libros para entretenimiento</t>
  </si>
  <si>
    <t>Aceites de templado</t>
  </si>
  <si>
    <t>Bombas dúplex</t>
  </si>
  <si>
    <t>Clorotiazida</t>
  </si>
  <si>
    <t>Enganches de boca de pozo</t>
  </si>
  <si>
    <t>Fresadora para escariador</t>
  </si>
  <si>
    <t>Cosintropina</t>
  </si>
  <si>
    <t>Pinturas en aerosol</t>
  </si>
  <si>
    <t>Soportes para estanterías</t>
  </si>
  <si>
    <t>Piñones</t>
  </si>
  <si>
    <t>Servicios de formación profesional en informática</t>
  </si>
  <si>
    <t>Tarjetas de puertos paralelos</t>
  </si>
  <si>
    <t>Clorhidrato de levobunolol</t>
  </si>
  <si>
    <t>Sellos para bolsas de monedas</t>
  </si>
  <si>
    <t>Servicios de aprendizaje diplomado a distancia</t>
  </si>
  <si>
    <t>Accesorios para veteado</t>
  </si>
  <si>
    <t>Accesorios para la fabricación de velas</t>
  </si>
  <si>
    <t>Recubrimiento</t>
  </si>
  <si>
    <t>Relés de potencia</t>
  </si>
  <si>
    <t>Vertebrados vivos</t>
  </si>
  <si>
    <t>Agentes gelificantes sintéticos</t>
  </si>
  <si>
    <t>Tolvas no metálicas</t>
  </si>
  <si>
    <t>La Jagua</t>
  </si>
  <si>
    <t>Tiratrones</t>
  </si>
  <si>
    <t>Cuero sintético o de imitación</t>
  </si>
  <si>
    <t>Hornos de circulación por ventilador</t>
  </si>
  <si>
    <t>Cubos o dados de monedas</t>
  </si>
  <si>
    <t>Cuchillos para laboratorio</t>
  </si>
  <si>
    <t>Tapones de tubos de cable de recuperación</t>
  </si>
  <si>
    <t>Poliéster uretano au</t>
  </si>
  <si>
    <t>Mezcladores o agitadores</t>
  </si>
  <si>
    <t>Rodillos o tambores motorizados</t>
  </si>
  <si>
    <t>Combinaciones de esfero y lápiz</t>
  </si>
  <si>
    <t>Etomidato</t>
  </si>
  <si>
    <t>PROVINCIA</t>
  </si>
  <si>
    <t>Resinas de poliuretano</t>
  </si>
  <si>
    <t>Servicios transfronterizos de gestión o control de la contaminación del aire</t>
  </si>
  <si>
    <t>Semillas o plántulas de calabacín</t>
  </si>
  <si>
    <t>Servicios de forestación</t>
  </si>
  <si>
    <t>Componentes de aleación de níquel estampados</t>
  </si>
  <si>
    <t>Anillos de retracción para uso quirúrgico</t>
  </si>
  <si>
    <t>Paquete</t>
  </si>
  <si>
    <t>Escalas</t>
  </si>
  <si>
    <t>Cristales de silicio</t>
  </si>
  <si>
    <t>Bombas de vacío</t>
  </si>
  <si>
    <t>Detectores de radar</t>
  </si>
  <si>
    <t>Adaptadores o conectores o candados o tapas o protectores para tubos arteriales o intravenosos</t>
  </si>
  <si>
    <t>Troleandomicina</t>
  </si>
  <si>
    <t>Hologramas</t>
  </si>
  <si>
    <t>Compresores recíprocos</t>
  </si>
  <si>
    <t>Ensambles de láminas pegadas de inconel</t>
  </si>
  <si>
    <t>Compresores de motor</t>
  </si>
  <si>
    <t>Análisis microeconómico</t>
  </si>
  <si>
    <t>Tijeras de podar</t>
  </si>
  <si>
    <t>Planificación  y trazados de producciones gráficas</t>
  </si>
  <si>
    <t>Cohetes de lluvia</t>
  </si>
  <si>
    <t>Alfileteros</t>
  </si>
  <si>
    <t>Producción de mapas</t>
  </si>
  <si>
    <t>Sopletes</t>
  </si>
  <si>
    <t>Forjas de titanio maquinadas por reducción</t>
  </si>
  <si>
    <t>Sombreros</t>
  </si>
  <si>
    <t>Bloques o aletas o tabletas de mordida para uso odontológico</t>
  </si>
  <si>
    <t>Fondos de pensiones administrados por el empleador</t>
  </si>
  <si>
    <t>Pedales</t>
  </si>
  <si>
    <t>Servicios de residencia canina</t>
  </si>
  <si>
    <t>Analizadores de agua</t>
  </si>
  <si>
    <t>Componentes o accesorios de filtro de cubierta de micro filmado</t>
  </si>
  <si>
    <t>Mapas murales portátiles</t>
  </si>
  <si>
    <t>Dióxido de titanio</t>
  </si>
  <si>
    <t>Hoja fina de metal de cobre</t>
  </si>
  <si>
    <t>Guerra</t>
  </si>
  <si>
    <t>Hospedajes de cama y desayuno</t>
  </si>
  <si>
    <t>Servicio de mantenimiento o soporte del hardware del computador</t>
  </si>
  <si>
    <t>Acetato de trembolona</t>
  </si>
  <si>
    <t>Productos de prueba de estrés pulmonar</t>
  </si>
  <si>
    <t>Agentes de control de asfaltenos de parafina modificados cristal</t>
  </si>
  <si>
    <t>Objetos maquinados de acero inoxidable fundidos en molde de yeso</t>
  </si>
  <si>
    <t>Materiales de enseñanza de formación de la tolerancia</t>
  </si>
  <si>
    <t>Aparatos de prospección geológica</t>
  </si>
  <si>
    <t>Accesorios para cromatografía de gas</t>
  </si>
  <si>
    <t>Gabinetes para almacenamiento de herramientas para trabajar en madera o gabinetes con herramientas</t>
  </si>
  <si>
    <t>Microscopios de proyección</t>
  </si>
  <si>
    <t>Broches</t>
  </si>
  <si>
    <t>Objetos maquinados en molde permanente de acero inoxidable fundidos</t>
  </si>
  <si>
    <t>Materiales de enseñanza sobre el desarrollo de niño</t>
  </si>
  <si>
    <t>Arcilla de bola</t>
  </si>
  <si>
    <t>Meprednisona</t>
  </si>
  <si>
    <t>Servicios de estandarización de datos o contenidos</t>
  </si>
  <si>
    <t>Recolectores de polvo de laboratorio dental</t>
  </si>
  <si>
    <t>Interferómetros</t>
  </si>
  <si>
    <t>Cepillos de alambre</t>
  </si>
  <si>
    <t>Metoxiflurano</t>
  </si>
  <si>
    <t>Tarjetas didácticas del alfabeto</t>
  </si>
  <si>
    <t>Señalización incandescente de emplazamientos peligrosos</t>
  </si>
  <si>
    <t>Objetos de latón fundidos en molde de yeso</t>
  </si>
  <si>
    <t>Permanganato de potasio</t>
  </si>
  <si>
    <t>Unidades de forópter</t>
  </si>
  <si>
    <t>Objetos de bronce fundidos en molde de yeso</t>
  </si>
  <si>
    <t>Limpiadores de vidrio o ventanas</t>
  </si>
  <si>
    <t>Globos aerostáticos</t>
  </si>
  <si>
    <t>Sondeos de exploración o extracción de testigos</t>
  </si>
  <si>
    <t>Iluminación para salas de cirugía o accesorios</t>
  </si>
  <si>
    <t>Diodos de radiofrecuencia (rf)</t>
  </si>
  <si>
    <t>Rieles o colgadores montados para sistemas de infusión intravenosa por gravedad</t>
  </si>
  <si>
    <t>Benzoato de bencilo</t>
  </si>
  <si>
    <t>Ingredientes o aditivos de medio para bacterias</t>
  </si>
  <si>
    <t>Temozolomida</t>
  </si>
  <si>
    <t>Encuadernación espiral</t>
  </si>
  <si>
    <t>Extrusiones en frío de berilio</t>
  </si>
  <si>
    <t>Rieles de metal</t>
  </si>
  <si>
    <t>Sulfato de vinblastina</t>
  </si>
  <si>
    <t>Forjaduras en estampa abierta de estaño</t>
  </si>
  <si>
    <t>Correas de cuero</t>
  </si>
  <si>
    <t>Locomotoras eléctricas de carga</t>
  </si>
  <si>
    <t>Taladradoras eléctricas</t>
  </si>
  <si>
    <t>Servicios de asesoría en riego</t>
  </si>
  <si>
    <t>Pimentel</t>
  </si>
  <si>
    <t>Maniobras aéreas</t>
  </si>
  <si>
    <t>Servicios de transporte internacional por buque</t>
  </si>
  <si>
    <t>Etacrinato de sodio</t>
  </si>
  <si>
    <t>Vestidos para cirugía para personal médico</t>
  </si>
  <si>
    <t>Puertos seriales infrarrojos</t>
  </si>
  <si>
    <t>Contenedores de recolección de orina</t>
  </si>
  <si>
    <t>Rectificadores</t>
  </si>
  <si>
    <t>Repuestos para esferos de corrección</t>
  </si>
  <si>
    <t>Ensamblajes de réplica</t>
  </si>
  <si>
    <t>Puntas de corte o soldadura</t>
  </si>
  <si>
    <t>Monitores para ultrasonido o doppler o eco para uso médico</t>
  </si>
  <si>
    <t>Servicios de visas o de documentos complementarios</t>
  </si>
  <si>
    <t>Sillones de tamaño de niños</t>
  </si>
  <si>
    <t>Tablas de protección de base</t>
  </si>
  <si>
    <t>Soporte guía ajustable</t>
  </si>
  <si>
    <t>Plantadoras</t>
  </si>
  <si>
    <t>Objetos maquinados en molde permanente de compuestos fundidos</t>
  </si>
  <si>
    <t>Arnés del alimentador</t>
  </si>
  <si>
    <t>Triacetina</t>
  </si>
  <si>
    <t>Servicios de mecánica de rocas</t>
  </si>
  <si>
    <t>Afiches o sets para el salón de clases</t>
  </si>
  <si>
    <t>Netilmicina</t>
  </si>
  <si>
    <t>Kits de purificación de ácido ribonucleico viral</t>
  </si>
  <si>
    <t>Ensambles de láminas soldadas con soldadura fuerte o débil de cobre</t>
  </si>
  <si>
    <t>Brocas de diamante natural</t>
  </si>
  <si>
    <t>Componentes de hueso de contenido mineral para tomografía computarizada ct o cat para uso médico</t>
  </si>
  <si>
    <t>Clorhidrato de betaína</t>
  </si>
  <si>
    <t>Servicios de transmisión por telex</t>
  </si>
  <si>
    <t>Interruptor de contenido</t>
  </si>
  <si>
    <t>Servicios de recuperación de tubería electromagnética</t>
  </si>
  <si>
    <t>Editores de película</t>
  </si>
  <si>
    <t>Componentes de titanio maquinados por extrusión en frío</t>
  </si>
  <si>
    <t>Piezas bucales para endoscopia</t>
  </si>
  <si>
    <t>Tubos de gastrostomía para uso general</t>
  </si>
  <si>
    <t>Sets de instrumentos para micro cirugía, cirugía plástica o cirugía delicada</t>
  </si>
  <si>
    <t>Instrumentos de control para periodoncia</t>
  </si>
  <si>
    <t>Forjas de aluminio maquinadas con troquel cerrado</t>
  </si>
  <si>
    <t>Kits de accesorios o suministros para máquinas de escribir</t>
  </si>
  <si>
    <t>Servicios de distribución minorista</t>
  </si>
  <si>
    <t>Lógica de emisor acoplado (ecl)</t>
  </si>
  <si>
    <t>Conductos o red de conductos de titanio</t>
  </si>
  <si>
    <t>Giroscopio del avión</t>
  </si>
  <si>
    <t>Detección de drogas o alcohol</t>
  </si>
  <si>
    <t>Bandejas de cuidado de heridas o de limpieza</t>
  </si>
  <si>
    <t>Cloroformo</t>
  </si>
  <si>
    <t>Ensambles de láminas pegadas de aleación wasp</t>
  </si>
  <si>
    <t>Travoprost</t>
  </si>
  <si>
    <t>Bromuro de vecuronio</t>
  </si>
  <si>
    <t>Clorhidrato de anfepramona</t>
  </si>
  <si>
    <t>Verapamilo</t>
  </si>
  <si>
    <t>Objetos maquinados de titanio fundidos en molde de grafito</t>
  </si>
  <si>
    <t>Spas</t>
  </si>
  <si>
    <t>Materiales didácticos del motor o sus partes</t>
  </si>
  <si>
    <t>Filos de sierra de banda para cortar metal</t>
  </si>
  <si>
    <t>KM</t>
  </si>
  <si>
    <t>Bancos públicos</t>
  </si>
  <si>
    <t>Servicios de control de la higiene de los alimentos</t>
  </si>
  <si>
    <t>MM</t>
  </si>
  <si>
    <t>CM</t>
  </si>
  <si>
    <t>Máquinas para hacer cabuchones</t>
  </si>
  <si>
    <t>Extrusiones en frío de aleación no ferrosa</t>
  </si>
  <si>
    <t>Dragas</t>
  </si>
  <si>
    <t>Retractores abdominales</t>
  </si>
  <si>
    <t>Vigas de cobre</t>
  </si>
  <si>
    <t>Materiales de enseñanza para proyectos de acolchado</t>
  </si>
  <si>
    <t>Servicios de medición de la densidad durante la perforación</t>
  </si>
  <si>
    <t>Carrusel de bodegaje</t>
  </si>
  <si>
    <t>Galio ga</t>
  </si>
  <si>
    <t>Análisis de mercados</t>
  </si>
  <si>
    <t>Impuesto municipal sobre la renta</t>
  </si>
  <si>
    <t>Moca</t>
  </si>
  <si>
    <t>Ensamblajes de cabezal de lectura y escritura</t>
  </si>
  <si>
    <t>Objetos de magnesio fundidos en molde de yeso</t>
  </si>
  <si>
    <t>Cañas de pescar</t>
  </si>
  <si>
    <t>Materiales de enseñanza de las repercusiones de la deserción escolar</t>
  </si>
  <si>
    <t>Micrótomos</t>
  </si>
  <si>
    <t>Materiales didácticos de sistemas de refrigeración</t>
  </si>
  <si>
    <t>Espejos para uso logopédico</t>
  </si>
  <si>
    <t>Matanzas</t>
  </si>
  <si>
    <t>Membranas dializadoras para aparatos de hemodiálisis</t>
  </si>
  <si>
    <t>Herramientas de colisión de cable de recuperación</t>
  </si>
  <si>
    <t>Servicios de asistencia de personal médico</t>
  </si>
  <si>
    <t>Tántalo ta</t>
  </si>
  <si>
    <t>Textil sintético de tejido jacquard</t>
  </si>
  <si>
    <t>Servicios relacionados con el budismo</t>
  </si>
  <si>
    <t>Ayudas auditivas para los discapacitados físicamente</t>
  </si>
  <si>
    <t>Tenedores para uso doméstico</t>
  </si>
  <si>
    <t>Agujas para cirugía oftálmica</t>
  </si>
  <si>
    <t>Encerados</t>
  </si>
  <si>
    <t>Objetos fundidos maquinados con troquel de compuestos</t>
  </si>
  <si>
    <t>Accesorios para retractores</t>
  </si>
  <si>
    <t>Cajas de interruptores de computador</t>
  </si>
  <si>
    <t>Agentes de expansión de cemento</t>
  </si>
  <si>
    <t>Escarificadores de tejado</t>
  </si>
  <si>
    <t>Servicios de cardiología</t>
  </si>
  <si>
    <t>Envoltorios o recubrimientos de acero</t>
  </si>
  <si>
    <t>Servicios de matadero</t>
  </si>
  <si>
    <t>Floxuridina</t>
  </si>
  <si>
    <t>Servicios de inspección o auditoría de campos petroleros</t>
  </si>
  <si>
    <t>Servicios de control de medición de la presión del pozo</t>
  </si>
  <si>
    <t>Secciones de silenciador</t>
  </si>
  <si>
    <t>Acetato de sodio</t>
  </si>
  <si>
    <t>Sodio fluoresceína</t>
  </si>
  <si>
    <t>Molduras de metal precioso</t>
  </si>
  <si>
    <t>Volcado de cemento de rescate de equipos cable de recuperación</t>
  </si>
  <si>
    <t>Tapones limpiadores de equipo de flotación de cemento</t>
  </si>
  <si>
    <t>Guías de referencia bíblica</t>
  </si>
  <si>
    <t>Sopladores o vaporizadores o accesorios de uso quirúrgico</t>
  </si>
  <si>
    <t>Tableros de basquetbol</t>
  </si>
  <si>
    <t>Prendas o soporte para compresión o vasculares</t>
  </si>
  <si>
    <t>Equipo para preparar micro muestras</t>
  </si>
  <si>
    <t>Libros de recursos de fonética</t>
  </si>
  <si>
    <t>Parches o almohadillas para los ojos para uso médico</t>
  </si>
  <si>
    <t>Diferenciador</t>
  </si>
  <si>
    <t>Manijas de guía de alambre para endoscopia</t>
  </si>
  <si>
    <t>Palos para vestirse para los discapacitados físicamente</t>
  </si>
  <si>
    <t>Monitores de saturación de oxígeno o hematocritos de perfusión o accesorios</t>
  </si>
  <si>
    <t>Puerta de barra sencilla</t>
  </si>
  <si>
    <t>Máquinas para aplicar de etiquetas</t>
  </si>
  <si>
    <t>Recursos para aprender a hablar italiano</t>
  </si>
  <si>
    <t>Bolsas o almohadas de hielo terapéuticas</t>
  </si>
  <si>
    <t>Cortadores de metal</t>
  </si>
  <si>
    <t>Ensambles de tubos pegados de inconel</t>
  </si>
  <si>
    <t>Forjas de cobre maquinadas por anillo enrollado</t>
  </si>
  <si>
    <t>Consumibles de impresión de offset</t>
  </si>
  <si>
    <t>Correas o hebillas o accesorios o suministros de restricción</t>
  </si>
  <si>
    <t>Cromatógrafos de capa delgada de alta presión tlc</t>
  </si>
  <si>
    <t>Almohadillas o protectores de superficie</t>
  </si>
  <si>
    <t>Puertas de automotores desmontables</t>
  </si>
  <si>
    <t>Aminohipurato sódico</t>
  </si>
  <si>
    <t>Sistemas de frenado para trenes</t>
  </si>
  <si>
    <t>Tirotropina</t>
  </si>
  <si>
    <t>Evaluación riesgos o peligros</t>
  </si>
  <si>
    <t>Kits o accesorios de bombas de infusión</t>
  </si>
  <si>
    <t>Carne de ave o carne congelada</t>
  </si>
  <si>
    <t>Salsas o condimentos o cremas de untar o marinados</t>
  </si>
  <si>
    <t>Abre estuches para relojes</t>
  </si>
  <si>
    <t>Vara de extensión</t>
  </si>
  <si>
    <t>Posadas o centros turísticos</t>
  </si>
  <si>
    <t>Ganchos (soportes) para plomería</t>
  </si>
  <si>
    <t>Servicios de tapado del pozo</t>
  </si>
  <si>
    <t>Cadenas de seguridad</t>
  </si>
  <si>
    <t>Sumatriptán</t>
  </si>
  <si>
    <t>Reactivos para preparar levadura competente</t>
  </si>
  <si>
    <t>Pinzas</t>
  </si>
  <si>
    <t>Equipo de motor de caché</t>
  </si>
  <si>
    <t>Bosentán</t>
  </si>
  <si>
    <t>Cascos protectores de cabeza o cara o dispositivos o accesorios para los discapacitados físicamente</t>
  </si>
  <si>
    <t>Antenas de aeronaves</t>
  </si>
  <si>
    <t>Software de extracción de datos</t>
  </si>
  <si>
    <t>Componentes de aleación ferrosa maquinados por extrusión en frío</t>
  </si>
  <si>
    <t>Extrusiones de perfiles de plástico</t>
  </si>
  <si>
    <t>Clorhidrato de fenazopiridina</t>
  </si>
  <si>
    <t>Activadores por engranajes</t>
  </si>
  <si>
    <t>Gentamicina</t>
  </si>
  <si>
    <t>Bancas tapizadas</t>
  </si>
  <si>
    <t>Perfiles de aluminio</t>
  </si>
  <si>
    <t>Agujas de tejer</t>
  </si>
  <si>
    <t>Pernos de tensión</t>
  </si>
  <si>
    <t>Ganchos de retracción para uso quirúrgico</t>
  </si>
  <si>
    <t>Servicios de geología</t>
  </si>
  <si>
    <t>Partes o accesorios individuales (sin apoyo)</t>
  </si>
  <si>
    <t>Izajes laterales</t>
  </si>
  <si>
    <t>Amortiguadores de aislamiento de escape</t>
  </si>
  <si>
    <t>Partes de revólveres o pistolas</t>
  </si>
  <si>
    <t>Pseudoefedrina</t>
  </si>
  <si>
    <t>Indapamida</t>
  </si>
  <si>
    <t>Servicios de eliminación de lodo  del  campo petrolero</t>
  </si>
  <si>
    <t>Cortadoras o bordeadoras de fotografías</t>
  </si>
  <si>
    <t>Almotriptán malato</t>
  </si>
  <si>
    <t>Ensambles de tubería con soldadura fuerte o débil de latón</t>
  </si>
  <si>
    <t>FT2</t>
  </si>
  <si>
    <t>FT3</t>
  </si>
  <si>
    <t>Cebos para pesca</t>
  </si>
  <si>
    <t>Equipo o piezas y pantallas de separación centrífuga</t>
  </si>
  <si>
    <t>Enfriadora</t>
  </si>
  <si>
    <t>Desinfectante de manos</t>
  </si>
  <si>
    <t>Pilares de aluminio</t>
  </si>
  <si>
    <t>Baños múltiples</t>
  </si>
  <si>
    <t>Esterilizadores de filtro</t>
  </si>
  <si>
    <t>Reactivos analizadores de análisis de orina</t>
  </si>
  <si>
    <t>Avión de carga de hélice</t>
  </si>
  <si>
    <t>Conmutadores reductores</t>
  </si>
  <si>
    <t>Inversiones unidas de fosfato</t>
  </si>
  <si>
    <t>Servicios de producción de bioproteínas</t>
  </si>
  <si>
    <t>Servicios de estándares o regulación de edificios urbanos</t>
  </si>
  <si>
    <t>Decoraciones para adherir a las ventanas</t>
  </si>
  <si>
    <t>Forjaduras anulares laminadas de plomo</t>
  </si>
  <si>
    <t>Formaldehidos</t>
  </si>
  <si>
    <t>Apernador de boom</t>
  </si>
  <si>
    <t>Zapatones para mujer</t>
  </si>
  <si>
    <t>Aminoácidos o sus derivados</t>
  </si>
  <si>
    <t>Procesadores de película de offset</t>
  </si>
  <si>
    <t>Tarjetas de circuito multi capa</t>
  </si>
  <si>
    <t>Prendedores de joyería fina</t>
  </si>
  <si>
    <t>Ensambles de barras remachadas de acero de aleación baja</t>
  </si>
  <si>
    <t>Rollos o cintas para enyesar para uso ortopédico</t>
  </si>
  <si>
    <t>Protectores de bolsillos</t>
  </si>
  <si>
    <t>Arándano</t>
  </si>
  <si>
    <t>Componentes de aluminio formados en torno</t>
  </si>
  <si>
    <t>Grúas todo terreno</t>
  </si>
  <si>
    <t>Maquinaria para cortar plástico</t>
  </si>
  <si>
    <t>Ensambles de barras soldadas con soldadura fuerte o débil de acero inoxidable</t>
  </si>
  <si>
    <t>Mohair sin procesar</t>
  </si>
  <si>
    <t>Sets o accesorios de prueba de visión binocular</t>
  </si>
  <si>
    <t>Gabinetes refrigeradores para las morgues</t>
  </si>
  <si>
    <t>Piritionato de zinc</t>
  </si>
  <si>
    <t>Ondansetrón</t>
  </si>
  <si>
    <t>Bolsas o contenedores de infusión arterial o intravenosa de único puerto</t>
  </si>
  <si>
    <t>Servicios de vacunación</t>
  </si>
  <si>
    <t>Componentes de acero formados por estiramiento por presión</t>
  </si>
  <si>
    <t>Vacuna contra el virus de la encefalitis</t>
  </si>
  <si>
    <t>Tablas de esquí en nieve</t>
  </si>
  <si>
    <t>Fraccionadores de densidad gradiente</t>
  </si>
  <si>
    <t>Objetos de estaño fundidos en molde fijo</t>
  </si>
  <si>
    <t>El Cachón</t>
  </si>
  <si>
    <t>Servicios de control de la calidad ambiental</t>
  </si>
  <si>
    <t>Pasadores estriados</t>
  </si>
  <si>
    <t>Servicios de grabación en el fondo del pozo</t>
  </si>
  <si>
    <t>Semillas o plántulas de apio</t>
  </si>
  <si>
    <t>Rollos o tiras de frases</t>
  </si>
  <si>
    <t>Tanques de recolección</t>
  </si>
  <si>
    <t>Cucharones bivalvos</t>
  </si>
  <si>
    <t>Libros de recursos o actividades de geografía</t>
  </si>
  <si>
    <t>Servicios de acceso de discado</t>
  </si>
  <si>
    <t>Tuercas de fiador</t>
  </si>
  <si>
    <t>Máquinas para hacer etiquetas</t>
  </si>
  <si>
    <t>Accesorio para instrumentos de percusión</t>
  </si>
  <si>
    <t>Herramientas de corte con láser</t>
  </si>
  <si>
    <t>Brassieres</t>
  </si>
  <si>
    <t>Isocarboxazida</t>
  </si>
  <si>
    <t>Kits o vectores de expresión de virus mediado</t>
  </si>
  <si>
    <t>Loteprednol etabonato</t>
  </si>
  <si>
    <t>Confinación de vertidos tóxicos</t>
  </si>
  <si>
    <t>Pastel de tiza</t>
  </si>
  <si>
    <t>Clorhidrato de triflupromazina</t>
  </si>
  <si>
    <t>Woks para uso doméstico</t>
  </si>
  <si>
    <t>Ensambles de barras remachadas no metálica</t>
  </si>
  <si>
    <t>Organizadores dentales</t>
  </si>
  <si>
    <t>Semillas o plántulas de jengibre</t>
  </si>
  <si>
    <t>Barras de magnesio</t>
  </si>
  <si>
    <t>Unidades acidificantes</t>
  </si>
  <si>
    <t>Futones</t>
  </si>
  <si>
    <t>Básculas de camión o riel</t>
  </si>
  <si>
    <t>Maniquíes humanos anatómicos para educación o entrenamiento médico</t>
  </si>
  <si>
    <t>Sacabocados para melón o mantequilla para uso doméstico</t>
  </si>
  <si>
    <t>Lentes para cámaras</t>
  </si>
  <si>
    <t>Herramientas para cortar el cable de recuperación</t>
  </si>
  <si>
    <t>Servicios de medición de flujo para registros de producción</t>
  </si>
  <si>
    <t>Codos de tubo</t>
  </si>
  <si>
    <t>Porta trajes</t>
  </si>
  <si>
    <t>Dacarbazina</t>
  </si>
  <si>
    <t>Camillas canasta o accesorios</t>
  </si>
  <si>
    <t>Kits de construcción de tejidos de cadáveres</t>
  </si>
  <si>
    <t>Sulfato de d-anfetamina</t>
  </si>
  <si>
    <t>Homatropina bromhidrato</t>
  </si>
  <si>
    <t>Papeles adheridos con película</t>
  </si>
  <si>
    <t>Cohetes sólidos</t>
  </si>
  <si>
    <t>Amoxapina</t>
  </si>
  <si>
    <t>Tratamientos faciales o corporales</t>
  </si>
  <si>
    <t>Estaciones de bombeo alcantarillado</t>
  </si>
  <si>
    <t>Rompevientos o barreras naturales de protección forestal</t>
  </si>
  <si>
    <t>Hidrocloruro de efedrina</t>
  </si>
  <si>
    <t>Adhesivos o pegamentos de cierre de piel para uso médico</t>
  </si>
  <si>
    <t>Objetos de aleación no ferrosa fundidos en molde cerámico</t>
  </si>
  <si>
    <t>Transporte aéreo blindado</t>
  </si>
  <si>
    <t>Lanzas de pesca en campo petrolero</t>
  </si>
  <si>
    <t>Millar</t>
  </si>
  <si>
    <t>Diseño de máquinas herramientas</t>
  </si>
  <si>
    <t>Contrachapado</t>
  </si>
  <si>
    <t>Cepillos o recogedores para polvo</t>
  </si>
  <si>
    <t>Tabletas o gotas de fluoruro</t>
  </si>
  <si>
    <t>Materiales de enseñanza de comprensión del trastorno por déficit de atención con hiperactividad</t>
  </si>
  <si>
    <t>Fungicidas</t>
  </si>
  <si>
    <t>Vasijas de barro para servicio de comidas</t>
  </si>
  <si>
    <t>Plantilla de anillo</t>
  </si>
  <si>
    <t>Desc.</t>
  </si>
  <si>
    <t>Tela para ribeteado</t>
  </si>
  <si>
    <t>Bobinas de resorte para ortodoncia</t>
  </si>
  <si>
    <t>Indometacina</t>
  </si>
  <si>
    <t>Almohadillas para nervios frénicos o almohadas cardíacas de uso quirúrgico</t>
  </si>
  <si>
    <t>Estuches para labiales</t>
  </si>
  <si>
    <t>Vías de navegación interior</t>
  </si>
  <si>
    <t>Arrendamiento de instalaciones comerciales o industriales</t>
  </si>
  <si>
    <t>Tuercas de resorte</t>
  </si>
  <si>
    <t>Echinacea</t>
  </si>
  <si>
    <t>Tela acolchada</t>
  </si>
  <si>
    <t>Bisacodyl</t>
  </si>
  <si>
    <t>Bolsas de esterilización</t>
  </si>
  <si>
    <t>Fichas con números del uno al cien</t>
  </si>
  <si>
    <t>Resaltadores</t>
  </si>
  <si>
    <t>Embarcaciones de desembarque aerodeslizadas</t>
  </si>
  <si>
    <t>Anillos de bolsa para ostomía</t>
  </si>
  <si>
    <t>Productos de protección solar</t>
  </si>
  <si>
    <t>Máquinas de succión o extractores al vacío o aspiradores quirúrgicos ultrasónicos o reguladores o accesorios para uso quirúrgico</t>
  </si>
  <si>
    <t>Cajas de unión de acidificación</t>
  </si>
  <si>
    <t>Instrumentos o controles de nivel de líquido</t>
  </si>
  <si>
    <t>Clorhidrato de tizanidina</t>
  </si>
  <si>
    <t>Gumboro</t>
  </si>
  <si>
    <t>Objetos maquinados de titanio fundidos en molde cerámico</t>
  </si>
  <si>
    <t>Moldes para estampar y formar</t>
  </si>
  <si>
    <t>Maleato de timolol</t>
  </si>
  <si>
    <t>Aparato de lanzamiento</t>
  </si>
  <si>
    <t>Litotriptores o accesorios para uso quirúrgico</t>
  </si>
  <si>
    <t>Tapas para cajas</t>
  </si>
  <si>
    <t>Analizadores de cloruro</t>
  </si>
  <si>
    <t>Trompetas</t>
  </si>
  <si>
    <t>Tecnología lechera</t>
  </si>
  <si>
    <t>Tiocolchicósido</t>
  </si>
  <si>
    <t>Libros de adhesivos</t>
  </si>
  <si>
    <t>Punzones de impresión</t>
  </si>
  <si>
    <t>SORTEO DE OBRAS</t>
  </si>
  <si>
    <t>Aplicaciones ortopédicas de miembro superior</t>
  </si>
  <si>
    <t>Fertilizante de fósforo</t>
  </si>
  <si>
    <t>Rodillo alimentador</t>
  </si>
  <si>
    <t>Opio</t>
  </si>
  <si>
    <t>SERVICIOS: CONSULTORÍA BASADA EN LA CALIDAD DE LOS SERVICIOS</t>
  </si>
  <si>
    <t>Organizaciones políticas ecológicas</t>
  </si>
  <si>
    <t>Componentes de metal precioso maquinados por extrusión de impacto</t>
  </si>
  <si>
    <t>Servicios de instrumentación o eléctricos del lugar del pozo</t>
  </si>
  <si>
    <t>Etotoína</t>
  </si>
  <si>
    <t>Videos de las relaciones interraciales</t>
  </si>
  <si>
    <t>Aspersores de agua</t>
  </si>
  <si>
    <t>Organizadores de cajones de escritorio</t>
  </si>
  <si>
    <t>Pilares de acero</t>
  </si>
  <si>
    <t>Exprimidores de jugo para uso comercial</t>
  </si>
  <si>
    <t>Servicios de recaudación de fondos de partidos políticos</t>
  </si>
  <si>
    <t>Culata de cilindro</t>
  </si>
  <si>
    <t>Microscopios de campo ancho</t>
  </si>
  <si>
    <t>Polistirex de hidrocodona</t>
  </si>
  <si>
    <t>Máquinas para hacer cubos de hielo</t>
  </si>
  <si>
    <t>Servicios de control o evaluación de la desertificación</t>
  </si>
  <si>
    <t>Carbohidratos o sus derivados</t>
  </si>
  <si>
    <t>Hornos de crisol programables</t>
  </si>
  <si>
    <t>Servicios de control del derrame de petróleo</t>
  </si>
  <si>
    <t>Azul de metileno</t>
  </si>
  <si>
    <t>Estuches para relojes</t>
  </si>
  <si>
    <t>Kits de limpieza de computadores o equipos de oficina</t>
  </si>
  <si>
    <t>Ácido nalidíxico</t>
  </si>
  <si>
    <t>Llaves de especialidad</t>
  </si>
  <si>
    <t>Destructores</t>
  </si>
  <si>
    <t>Sodio na</t>
  </si>
  <si>
    <t>Objetos maquinados de titanio fundidos en molde en concha</t>
  </si>
  <si>
    <t>Samario sm</t>
  </si>
  <si>
    <t>Peravia</t>
  </si>
  <si>
    <t>Transformadores de distribución de potencia</t>
  </si>
  <si>
    <t>Servicios de ingeniería para la terminación del pozo</t>
  </si>
  <si>
    <t>Peinillas o platos o espaciadores o bandejas</t>
  </si>
  <si>
    <t>Papel para álbumes de recuerdos</t>
  </si>
  <si>
    <t>Materas para invernadero</t>
  </si>
  <si>
    <t>Juegos de enchufes</t>
  </si>
  <si>
    <t>Derecho tributario</t>
  </si>
  <si>
    <t>Servicios de la elaboración  de huevos</t>
  </si>
  <si>
    <t>Servicios de canalones y tubos de bajada</t>
  </si>
  <si>
    <t>Accesorios o suministros para analizadores de coagulación</t>
  </si>
  <si>
    <t>Encendedor para calderas o calentadores</t>
  </si>
  <si>
    <t>Tenipósido</t>
  </si>
  <si>
    <t>Superficies de mesa</t>
  </si>
  <si>
    <t>Bromuro de propantelina</t>
  </si>
  <si>
    <t>Cimentación, enlosado</t>
  </si>
  <si>
    <t>Forjaduras en estampa cerrada de cobre</t>
  </si>
  <si>
    <t>Servicios de investigación farmacéutica</t>
  </si>
  <si>
    <t>Anti incrustante</t>
  </si>
  <si>
    <t>Electroencefalógrafo eeg o accesorios</t>
  </si>
  <si>
    <t>Ladrillos de cerámica</t>
  </si>
  <si>
    <t>Artefactos a motor de uso personal</t>
  </si>
  <si>
    <t>Supresor de ondas</t>
  </si>
  <si>
    <t>Rejillas de agua</t>
  </si>
  <si>
    <t>Captura de animales</t>
  </si>
  <si>
    <t>Desarrollo de pequeñas industrias</t>
  </si>
  <si>
    <t>Sintetizadores de voz para los discapacitados físicamente</t>
  </si>
  <si>
    <t>Software de sistema operativo</t>
  </si>
  <si>
    <t>Calibradores o accesorios para uso odontológico</t>
  </si>
  <si>
    <t>Hidrocloruro de triprolidina</t>
  </si>
  <si>
    <t>Ensambles de placas soldadas con solvente de inconel</t>
  </si>
  <si>
    <t>Abridores de puertas para los discapacitados físicamente</t>
  </si>
  <si>
    <t>Kit de fonética</t>
  </si>
  <si>
    <t>Productos de malla o de barreras de tejido para uso quirúrgico</t>
  </si>
  <si>
    <t>Renio re</t>
  </si>
  <si>
    <t>Rompecabezas</t>
  </si>
  <si>
    <t>Introductores</t>
  </si>
  <si>
    <t>Zapatones para niña</t>
  </si>
  <si>
    <t>Espéculos para examen vaginal</t>
  </si>
  <si>
    <t>Básculas de plataforma para sillas de ruedas</t>
  </si>
  <si>
    <t>Pinturas o medios al óleo solubles en agua</t>
  </si>
  <si>
    <t>Arañas de luces</t>
  </si>
  <si>
    <t>Zapatones para niño</t>
  </si>
  <si>
    <t>PAQ</t>
  </si>
  <si>
    <t>Tazones para servir para uso doméstico</t>
  </si>
  <si>
    <t>Limpiadores o desodorantes para ostomía</t>
  </si>
  <si>
    <t>Gavetas organizadoras para el escritorio</t>
  </si>
  <si>
    <t>Servicios de todero</t>
  </si>
  <si>
    <t>Servicios de grúas o equipo pesado del lugar del pozo</t>
  </si>
  <si>
    <t>Congeladores para almacenar material inflamable</t>
  </si>
  <si>
    <t>Columpios para jardín</t>
  </si>
  <si>
    <t>Dactinomicina</t>
  </si>
  <si>
    <t>Suministros de terapia de tracción de perno</t>
  </si>
  <si>
    <t>Surfactantes detergentes</t>
  </si>
  <si>
    <t>Textiles de seda de tejido simple</t>
  </si>
  <si>
    <t>Bordes o ribetes rectos</t>
  </si>
  <si>
    <t>Esferos para marcar de uso quirúrgico</t>
  </si>
  <si>
    <t>Servicios de rehabilitación para el abuso de sustancias</t>
  </si>
  <si>
    <t>Extrusiones por impacto de acero</t>
  </si>
  <si>
    <t>MONTO ESTIMADO TOTAL</t>
  </si>
  <si>
    <t>Servicios de construcción o alquiler de antenas de televisión</t>
  </si>
  <si>
    <t>Servicios de terminación del pozo permanente</t>
  </si>
  <si>
    <t>Herramientas especiales para recintos radiactivos</t>
  </si>
  <si>
    <t>Película de color</t>
  </si>
  <si>
    <t>Moldura de aluminio</t>
  </si>
  <si>
    <t>Sujetadores de copias</t>
  </si>
  <si>
    <t>Ensambles de barras soldadas con soldadura sónica de aluminio</t>
  </si>
  <si>
    <t>Aparato de ondas</t>
  </si>
  <si>
    <t>Desodorantes</t>
  </si>
  <si>
    <t>Motores de cohetes de propulsante líquido</t>
  </si>
  <si>
    <t>Afiches o tablas de bloques para patrones</t>
  </si>
  <si>
    <t>Servicios de diseño de sitios web www</t>
  </si>
  <si>
    <t>Lazos</t>
  </si>
  <si>
    <t>Mezclas de anfólito</t>
  </si>
  <si>
    <t>Servicios de fabricación de calzado de cuero</t>
  </si>
  <si>
    <t>Residencias para retiros religiosos</t>
  </si>
  <si>
    <t>Estopines</t>
  </si>
  <si>
    <t>Fentanilo</t>
  </si>
  <si>
    <t>Estufas de calefacción</t>
  </si>
  <si>
    <t>Bromhidrato de eletriptan</t>
  </si>
  <si>
    <t>Máquinas de prensa de identificación id</t>
  </si>
  <si>
    <t>Tapas de encuadernación</t>
  </si>
  <si>
    <t>Escuelas de música</t>
  </si>
  <si>
    <t>Dispositivos de filtración de tierra</t>
  </si>
  <si>
    <t>Ensambles de placas soldadas con soldadura ultra violeta de cobre</t>
  </si>
  <si>
    <t>Ganchos para sujetarse los pantalones para los discapacitados físicamente</t>
  </si>
  <si>
    <t>Servicios de transporte de carga por carretera (en camión) en área local</t>
  </si>
  <si>
    <t>Empaques para bombas</t>
  </si>
  <si>
    <t>Servicios de fermentos o enzimas</t>
  </si>
  <si>
    <t>Auto alimentadores o accesorios para los discapacitados físicamente</t>
  </si>
  <si>
    <t>Tenares</t>
  </si>
  <si>
    <t>Servicios de envío de ropa usada</t>
  </si>
  <si>
    <t>Escúter</t>
  </si>
  <si>
    <t>Rompedores de polímero orgánico</t>
  </si>
  <si>
    <t>Refrigeradores o neveras congeladores a prueba de explosiones</t>
  </si>
  <si>
    <t>Caucho clorhidrato</t>
  </si>
  <si>
    <t>Bismuto</t>
  </si>
  <si>
    <t>Servicios de desinsectación</t>
  </si>
  <si>
    <t>Mesas de ruedas</t>
  </si>
  <si>
    <t>Bombillos de repuesto para microscopios de laboratorio</t>
  </si>
  <si>
    <t>Bario ba</t>
  </si>
  <si>
    <t>Interruptor de lámpara</t>
  </si>
  <si>
    <t>Soportes en escuadra</t>
  </si>
  <si>
    <t>Antisépticos para uso en alimentos</t>
  </si>
  <si>
    <t>Estuches o forros para transportar termómetros para uso médico</t>
  </si>
  <si>
    <t xml:space="preserve">Capítulo </t>
  </si>
  <si>
    <t>Kits de primeros auxilios para servicios médicos de emergencia</t>
  </si>
  <si>
    <t>Esterillas de descanso para niños</t>
  </si>
  <si>
    <t>Clorhidrato de anagrelida</t>
  </si>
  <si>
    <t>Masillas</t>
  </si>
  <si>
    <t>Oftalmoscopios u otoscopios o sets de escopios</t>
  </si>
  <si>
    <t>Escobillas del motor</t>
  </si>
  <si>
    <t>Ensambles de tubos pegados de latón</t>
  </si>
  <si>
    <t>Servicios de perforación desbalanceada de pozos</t>
  </si>
  <si>
    <t>Boquillas de voladura</t>
  </si>
  <si>
    <t>Hidrofonos sísmicos</t>
  </si>
  <si>
    <t>Materiales de enseñanza de habilidades culinarias</t>
  </si>
  <si>
    <t>Trenza de acero inoxidable</t>
  </si>
  <si>
    <t>Reactivos para preparar geles de agarosa</t>
  </si>
  <si>
    <t>Lámina de aluminio</t>
  </si>
  <si>
    <t>Generadores térmicos</t>
  </si>
  <si>
    <t>Bandejas para agujas o porta agujas</t>
  </si>
  <si>
    <t>Calcomanías</t>
  </si>
  <si>
    <t>Sabana Higüero</t>
  </si>
  <si>
    <t>Fotómetros de hemoglobina</t>
  </si>
  <si>
    <t>Objetos maquinados de latón fundidos en arena</t>
  </si>
  <si>
    <t>Papel de registro de electrocardiografía (ECG)</t>
  </si>
  <si>
    <t>Máquinas limpiadoras de semillas, grano o legumbres secas</t>
  </si>
  <si>
    <t>Baterías para vehículos</t>
  </si>
  <si>
    <t>Sulfato de magnesio</t>
  </si>
  <si>
    <t>Clorhidrato de pilocarpina</t>
  </si>
  <si>
    <t>Misiles antimisiles</t>
  </si>
  <si>
    <t>Medidores de mapas</t>
  </si>
  <si>
    <t>Cefoperazona</t>
  </si>
  <si>
    <t>Tubos con revestimiento para combustible nuclear</t>
  </si>
  <si>
    <t>Servicios de terminación mediante tubería flexible contínua</t>
  </si>
  <si>
    <t>Filtros de panel</t>
  </si>
  <si>
    <t>Materiales de enseñanza de equivalencias o matemáticas en la cocina</t>
  </si>
  <si>
    <t>Hora Hombre</t>
  </si>
  <si>
    <t>Maquinas diversas para ensamble</t>
  </si>
  <si>
    <t>Cizalla de guillotina</t>
  </si>
  <si>
    <t>Cámaras para documentos</t>
  </si>
  <si>
    <t>Servicios de personal para revestimiento de tuberías del pozo</t>
  </si>
  <si>
    <t>Bateadoras</t>
  </si>
  <si>
    <t>Alcance refrigerado y caliente para cámaras ambientales y de cultivo</t>
  </si>
  <si>
    <t>Accesorios de vías aéreas artificiales</t>
  </si>
  <si>
    <t>Postes de madera</t>
  </si>
  <si>
    <t>Extracto de páncreas</t>
  </si>
  <si>
    <t>Cartón duro o cartón de colores de dos caras</t>
  </si>
  <si>
    <t>Cipionato de testosterona</t>
  </si>
  <si>
    <t>Oficina de admisión</t>
  </si>
  <si>
    <t>Bombas de infusión de heparina unidades de hemodiálisis</t>
  </si>
  <si>
    <t>Ventanas salientes</t>
  </si>
  <si>
    <t>Máquinas de curado</t>
  </si>
  <si>
    <t>Tanques para cromatografía de capa delgada</t>
  </si>
  <si>
    <t>Servicios de asistencia personal</t>
  </si>
  <si>
    <t>Absorbentes granulares</t>
  </si>
  <si>
    <t>Pistolas de clavos eléctricas</t>
  </si>
  <si>
    <t>Conmutadores rotatorios</t>
  </si>
  <si>
    <t>Dirigibles</t>
  </si>
  <si>
    <t>Estructura de terminal de distribución de teléfono</t>
  </si>
  <si>
    <t>Servicios de unidad  jaladora para el pozo</t>
  </si>
  <si>
    <t>Entrevistas personales para investigaciones de mercado</t>
  </si>
  <si>
    <t>Metoclopramida</t>
  </si>
  <si>
    <t>Ensambles de placas soldadas con soldadura ultra violeta de inconel</t>
  </si>
  <si>
    <t>Férula</t>
  </si>
  <si>
    <t>Hidrotratador de aceite residual</t>
  </si>
  <si>
    <t>Materiales de enseñanza para compra de casa</t>
  </si>
  <si>
    <t>Forros de protección para superficies de trabajo</t>
  </si>
  <si>
    <t>Misiles antiaéreos</t>
  </si>
  <si>
    <t>Condones</t>
  </si>
  <si>
    <t>Sabaneta de Yásica</t>
  </si>
  <si>
    <t>Servicios de conformación porgiro</t>
  </si>
  <si>
    <t>Productos de debridación enzimática para uso médico</t>
  </si>
  <si>
    <t>Bobinadoras de cable</t>
  </si>
  <si>
    <t>Forjaduras en estampa de impresión de aleación no ferrosa</t>
  </si>
  <si>
    <t>Producción de cultivos de especias</t>
  </si>
  <si>
    <t>Torasemida</t>
  </si>
  <si>
    <t>Sets o kits de succión para uso médico</t>
  </si>
  <si>
    <t>Repuestos de tinta</t>
  </si>
  <si>
    <t>Analizadores de gas de oxígeno</t>
  </si>
  <si>
    <t>Objetos de fundición centrífuga de zinc</t>
  </si>
  <si>
    <t>Vectores de construcción de muestrarios</t>
  </si>
  <si>
    <t>Cables elevadores</t>
  </si>
  <si>
    <t>Tapetes de caucho o vinilo</t>
  </si>
  <si>
    <t>Lavador húmedo</t>
  </si>
  <si>
    <t>Servicios de conformación por enrollado</t>
  </si>
  <si>
    <t>Cajas de conexiones de tuberías</t>
  </si>
  <si>
    <t>Tartrato de fenindamina</t>
  </si>
  <si>
    <t>Formaldehído antiséptico</t>
  </si>
  <si>
    <t>Servicios de fabricación de maquinaria o equipo textil</t>
  </si>
  <si>
    <t>Sacas</t>
  </si>
  <si>
    <t>Utensilios para dar formas al papel</t>
  </si>
  <si>
    <t>Instituciones financieras de fomento</t>
  </si>
  <si>
    <t>Generadores eólicos</t>
  </si>
  <si>
    <t>Fruta fresca</t>
  </si>
  <si>
    <t>Pastas anti – soldado</t>
  </si>
  <si>
    <t>Conmutadores de llave</t>
  </si>
  <si>
    <t>Bolsitas de fríjoles (beanbags)</t>
  </si>
  <si>
    <t>Componentes de hierro formados con explosivos</t>
  </si>
  <si>
    <t>Componentes de sistema tridimensional de imágenes de resonancia magnética mri para uso médico</t>
  </si>
  <si>
    <t>Juan Adrián</t>
  </si>
  <si>
    <t>Calentadores de circulación</t>
  </si>
  <si>
    <t>Tarjetas didácticas de los números</t>
  </si>
  <si>
    <t>Localizadores de collar de cable de recuperación</t>
  </si>
  <si>
    <t>Detectores de humo</t>
  </si>
  <si>
    <t>Fuentes gamma</t>
  </si>
  <si>
    <t>Satélites de navegación</t>
  </si>
  <si>
    <t>Rosina de goma</t>
  </si>
  <si>
    <t>Filtros de láser</t>
  </si>
  <si>
    <t>Suministros para identificación de animales</t>
  </si>
  <si>
    <t>Incubadoras de cámara dual de dióxido de carbono de pared seca con control de humedad</t>
  </si>
  <si>
    <t>Reactivos o soluciones o tinturas para hematología</t>
  </si>
  <si>
    <t>Componentes de estaño formados con explosivos</t>
  </si>
  <si>
    <t>Servicios de formación profesional sobre cuidado personal</t>
  </si>
  <si>
    <t>Pipetas pasteur o de transferencia</t>
  </si>
  <si>
    <t>Tapetes de baño</t>
  </si>
  <si>
    <t>Sistemas de eliminación de residuos radiactivos</t>
  </si>
  <si>
    <t>Hachas</t>
  </si>
  <si>
    <t>Encendedores</t>
  </si>
  <si>
    <t>Jamao Afuera</t>
  </si>
  <si>
    <t>Sensores de oxígeno</t>
  </si>
  <si>
    <t>Equipo de hidroprocesamiento de destilado</t>
  </si>
  <si>
    <t>Satélites de órbita sincronizada con el sol</t>
  </si>
  <si>
    <t>Servicios temporales de ingeniería</t>
  </si>
  <si>
    <t>Botas para hombre</t>
  </si>
  <si>
    <t>Batas de hospital</t>
  </si>
  <si>
    <t>Soportes para canecas</t>
  </si>
  <si>
    <t>Ensambles de tubos pegados de aluminio</t>
  </si>
  <si>
    <t>Accesorios o suministros para analizadores de secuencia desoxirribonucleica</t>
  </si>
  <si>
    <t>Disolvente deuterado</t>
  </si>
  <si>
    <t>Pizelles o máquinas para hacer galletas para uso doméstico</t>
  </si>
  <si>
    <t>Pernos elevadores</t>
  </si>
  <si>
    <t>Servicios de inspección de plomería o alcantarillado</t>
  </si>
  <si>
    <t>Software de control de vuelos</t>
  </si>
  <si>
    <t>Servicios de fertilizantes</t>
  </si>
  <si>
    <t>Esquinas adhesivas</t>
  </si>
  <si>
    <t>Kits o suministros para análisis de orina</t>
  </si>
  <si>
    <t>Células mamíferas</t>
  </si>
  <si>
    <t>Clorobutanol</t>
  </si>
  <si>
    <t>Servicios de redes manejadas  x75</t>
  </si>
  <si>
    <t>Residencias de comunidades religiosas</t>
  </si>
  <si>
    <t>Tubería de magnesio</t>
  </si>
  <si>
    <t>Piezas hechas en torno de roscar de metal</t>
  </si>
  <si>
    <t>Máquinas perforadoras de libros</t>
  </si>
  <si>
    <t>Enrolladores de instrumentos para instrumentos o accesorios dentales</t>
  </si>
  <si>
    <t>Vacuna bcg</t>
  </si>
  <si>
    <t>Software de arquitectura de sistemas y análisis de requerimientos</t>
  </si>
  <si>
    <t>Películas de poliéster</t>
  </si>
  <si>
    <t>Placas con inscripción metálicas</t>
  </si>
  <si>
    <t>Servicios de corte a troquel</t>
  </si>
  <si>
    <t>Máquinas perforadoras</t>
  </si>
  <si>
    <t>Orinales</t>
  </si>
  <si>
    <t>Tratadores de corona</t>
  </si>
  <si>
    <t>Clorhidrato de nortriptilina</t>
  </si>
  <si>
    <t>Ropa impermeable protectora o ropa para ambiente húmedo</t>
  </si>
  <si>
    <t>Botellas limpiadoras</t>
  </si>
  <si>
    <t>Objetos de fundición centrífuga de aleación no ferrosa</t>
  </si>
  <si>
    <t>Fluvastatina sódica</t>
  </si>
  <si>
    <t>Servicios de presentación informes del campo petrolero</t>
  </si>
  <si>
    <t>Sujetador de aro y bucle</t>
  </si>
  <si>
    <t>Camisas o blusas para niña</t>
  </si>
  <si>
    <t>Servicios de prevención o control de enfermedades virales</t>
  </si>
  <si>
    <t>Ensambles estructurales remachados de titanio</t>
  </si>
  <si>
    <t>Inyectores de combustible</t>
  </si>
  <si>
    <t>Propelente de alta energía</t>
  </si>
  <si>
    <t>Ayudas para esténciles o textos</t>
  </si>
  <si>
    <t>Resinas acrílicas</t>
  </si>
  <si>
    <t>Brocas americanas</t>
  </si>
  <si>
    <t>Tuercas estriadas</t>
  </si>
  <si>
    <t>Alcance caliente para cámaras ambientales o de cultivo</t>
  </si>
  <si>
    <t>Fosfato de primaquina</t>
  </si>
  <si>
    <t>Micro analizadores de rayos x</t>
  </si>
  <si>
    <t>Baterías recargables</t>
  </si>
  <si>
    <t>Servicios de pesaje</t>
  </si>
  <si>
    <t>Samaná</t>
  </si>
  <si>
    <t>Sujetadores o soportes para espéculos para exámenes médicos</t>
  </si>
  <si>
    <t>Anillos elásticos</t>
  </si>
  <si>
    <t>Accesorios para incubadora o calentadora de bebés para uso clínico</t>
  </si>
  <si>
    <t>Chalecos anti balas</t>
  </si>
  <si>
    <t>Soluciones reguladoras de bicarbonato</t>
  </si>
  <si>
    <t>CAJ</t>
  </si>
  <si>
    <t>Dispositivos de asistencia ventricular</t>
  </si>
  <si>
    <t>Jaulas o sus accesorios</t>
  </si>
  <si>
    <t>Aprietatuercas neumático de percusión</t>
  </si>
  <si>
    <t>Naranjal</t>
  </si>
  <si>
    <t>Accesorios para instrumentos de medición de presión de sangre</t>
  </si>
  <si>
    <t>Impresoras de matriz de líneas</t>
  </si>
  <si>
    <t>Catéteres endoscópicos o quirúrgicos o kits de cateterización o bolsas de drenaje</t>
  </si>
  <si>
    <t>Cintas para certificados</t>
  </si>
  <si>
    <t>Clips para faldas de mesa</t>
  </si>
  <si>
    <t>Descansos de soporte para la espalda</t>
  </si>
  <si>
    <t>Galletas de soda</t>
  </si>
  <si>
    <t>Pistolas de calor</t>
  </si>
  <si>
    <t>Ornipresina</t>
  </si>
  <si>
    <t>Ayudas filtrantes</t>
  </si>
  <si>
    <t>Yeso</t>
  </si>
  <si>
    <t>Kits de lavado para diálisis peritoneal</t>
  </si>
  <si>
    <t>Mineral de cobre</t>
  </si>
  <si>
    <t>Dispositivos o tubos para compresión secuencial vascular</t>
  </si>
  <si>
    <t>Forjas de acero maquinadas con troquel abierto</t>
  </si>
  <si>
    <t>Gomas</t>
  </si>
  <si>
    <t>Asientos de examen clínico o accesorios</t>
  </si>
  <si>
    <t>Seguimiento o evaluación forestal</t>
  </si>
  <si>
    <t>Kits de matemáticas para primaria</t>
  </si>
  <si>
    <t>zonas acolchadas de juego</t>
  </si>
  <si>
    <t>Sistemas de rejillas de techo</t>
  </si>
  <si>
    <t>Efavirenz</t>
  </si>
  <si>
    <t>Combinación de televisor, vhs y grabadora dvd</t>
  </si>
  <si>
    <t>Disectores de tejido para periodoncia</t>
  </si>
  <si>
    <t>Forjaduras en estampa cerrada de plomo</t>
  </si>
  <si>
    <t>Objetos maquinados en molde permanente de acero fundidos</t>
  </si>
  <si>
    <t>Película de rayos x</t>
  </si>
  <si>
    <t>Moldeable tabular alúmina</t>
  </si>
  <si>
    <t>Estudios batimétricos</t>
  </si>
  <si>
    <t>Estaño en barra labrada</t>
  </si>
  <si>
    <t>Controladores de fuente sísmicos</t>
  </si>
  <si>
    <t>Conjugados o derivados oligoméricos</t>
  </si>
  <si>
    <t>Sets de perfusión coronaria</t>
  </si>
  <si>
    <t>Removedores de pintura o barniz</t>
  </si>
  <si>
    <t>Filtros de papel</t>
  </si>
  <si>
    <t>Alfuzosina hidrocloruro</t>
  </si>
  <si>
    <t>Componentes de latón perforados</t>
  </si>
  <si>
    <t>MUNICIPIO</t>
  </si>
  <si>
    <t>Servicios de adquisición sísmica de tierra cuatro dimensional</t>
  </si>
  <si>
    <t>Vallado de fibrocemento</t>
  </si>
  <si>
    <t>Trencilla desoldante</t>
  </si>
  <si>
    <t>Lámina de estaño</t>
  </si>
  <si>
    <t>Vacuna contra el virus de la varicela</t>
  </si>
  <si>
    <t>Hidrocloruro de racepinephrine</t>
  </si>
  <si>
    <t>Itraconazol</t>
  </si>
  <si>
    <t>Modelos atómicos</t>
  </si>
  <si>
    <t>Libros de recursos o actividades de cálculo</t>
  </si>
  <si>
    <t>Materiales didácticos de  horticultura</t>
  </si>
  <si>
    <t>Servicios de formación profesional en derecho</t>
  </si>
  <si>
    <t>Libros de actividades o recursos tecnológicos</t>
  </si>
  <si>
    <t>Residuo de semillas de linaza</t>
  </si>
  <si>
    <t>Dispositivos de circulación de producción</t>
  </si>
  <si>
    <t>Aparatos medidores del tamaño de partículas</t>
  </si>
  <si>
    <t>Columnas para cromatografía líquida lc</t>
  </si>
  <si>
    <t>Publicidad en revistas</t>
  </si>
  <si>
    <t>Caucho isomerizado</t>
  </si>
  <si>
    <t>Tanques sépticos</t>
  </si>
  <si>
    <t>Servicios sísmicos de hoyo pequeño</t>
  </si>
  <si>
    <t>Ojos móviles autoadhesivos</t>
  </si>
  <si>
    <t>Magnesio en placa labrada</t>
  </si>
  <si>
    <t>Bobina de producción de campo de petróleo</t>
  </si>
  <si>
    <t>Software de contabilidad de tiempo</t>
  </si>
  <si>
    <t>Servicios de comidas a domicilio</t>
  </si>
  <si>
    <t>Software de entrenamiento basado en computadores</t>
  </si>
  <si>
    <t>Cargadores de catres para niños</t>
  </si>
  <si>
    <t>Materiales de huellas dactilares o impresión post mortem</t>
  </si>
  <si>
    <t>GAL</t>
  </si>
  <si>
    <t>Ensambles de tubos soldados con disolvente de acero al carbono</t>
  </si>
  <si>
    <t>Equipo de apisonamiento</t>
  </si>
  <si>
    <t>Clorhidrato de prociclidina</t>
  </si>
  <si>
    <t>Plantas de acuario</t>
  </si>
  <si>
    <t>Sets de radioactividad</t>
  </si>
  <si>
    <t>Limpiadoras de cinta</t>
  </si>
  <si>
    <t>Congeladores para uso doméstico</t>
  </si>
  <si>
    <t>Nonivamida</t>
  </si>
  <si>
    <t>Cámaras aéreas</t>
  </si>
  <si>
    <t>Servicios de empacado de subproductos agrícolas</t>
  </si>
  <si>
    <t>Componentes de dispositivo de entrada o unidad de almacenamiento</t>
  </si>
  <si>
    <t>Máscaras quirúrgicas o de aislamiento para personal médico</t>
  </si>
  <si>
    <t>Servicios de retirada de materiales de zonas en obras</t>
  </si>
  <si>
    <t>Materiales de enseñanza de educación acerca del abuso de drogas o  tabaco o alcohol</t>
  </si>
  <si>
    <t>Semillas o esquejes de coníferas</t>
  </si>
  <si>
    <t>Pintura removible de baja viscosidad para vidrio o cerámica</t>
  </si>
  <si>
    <t>Montajes de choque del avión</t>
  </si>
  <si>
    <t>Cruceros nocturnos</t>
  </si>
  <si>
    <t>Servicios de obturación de pozos</t>
  </si>
  <si>
    <t>Corcho</t>
  </si>
  <si>
    <t>Canaletas</t>
  </si>
  <si>
    <t>Amidinas o imidinas</t>
  </si>
  <si>
    <t>Ensambles de tubos soldados con soldadura ultra violeta de cobre</t>
  </si>
  <si>
    <t>Asiento de válvula del motor</t>
  </si>
  <si>
    <t>Propulsores de avión</t>
  </si>
  <si>
    <t>Hilado de ramie</t>
  </si>
  <si>
    <t>Procesadores de red</t>
  </si>
  <si>
    <t>Polipéptido de hierro heme</t>
  </si>
  <si>
    <t>Ensambles de tubería pegada de cobre</t>
  </si>
  <si>
    <t>Moledoras de café para uso doméstico</t>
  </si>
  <si>
    <t>Dipivefrina</t>
  </si>
  <si>
    <t>Kits para extrae ácido desoxirribonucleico dna de alimentos</t>
  </si>
  <si>
    <t>Lámparas de arco de serigrafía</t>
  </si>
  <si>
    <t>Codos de troquel</t>
  </si>
  <si>
    <t>Jaquimeyes</t>
  </si>
  <si>
    <t>Bloques porosos</t>
  </si>
  <si>
    <t>Pollos vivos</t>
  </si>
  <si>
    <t>Sets de instrumentos médicos oftálmicos</t>
  </si>
  <si>
    <t>Recibos o libros de recibos</t>
  </si>
  <si>
    <t>Estuches o fundas o accesorios para equipos de rayos x para uso médico</t>
  </si>
  <si>
    <t>Sensores de admisión eléctricos</t>
  </si>
  <si>
    <t>Grasa de silicona</t>
  </si>
  <si>
    <t>Adaptadores de transparencia para escáneres</t>
  </si>
  <si>
    <t>Marcos para el inodoro para los discapacitados físicamente</t>
  </si>
  <si>
    <t>Productos de debridación autolítica para uso médico</t>
  </si>
  <si>
    <t>Moldes para matrizar</t>
  </si>
  <si>
    <t>Producción de cacao</t>
  </si>
  <si>
    <t>Golfscopios</t>
  </si>
  <si>
    <t>Kits o suministros de detección de sangre post mortem</t>
  </si>
  <si>
    <t>José Contreras</t>
  </si>
  <si>
    <t>Tanques de almacenaje de combustible</t>
  </si>
  <si>
    <t>Anticuerpos</t>
  </si>
  <si>
    <t>Sindicatos de funcionarios</t>
  </si>
  <si>
    <t>Clubes deportivos de canchas cubiertas o al aire libre</t>
  </si>
  <si>
    <t>Agentes antideslizantes</t>
  </si>
  <si>
    <t>Docusato de sodio</t>
  </si>
  <si>
    <t>Bóvedas metálicas</t>
  </si>
  <si>
    <t>Servicio de asistencia para la optimización de la perforación en el emplazamiento del pozo</t>
  </si>
  <si>
    <t>Chips de transistor</t>
  </si>
  <si>
    <t>Servicios de control de calidad del tratamiento de la fracturación del pozo</t>
  </si>
  <si>
    <t>Distribuidoras de concreto</t>
  </si>
  <si>
    <t>Ajustadores del balancín</t>
  </si>
  <si>
    <t>Teléfonos de diadema</t>
  </si>
  <si>
    <t>Control de sólidos durante perforación de pozos</t>
  </si>
  <si>
    <t>Sujetadores de tarjetas de presentación</t>
  </si>
  <si>
    <t>Protectores de tejidos para uso quirúrgico</t>
  </si>
  <si>
    <t>Transistores bipolares de radiofrecuencia (rf) o darlington</t>
  </si>
  <si>
    <t>Ensambles de láminas remachadas de cobre</t>
  </si>
  <si>
    <t>Carritos para libros</t>
  </si>
  <si>
    <t>Luces o lámparas instaladas para exámenes médicos</t>
  </si>
  <si>
    <t>Borato</t>
  </si>
  <si>
    <t>Viseras para monitores fluoroscopios para uso médico</t>
  </si>
  <si>
    <t>Titanio</t>
  </si>
  <si>
    <t>Forjaduras en estampa cerrada de magnesio</t>
  </si>
  <si>
    <t>Baños o tanques de hidroterapia para inmersión total del cuerpo</t>
  </si>
  <si>
    <t>Servicios de bañado</t>
  </si>
  <si>
    <t>Reguladores de temperatura</t>
  </si>
  <si>
    <t>Instalación de sistemas de seguridad</t>
  </si>
  <si>
    <t>Componentes de plomo hidroformados</t>
  </si>
  <si>
    <t>Ensambles de barras atornilladas de aleación hast x</t>
  </si>
  <si>
    <t>El Puerto</t>
  </si>
  <si>
    <t>Avión jet de pasajeros</t>
  </si>
  <si>
    <t>Desodorantes de esterilización</t>
  </si>
  <si>
    <t>Unidades de abrasión por aire de laboratorio dental</t>
  </si>
  <si>
    <t>Teclados</t>
  </si>
  <si>
    <t>Clorhidrato de diclonina</t>
  </si>
  <si>
    <t>Extrusiones en frío de titanio</t>
  </si>
  <si>
    <t>Barro Arriba</t>
  </si>
  <si>
    <t>Aislamiento de fibra</t>
  </si>
  <si>
    <t>Frasco dewar de cable de recuperación</t>
  </si>
  <si>
    <t>Kits para limpiar anteojos</t>
  </si>
  <si>
    <t>Generadores de ondas</t>
  </si>
  <si>
    <t>Barras espaciadoras del cable de recuperación</t>
  </si>
  <si>
    <t>Servicios de gestión  de datos de registro del campo petrolero</t>
  </si>
  <si>
    <t>Zapatos para hombre</t>
  </si>
  <si>
    <t>Servicios de funcionarios del gabinete</t>
  </si>
  <si>
    <t>Heno</t>
  </si>
  <si>
    <t>Jimaní</t>
  </si>
  <si>
    <t>Colorantes rosanilina</t>
  </si>
  <si>
    <t>Servicios de elaboración del vino</t>
  </si>
  <si>
    <t>Cuentas de pompones para manualidades</t>
  </si>
  <si>
    <t>Calibrador de clavos</t>
  </si>
  <si>
    <t>Señalización fluorescente de emplazamientos peligrosos</t>
  </si>
  <si>
    <t>Esponjas</t>
  </si>
  <si>
    <t>Desarrollo de los recursos forestales</t>
  </si>
  <si>
    <t>Nafta</t>
  </si>
  <si>
    <t>Bahoruco</t>
  </si>
  <si>
    <t>Servicios hospitalarios de emergencia o quirúrgicos</t>
  </si>
  <si>
    <t>Barcazas</t>
  </si>
  <si>
    <t>Ultrasonido o unidades de eco mamográficas</t>
  </si>
  <si>
    <t>Servicios de inspección de los cables conductores</t>
  </si>
  <si>
    <t>Servicios de logopedas</t>
  </si>
  <si>
    <t>Objetos maquinados centrifugados de aleación de níquel fundidos</t>
  </si>
  <si>
    <t>Mentol</t>
  </si>
  <si>
    <t>Ladrillos de cemento</t>
  </si>
  <si>
    <t>Forjaduras anulares laminadas de latón</t>
  </si>
  <si>
    <t>Objetos fundidos maquinados por proceso v de aleaciones ferrosas</t>
  </si>
  <si>
    <t>Servicios para defensa o de derecho penal</t>
  </si>
  <si>
    <t>Plato del jabón</t>
  </si>
  <si>
    <t>Medidores de luz</t>
  </si>
  <si>
    <t>Aparatos probadores de forja</t>
  </si>
  <si>
    <t>Sistemas de señalización marinos</t>
  </si>
  <si>
    <t>Acetato de goserelina</t>
  </si>
  <si>
    <t>Servicios de prescripción del derecho internacional</t>
  </si>
  <si>
    <t>Hemina o hematina</t>
  </si>
  <si>
    <t>Servicios de protección del paisaje</t>
  </si>
  <si>
    <t>Regeneradores de glicol de pozo petrolero</t>
  </si>
  <si>
    <t>Kits de multimedia</t>
  </si>
  <si>
    <t>Almohadillas para talones</t>
  </si>
  <si>
    <t>Arrancadoras de troncos</t>
  </si>
  <si>
    <t>Servicios de fluidos de terminación del pozo</t>
  </si>
  <si>
    <t>Bolsas de laringoscopia para servicios médicos de emergencia</t>
  </si>
  <si>
    <t>Citrato de tamoxifeno</t>
  </si>
  <si>
    <t>Video cámaras o grabadoras o adaptadores o accesorios para endoscopia</t>
  </si>
  <si>
    <t>Software de control industrial</t>
  </si>
  <si>
    <t>Bombeo o drenaje</t>
  </si>
  <si>
    <t>Cintas de medición para uso quirúrgico</t>
  </si>
  <si>
    <t>Individuales de mesa</t>
  </si>
  <si>
    <t>Asociaciones de personal femenino</t>
  </si>
  <si>
    <t>Clorhidrato de doxapram</t>
  </si>
  <si>
    <t>Probadores de relajación</t>
  </si>
  <si>
    <t>Mirillas (indicadores de nivel)</t>
  </si>
  <si>
    <t>Componentes de plomo perforados</t>
  </si>
  <si>
    <t>Instrumentos para probar metales</t>
  </si>
  <si>
    <t>Bridas de casquillo largo para soldar</t>
  </si>
  <si>
    <t>Protectores</t>
  </si>
  <si>
    <t>Válvulas de compuerta de boca de pozo</t>
  </si>
  <si>
    <t>Batería de carbono zinc</t>
  </si>
  <si>
    <t>Tamayo</t>
  </si>
  <si>
    <t>Bases misceláneas</t>
  </si>
  <si>
    <t>Compases</t>
  </si>
  <si>
    <t>Perreras</t>
  </si>
  <si>
    <t>Equipos para perforar pozos de agua</t>
  </si>
  <si>
    <t>Hornos de seguridad para laboratorios</t>
  </si>
  <si>
    <t>Mesas de dibujo</t>
  </si>
  <si>
    <t>Necesidades de dotación personal  financiero permanente</t>
  </si>
  <si>
    <t>Equipos para rotulado</t>
  </si>
  <si>
    <t>Cadenas de corte</t>
  </si>
  <si>
    <t>Ventiladores de transporte</t>
  </si>
  <si>
    <t>Servicios de transmisión de datos del pozo en el campo petrolero</t>
  </si>
  <si>
    <t>Martillos</t>
  </si>
  <si>
    <t>Calentadores de inmersión</t>
  </si>
  <si>
    <t>Forjaduras en estampa de impresión de magnesio</t>
  </si>
  <si>
    <t>Chupos o chupetes para bebé</t>
  </si>
  <si>
    <t>Pelotas de básquetbol</t>
  </si>
  <si>
    <t>Acelerómetros</t>
  </si>
  <si>
    <t>Catéteres o kits de catéteres de enteroclisis para uso médico</t>
  </si>
  <si>
    <t>Barco de trabajo de gas o petróleo</t>
  </si>
  <si>
    <t>Divalproex sódico</t>
  </si>
  <si>
    <t>Botas para bebé</t>
  </si>
  <si>
    <t>Dispensadores de medicamentos para salas de cirugía o productos relacionados</t>
  </si>
  <si>
    <t>Control de la producción</t>
  </si>
  <si>
    <t>Clorhidrato de ropinirol</t>
  </si>
  <si>
    <t>Clorhidrato de biperideno</t>
  </si>
  <si>
    <t>Defensas de correa</t>
  </si>
  <si>
    <t>Pantallas o piezas o equipo estacionario de separación</t>
  </si>
  <si>
    <t>Juguetes cognitivos</t>
  </si>
  <si>
    <t>Bancos de módems</t>
  </si>
  <si>
    <t>Correas antiestáticas para los dedos de los pies</t>
  </si>
  <si>
    <t>Reguladores eléctricos o de potencia</t>
  </si>
  <si>
    <t>Conjunto de mordaza</t>
  </si>
  <si>
    <t>Medidores de agua</t>
  </si>
  <si>
    <t>Componentes o accesorios de procesadores de micro filmado</t>
  </si>
  <si>
    <t>Textos electrónicos educacionales o vocacionales</t>
  </si>
  <si>
    <t>Kits de instalación o modificación de equipos de telecomunicaciones</t>
  </si>
  <si>
    <t>Calentadores de aletas tubulares</t>
  </si>
  <si>
    <t>Máquinas de pilates</t>
  </si>
  <si>
    <t>Máquinas plegadoras o rebobinadoras</t>
  </si>
  <si>
    <t>Tensionadores o selladoras para zunchado</t>
  </si>
  <si>
    <t>Bolsas para cámaras</t>
  </si>
  <si>
    <t>Coches de tranvías</t>
  </si>
  <si>
    <t>Capas de examen para pacientes</t>
  </si>
  <si>
    <t>Fundición en arena de aluminio</t>
  </si>
  <si>
    <t>Bolígrafos de base acuosa</t>
  </si>
  <si>
    <t>Abre latas para los físicamente discapacitados</t>
  </si>
  <si>
    <t>Objetos maquinados en molde permanente de aleación no ferrosa fundidos</t>
  </si>
  <si>
    <t>Acetanilida</t>
  </si>
  <si>
    <t>Electrónica de interfaz del avión</t>
  </si>
  <si>
    <t>Destornillador neumático</t>
  </si>
  <si>
    <t>Tablas o almohadillas de disección</t>
  </si>
  <si>
    <t>Servicios de investigación epidemiológica</t>
  </si>
  <si>
    <t>Flutamida</t>
  </si>
  <si>
    <t>Revestimientos para cromatografía de gas</t>
  </si>
  <si>
    <t>Fusibles de cerámicas</t>
  </si>
  <si>
    <t>Puntos absorbentes de uso odontológico</t>
  </si>
  <si>
    <t>Conductos de aleación ferrosa</t>
  </si>
  <si>
    <t>Impuesto sobre los bienes</t>
  </si>
  <si>
    <t>Trituradores de rollo</t>
  </si>
  <si>
    <t>Guardas de salpicaduras o accesorios para uso quirúrgico</t>
  </si>
  <si>
    <t>Secadoras de ropa</t>
  </si>
  <si>
    <t>Alambres para limpiar agujas</t>
  </si>
  <si>
    <t>Policarbonato pc</t>
  </si>
  <si>
    <t>Herramientas de correr tapones</t>
  </si>
  <si>
    <t>servicios de almacenamiento de datos</t>
  </si>
  <si>
    <t>Bóvedas moldeadas del policarbonato</t>
  </si>
  <si>
    <t>Té instantáneo</t>
  </si>
  <si>
    <t>Administración de emisoras de radio</t>
  </si>
  <si>
    <t>Componentes de metal precioso maquinados por extrusión en frío</t>
  </si>
  <si>
    <t>Capacidad del cable submarino y capacidad pop a pop del cable submarino</t>
  </si>
  <si>
    <t>Ratán</t>
  </si>
  <si>
    <t>Trampas pegajosas para entomología</t>
  </si>
  <si>
    <t>Cable de floropolímero</t>
  </si>
  <si>
    <t>Servicios de organismos administrativos</t>
  </si>
  <si>
    <t>Medidores de voltaje o de corriente</t>
  </si>
  <si>
    <t>Financiación de vivienda</t>
  </si>
  <si>
    <t>MI</t>
  </si>
  <si>
    <t>Trazadores de campo visual para uso oftálmico</t>
  </si>
  <si>
    <t>Hoja de fibra comprimida</t>
  </si>
  <si>
    <t>Filtros visuales</t>
  </si>
  <si>
    <t>Filtros (coladores) de líquido</t>
  </si>
  <si>
    <t>Analizadores de microbiología</t>
  </si>
  <si>
    <t>Libros de recursos o actividades de la división</t>
  </si>
  <si>
    <t>Proyectores de perfil</t>
  </si>
  <si>
    <t>Cobijas para emergencias o rescates</t>
  </si>
  <si>
    <t>Pizarra</t>
  </si>
  <si>
    <t>Actualizaciones o parches de software</t>
  </si>
  <si>
    <t>Purpurina iridiscente</t>
  </si>
  <si>
    <t>Casas para mascotas domesticadas</t>
  </si>
  <si>
    <t>Unidades de bombeo acidificante</t>
  </si>
  <si>
    <t>Tuercas de inserción</t>
  </si>
  <si>
    <t>Kits de accesorios para endoscopia</t>
  </si>
  <si>
    <t>Servicios de plegado</t>
  </si>
  <si>
    <t>Libros de recursos o de actividades de álgebra</t>
  </si>
  <si>
    <t>Diltiazem malato</t>
  </si>
  <si>
    <t>Fieltros de recubrimiento ortopédico para el brazo</t>
  </si>
  <si>
    <t>Roscando molinos</t>
  </si>
  <si>
    <t>Grabadoras de punta de trazado</t>
  </si>
  <si>
    <t>Negociación de la deuda</t>
  </si>
  <si>
    <t>Papel mantequilla</t>
  </si>
  <si>
    <t>Motores escalonados</t>
  </si>
  <si>
    <t>Sistema de ejes de acero</t>
  </si>
  <si>
    <t>Componentes de titanio formados enrollados</t>
  </si>
  <si>
    <t>Portaobjetos para microscopios</t>
  </si>
  <si>
    <t>Ensambles de barras soldadas con solvente de inconel</t>
  </si>
  <si>
    <t>Solución de rehidratación oral</t>
  </si>
  <si>
    <t>Plantilla de centrado</t>
  </si>
  <si>
    <t>Forjaduras en estampa cerrada de cinc</t>
  </si>
  <si>
    <t>Sociedades médicas</t>
  </si>
  <si>
    <t>Extrusiones de perfiles de acero inoxidable</t>
  </si>
  <si>
    <t>Software de controladores de impresoras</t>
  </si>
  <si>
    <t>Sellos de esponja</t>
  </si>
  <si>
    <t xml:space="preserve">CAPÍTULO </t>
  </si>
  <si>
    <t>Californio cf</t>
  </si>
  <si>
    <t>Producción de colorantes</t>
  </si>
  <si>
    <t>Clorhidrato de ketamina</t>
  </si>
  <si>
    <t>Alcaloides</t>
  </si>
  <si>
    <t>Kits de admisión para el cuidado del paciente</t>
  </si>
  <si>
    <t>Almohadas</t>
  </si>
  <si>
    <t>Ensambles de láminas soldadas con soldadura solvente de acero al carbono</t>
  </si>
  <si>
    <t>Servicio de contador para el flujo de la varilla de barrena</t>
  </si>
  <si>
    <t>Hidroquinona</t>
  </si>
  <si>
    <t>Servicios de política cultural</t>
  </si>
  <si>
    <t>Amortiguadores de vibración</t>
  </si>
  <si>
    <t>Sistemas de recuperación y entrega de sangre</t>
  </si>
  <si>
    <t>Zinc</t>
  </si>
  <si>
    <t>Monitores de estrés de calor</t>
  </si>
  <si>
    <t>Prometazina</t>
  </si>
  <si>
    <t>Muletas o accesorios para muletas</t>
  </si>
  <si>
    <t>Hondo Valle</t>
  </si>
  <si>
    <t>Adhesivos brillantes</t>
  </si>
  <si>
    <t>Removedores de pegamento o adhesivo para uso médico</t>
  </si>
  <si>
    <t>Servicios de fracturación del pozo con fluido a base de ácido</t>
  </si>
  <si>
    <t>Accesorios para equipos enfriadores de laboratorio</t>
  </si>
  <si>
    <t>Creosota</t>
  </si>
  <si>
    <t>Fertilizante de sulfuro</t>
  </si>
  <si>
    <t>Servicios de prevención o control de la tuberculosis</t>
  </si>
  <si>
    <t>Objetos de aleación ferrosa fundidos en molde de yeso</t>
  </si>
  <si>
    <t>Sábanas</t>
  </si>
  <si>
    <t>Hidrocloruro de bupropión</t>
  </si>
  <si>
    <t>Sets de actividades de rompecabezas tangram</t>
  </si>
  <si>
    <t>Reactivos para extracción o precipitación o re suspensión de ácido nucleico</t>
  </si>
  <si>
    <t>Proveedores de servicio de internet (psi)</t>
  </si>
  <si>
    <t>Conductos o red de conductos de piedra</t>
  </si>
  <si>
    <t>Servicios de copias en blanco y negro o de cotejo</t>
  </si>
  <si>
    <t>Pesas de párpados para cirugía oftálmica</t>
  </si>
  <si>
    <t>Componentes de bronce estampados</t>
  </si>
  <si>
    <t>Camillas para pacientes o accesorios para camillas</t>
  </si>
  <si>
    <t>Yoduro de potasio</t>
  </si>
  <si>
    <t>Horno de secado del núcleo</t>
  </si>
  <si>
    <t>La soldadura o el kit</t>
  </si>
  <si>
    <t>Cloruro de ambenonio</t>
  </si>
  <si>
    <t>Tractores agrícolas</t>
  </si>
  <si>
    <t>Secuenciadores de llamadas telefónicas</t>
  </si>
  <si>
    <t>Penetrómetros</t>
  </si>
  <si>
    <t>Productos gastrointestinales para uso veterinario</t>
  </si>
  <si>
    <t>Objetos de aleación ferrosa fundidos por proceso en v</t>
  </si>
  <si>
    <t>Receptáculos para residuos sanitarios</t>
  </si>
  <si>
    <t>Planificación de servicios médicos</t>
  </si>
  <si>
    <t>Materiales de empaque rellenos de aire</t>
  </si>
  <si>
    <t>Servicios de diseño del servicio de pesca en el campo petrolífero</t>
  </si>
  <si>
    <t>Servicios de anclaje de tubería del campo petrolero</t>
  </si>
  <si>
    <t>Calentadores de cartucho</t>
  </si>
  <si>
    <t>Ensambles de tubos remachados de aleación wasp</t>
  </si>
  <si>
    <t>Anclajes de resina</t>
  </si>
  <si>
    <t>000720</t>
  </si>
  <si>
    <t>Objetos de hierro fundidos en molde cerámico</t>
  </si>
  <si>
    <t>Lámparas fluorescentes</t>
  </si>
  <si>
    <t>Diseño de transmisión de potencia</t>
  </si>
  <si>
    <t>Palmar de Ocoa</t>
  </si>
  <si>
    <t>Libros de recursos o actividades de economía</t>
  </si>
  <si>
    <t>Clorfenesina carbamato</t>
  </si>
  <si>
    <t>Maimón</t>
  </si>
  <si>
    <t>Centros de control de motor</t>
  </si>
  <si>
    <t>Guías de asesoramiento práctico para adolescentes</t>
  </si>
  <si>
    <t>Auto muestreadores</t>
  </si>
  <si>
    <t>Busulfán</t>
  </si>
  <si>
    <t>Huevas de pescado</t>
  </si>
  <si>
    <t>Rompecabezas de uso terapéutico</t>
  </si>
  <si>
    <t>Objetos maquinados de hierro fundidos en molde en concha</t>
  </si>
  <si>
    <t>Ruedas dentadas para cadena de rodillos</t>
  </si>
  <si>
    <t>Cacerolas para hacer tortillas para uso doméstico</t>
  </si>
  <si>
    <t>Perfumes o colonias o fragancias</t>
  </si>
  <si>
    <t>Cámaras para debajo del agua</t>
  </si>
  <si>
    <t>Servicios de excavación</t>
  </si>
  <si>
    <t>Kits o accesorios de aislamiento de pastas de uso odontológico</t>
  </si>
  <si>
    <t>Maquinaria de ensamble en fondo de pozo</t>
  </si>
  <si>
    <t>Paneles de corriente alterna (CA) y corriente continua (CC) de baja tensión</t>
  </si>
  <si>
    <t>Sildenafil citrato</t>
  </si>
  <si>
    <t>Válvulas de descarga de catéteres arteriales de línea continua</t>
  </si>
  <si>
    <t>Baldes de hielo o baldes para enfriar el vino para servicio de comidas</t>
  </si>
  <si>
    <t>Revistas electrónicas</t>
  </si>
  <si>
    <t>Motores de corriente continua (CC)</t>
  </si>
  <si>
    <t>Materiales de relleno endodóntico</t>
  </si>
  <si>
    <t>Rimexolona</t>
  </si>
  <si>
    <t>Alternadores</t>
  </si>
  <si>
    <t>Kits para clase de química</t>
  </si>
  <si>
    <t>Sondas para uso quirúrgico</t>
  </si>
  <si>
    <t>Vendaje de lainilla</t>
  </si>
  <si>
    <t>Unidades de diálisis peritoneal</t>
  </si>
  <si>
    <t>Edificio para albergue de montaña</t>
  </si>
  <si>
    <t>Servicios de obstetricia o de preparación para el parto</t>
  </si>
  <si>
    <t>Tapas de aceite o combustible</t>
  </si>
  <si>
    <t>Seguro de accidentes de trabajo</t>
  </si>
  <si>
    <t>Vestidos folclóricos para niña</t>
  </si>
  <si>
    <t>Detectores de grietas o corrosión</t>
  </si>
  <si>
    <t>El Carril</t>
  </si>
  <si>
    <t>Vacuna contra la hemofilia b</t>
  </si>
  <si>
    <t>Mesas giratorias de taladro de perforación</t>
  </si>
  <si>
    <t>Retractores de dedos</t>
  </si>
  <si>
    <t>Objetos maquinados en molde permanente de bronce fundidos</t>
  </si>
  <si>
    <t>Kits de reparación de reguladores de fluido</t>
  </si>
  <si>
    <t>Docusato potásico</t>
  </si>
  <si>
    <t>Estuches de instrumentos para endoscopia</t>
  </si>
  <si>
    <t>Iluminación interior para vagones de tren</t>
  </si>
  <si>
    <t>Válvulas purgadoras de sedimentos (barro o lodo)</t>
  </si>
  <si>
    <t>Bromhexina</t>
  </si>
  <si>
    <t>Servicios de soldadura con gas metal inerte mig</t>
  </si>
  <si>
    <t>Palitos (copitos) con punta de fibra</t>
  </si>
  <si>
    <t>Componentes de berilio formados por estiramiento</t>
  </si>
  <si>
    <t>Libros de recursos o actividades de vocabulario.</t>
  </si>
  <si>
    <t>Sistemas balísticos de la marina</t>
  </si>
  <si>
    <t>Compuestos para remover arrugas de los textiles</t>
  </si>
  <si>
    <t>Rosina aceite de pino</t>
  </si>
  <si>
    <t>Seguros marítimos</t>
  </si>
  <si>
    <t>Componentes flexibles</t>
  </si>
  <si>
    <t>Ensambles de tubería con soldadura fuerte o débil de inconel</t>
  </si>
  <si>
    <t>Pesas o sets o accesorios para rehabilitación o terapia</t>
  </si>
  <si>
    <t>Ventiladores</t>
  </si>
  <si>
    <t>Protectores de hojas</t>
  </si>
  <si>
    <t>Tractomulas de nariz alargada sin cama</t>
  </si>
  <si>
    <t>Rueda aserrada seguidora de patrones</t>
  </si>
  <si>
    <t>Sánchez Ramírez</t>
  </si>
  <si>
    <t>Tazas o tazones (mugs) para los discapacitados físicamente</t>
  </si>
  <si>
    <t>Darbepoetina alfa</t>
  </si>
  <si>
    <t>Diseño de integración de sistemas</t>
  </si>
  <si>
    <t>Juntas de rótula de tuberías</t>
  </si>
  <si>
    <t>Servicios de reclutamiento</t>
  </si>
  <si>
    <t>Marcos o elevadores de cobijas</t>
  </si>
  <si>
    <t>Atenuadores</t>
  </si>
  <si>
    <t>Servicios de aparcacoches</t>
  </si>
  <si>
    <t>Pinzas para uso quirúrgico</t>
  </si>
  <si>
    <t>Equipos de alineación de llantas</t>
  </si>
  <si>
    <t>Caperuzas o cajones para gases</t>
  </si>
  <si>
    <t>Cohosh negro</t>
  </si>
  <si>
    <t>Servicios laborales internacionales</t>
  </si>
  <si>
    <t>Ladrillos de silimanita</t>
  </si>
  <si>
    <t>Tapas de conectores eléctricos</t>
  </si>
  <si>
    <t>Faisanes vivos</t>
  </si>
  <si>
    <t>Aceite de transformador o aislador</t>
  </si>
  <si>
    <t>Area de servicios de carretera</t>
  </si>
  <si>
    <t>Inmovilizadores de cabeza para servicios médicos de emergencia</t>
  </si>
  <si>
    <t>Lavadoras de platos para uso doméstico</t>
  </si>
  <si>
    <t>Gluconato de quinidina</t>
  </si>
  <si>
    <t>Separadores de granos finos de lodo</t>
  </si>
  <si>
    <t>Negro carbono</t>
  </si>
  <si>
    <t>Equipo para la cría de escarabajos</t>
  </si>
  <si>
    <t>Instrumentos de control de perforación o lodo</t>
  </si>
  <si>
    <t>Servicios de diseño de las tareas con tubería flexible continua</t>
  </si>
  <si>
    <t>Servicios de lanzamiento de satélites</t>
  </si>
  <si>
    <t>Seguros de edificios o del contenido de edificios</t>
  </si>
  <si>
    <t>Objetos maquinados centrifugados de aleación ferrosa fundidos</t>
  </si>
  <si>
    <t>Aparatos sísmicos portátiles</t>
  </si>
  <si>
    <t>Diapasones para uso médico</t>
  </si>
  <si>
    <t>Tarjetas de actividades de resolución de problemas</t>
  </si>
  <si>
    <t>Quemadores de bengalas</t>
  </si>
  <si>
    <t>Plata ag</t>
  </si>
  <si>
    <t>Cuero acharolado</t>
  </si>
  <si>
    <t>Tijeras</t>
  </si>
  <si>
    <t>Tintas para serigrafía</t>
  </si>
  <si>
    <t>Clubes o servicios para aficionados al teatro</t>
  </si>
  <si>
    <t>Faros de navegación de avión</t>
  </si>
  <si>
    <t>Ingeniería de represas</t>
  </si>
  <si>
    <t>Protectores o revestimientos de mesa de trabajo</t>
  </si>
  <si>
    <t>Periódicos electrónicos</t>
  </si>
  <si>
    <t>Alicates de punta curvada</t>
  </si>
  <si>
    <t>Juegos de dados</t>
  </si>
  <si>
    <t>Desarrollo de estándares de producción</t>
  </si>
  <si>
    <t>Tubos para aparatos de gas de anestesia o ensamblajes de tubos o ajustes de tubos o accesorios</t>
  </si>
  <si>
    <t>Materiales de enseñanza de comprensión del vegetarianismo</t>
  </si>
  <si>
    <t>Montaje de exposición de artículos</t>
  </si>
  <si>
    <t>Materiales protectores de la boca para atletas</t>
  </si>
  <si>
    <t>Rectificadores de soldadura</t>
  </si>
  <si>
    <t>Cubiertas de platinas</t>
  </si>
  <si>
    <t>Escáneres de imágenes de resonancia magnética mri para uso médico</t>
  </si>
  <si>
    <t>Sujetadores o posicionadores de tubos para uso quirúrgico</t>
  </si>
  <si>
    <t>Pintura acrílica para aerógrafo</t>
  </si>
  <si>
    <t>Derivatógrafos de análisis térmico</t>
  </si>
  <si>
    <t>Sensores de velocidad</t>
  </si>
  <si>
    <t>Juntas de interferencia electromagnética (IEM)</t>
  </si>
  <si>
    <t>Sistema de bandas transportadoras</t>
  </si>
  <si>
    <t>Partes o accesorios de bombas intravenosas</t>
  </si>
  <si>
    <t>Varillas de hierro</t>
  </si>
  <si>
    <t>Cubiertas para revistas o libros</t>
  </si>
  <si>
    <t>Sulfanilamida</t>
  </si>
  <si>
    <t>Cambiador de bombilla de luz</t>
  </si>
  <si>
    <t>La Entrada</t>
  </si>
  <si>
    <t>Hornillas eléctricas de laboratorio</t>
  </si>
  <si>
    <t>Portadores de lámina de oro</t>
  </si>
  <si>
    <t>Xilófonos</t>
  </si>
  <si>
    <t>Anakinra</t>
  </si>
  <si>
    <t>ENRIQUILLO</t>
  </si>
  <si>
    <t>Afiches o carteles de geografía</t>
  </si>
  <si>
    <t>Criadero de peces</t>
  </si>
  <si>
    <t>Cigarrilleras</t>
  </si>
  <si>
    <t>Servicios de llamar sin pago (hacia el interior)</t>
  </si>
  <si>
    <t>Horquillas de eje o de disco</t>
  </si>
  <si>
    <t>Servicios de  envejecimiento o estabilización</t>
  </si>
  <si>
    <t>Servicios de tasación del agua</t>
  </si>
  <si>
    <t>Cobayas o conejillos de indias</t>
  </si>
  <si>
    <t>Suministros o accesorios de irrigación o aspiración de oído nariz y garganta ent</t>
  </si>
  <si>
    <t>Administración de reservas alimentarias</t>
  </si>
  <si>
    <t>Servicios de geofísica</t>
  </si>
  <si>
    <t>Cable de telecomunicaciones</t>
  </si>
  <si>
    <t>Grapas de retención</t>
  </si>
  <si>
    <t>Glipizida</t>
  </si>
  <si>
    <t>Juegos de apuestas en red</t>
  </si>
  <si>
    <t>Jarabacoa</t>
  </si>
  <si>
    <t>Servicios de aplicación de fertilizantes</t>
  </si>
  <si>
    <t>Fórceps para cortar hueso para uso quirúrgico</t>
  </si>
  <si>
    <t>Máquinas de póker o tragamonedas</t>
  </si>
  <si>
    <t>Equipo de control de olores</t>
  </si>
  <si>
    <t>Freidoras para uso doméstico</t>
  </si>
  <si>
    <t>Sistemas de imágenes o accesorios para endoscopia</t>
  </si>
  <si>
    <t>Objetos maquinados de estaño fundidos en molde cerámico</t>
  </si>
  <si>
    <t>Portaviones</t>
  </si>
  <si>
    <t>Ensambles de tubería pegada no metálica</t>
  </si>
  <si>
    <t>Armadillos</t>
  </si>
  <si>
    <t>Unidades de reacondicionamiento hidráulico</t>
  </si>
  <si>
    <t>Rollos de instrumentos para instrumentos o accesorios quirúrgicos post mortem</t>
  </si>
  <si>
    <t>Luces de emergencia o estroboscópicas (licuadoras)</t>
  </si>
  <si>
    <t>Prensas de caucho o plástico</t>
  </si>
  <si>
    <t>Componentes de aluminio maquinados por extrusión de impacto</t>
  </si>
  <si>
    <t>Sujetadores o estuches de anteojos</t>
  </si>
  <si>
    <t>Esparcidores para uso odontológico</t>
  </si>
  <si>
    <t>Conos o delineadores de tráfico</t>
  </si>
  <si>
    <t>Uniformes corporativos</t>
  </si>
  <si>
    <t>Trampas para el control de insectos voladores</t>
  </si>
  <si>
    <t>Boca Chica</t>
  </si>
  <si>
    <t>Azulejos de cerámica cocidos</t>
  </si>
  <si>
    <t>Kits de arranque intravenoso o arterial sin catéter</t>
  </si>
  <si>
    <t>Alfombras de lana</t>
  </si>
  <si>
    <t>Santo Domingo Norte</t>
  </si>
  <si>
    <t>Microscopios fluorescentes</t>
  </si>
  <si>
    <t>Lubricante anti – corrosión</t>
  </si>
  <si>
    <t>Banda de hierro</t>
  </si>
  <si>
    <t>Ensambles de láminas soldadas con soldadura fuerte o débil de acero inoxidable</t>
  </si>
  <si>
    <t>Pelotas para ejercicios</t>
  </si>
  <si>
    <t>Rollos de télex</t>
  </si>
  <si>
    <t>Propiltiouracilo</t>
  </si>
  <si>
    <t>Bombas para sumideros</t>
  </si>
  <si>
    <t>Vestidos o cascos o máscaras faciales o accesorios de aislamiento de cirugía</t>
  </si>
  <si>
    <t>Barras de plomo</t>
  </si>
  <si>
    <t>Desviadores de fluido</t>
  </si>
  <si>
    <t>Cinematografía</t>
  </si>
  <si>
    <t>Llantas para camiones pesados</t>
  </si>
  <si>
    <t>Obturadores de aire acondicionado</t>
  </si>
  <si>
    <t>Sulfato de terbutalina</t>
  </si>
  <si>
    <t>Cinta de nylon</t>
  </si>
  <si>
    <t>Unidades de bases para lavamanos</t>
  </si>
  <si>
    <t>Cadenas de llaves o estuches de llaves</t>
  </si>
  <si>
    <t>Loprazolam mesilato</t>
  </si>
  <si>
    <t>Brocas para uso quirúrgico</t>
  </si>
  <si>
    <t>Germanio ge</t>
  </si>
  <si>
    <t>Marcos para ventanas de guillotina</t>
  </si>
  <si>
    <t>Máquinas lavadoras para laboratorio</t>
  </si>
  <si>
    <t>Tanques de lavado</t>
  </si>
  <si>
    <t>Cintas contra alteración</t>
  </si>
  <si>
    <t>Sulfuro de polifenileno pps</t>
  </si>
  <si>
    <t>Sistemas de terapia estereotáctica sin marco</t>
  </si>
  <si>
    <t>Manijas de carpetas</t>
  </si>
  <si>
    <t>Tarjetas para intercambiar</t>
  </si>
  <si>
    <t>Latas de propulsor de airbags</t>
  </si>
  <si>
    <t>Medidores de flujo nasal o rinoanemómetros</t>
  </si>
  <si>
    <t>Escudos faciales</t>
  </si>
  <si>
    <t>Gráficos de fracciones</t>
  </si>
  <si>
    <t>MIPYME Mujeres</t>
  </si>
  <si>
    <t>Amalgamantes para uso odontológico</t>
  </si>
  <si>
    <t>Unidades o accesorios de succión para servicios médicos de emergencia</t>
  </si>
  <si>
    <t>Arena de fundición</t>
  </si>
  <si>
    <t>Máquinas de procesado o llenado estéril o aséptico</t>
  </si>
  <si>
    <t>Descorazonadores de manzanas para uso doméstico</t>
  </si>
  <si>
    <t>Especialistas en redes de tecnologías de la información permanentes</t>
  </si>
  <si>
    <t>Calentadores de gel para ultrasonido o doppler o eco para uso médico</t>
  </si>
  <si>
    <t>Doxilamina succinato</t>
  </si>
  <si>
    <t>Guías de referencia de las operaciones básicas</t>
  </si>
  <si>
    <t>Refugios o paraísos fiscales</t>
  </si>
  <si>
    <t>Aceleradores de tarro del cable de recuperación</t>
  </si>
  <si>
    <t>Revisiones trimestrales</t>
  </si>
  <si>
    <t>Películas de cloruro de polivinilo flexible</t>
  </si>
  <si>
    <t>Balones hemostáticos o agujas o tubos o accesorios endoscópicos</t>
  </si>
  <si>
    <t>Instrumentos de incisión del talón de los bebés</t>
  </si>
  <si>
    <t>Sistemas de biopsia estereotáctica</t>
  </si>
  <si>
    <t>Postigos interiores</t>
  </si>
  <si>
    <t>Chorro de carburador</t>
  </si>
  <si>
    <t>Ganchos giratorios</t>
  </si>
  <si>
    <t>Servicios de prevención o control del alcoholismo</t>
  </si>
  <si>
    <t>Servicios de fabricación de maletas</t>
  </si>
  <si>
    <t>Jeringas para aspiración o irrigación médica</t>
  </si>
  <si>
    <t>Aparatos de fax</t>
  </si>
  <si>
    <t>Objetos maquinados centrifugados de estaño fundidos</t>
  </si>
  <si>
    <t>Adaptadores de escariadores para uso quirúrgico</t>
  </si>
  <si>
    <t>Acarbosa</t>
  </si>
  <si>
    <t>Bandejas de procedimientos de imágenes para uso médico</t>
  </si>
  <si>
    <t>Toboganes de bloqueo para futbol</t>
  </si>
  <si>
    <t>Analizadores de electro gravimetría</t>
  </si>
  <si>
    <t>Ensambles de tubos atornillados de latón</t>
  </si>
  <si>
    <t>Puertas corrediza empotrable</t>
  </si>
  <si>
    <t>Capuchas para la cabeza para uso médico</t>
  </si>
  <si>
    <t>Clips para billetes</t>
  </si>
  <si>
    <t>La Caya</t>
  </si>
  <si>
    <t>Miconazol</t>
  </si>
  <si>
    <t>Sabana Cruz</t>
  </si>
  <si>
    <t>Anclajes de pared</t>
  </si>
  <si>
    <t>Grabadoras de voz digitales</t>
  </si>
  <si>
    <t>Piezas de cobre fundidas a presión</t>
  </si>
  <si>
    <t>Adaptadores del carburador</t>
  </si>
  <si>
    <t>Moldes de incrustación</t>
  </si>
  <si>
    <t>Barnices litográficos</t>
  </si>
  <si>
    <t>Materiales de enseñanza  para la  planificación o diseño del hogar</t>
  </si>
  <si>
    <t>Publicidad en vallas</t>
  </si>
  <si>
    <t>Servicios de medición de la inclinación de formación durante la perforación</t>
  </si>
  <si>
    <t>Edificio de la terminal del ferry</t>
  </si>
  <si>
    <t>Plantillas para zapatos</t>
  </si>
  <si>
    <t>Ratas</t>
  </si>
  <si>
    <t>Objetos maquinados de magnesio fundidos a la cera perdida</t>
  </si>
  <si>
    <t>Objetos de metal precioso fundidos en molde de grafito</t>
  </si>
  <si>
    <t>Diamantes industriales</t>
  </si>
  <si>
    <t>Kits de iniciación para teléfonos móviles</t>
  </si>
  <si>
    <t>Microscopios de fases</t>
  </si>
  <si>
    <t>Servicios de podiatras</t>
  </si>
  <si>
    <t>Suelo de corcho</t>
  </si>
  <si>
    <t>Juguetes para jalar</t>
  </si>
  <si>
    <t>Filtros de combustible</t>
  </si>
  <si>
    <t>Aditivos anti – lodos</t>
  </si>
  <si>
    <t>Canrenoato de potasio</t>
  </si>
  <si>
    <t>Servicios de genética ganadera</t>
  </si>
  <si>
    <t>Distribución de energía eléctrica rural</t>
  </si>
  <si>
    <t>Metirapona</t>
  </si>
  <si>
    <t>Cría de ganado</t>
  </si>
  <si>
    <t>Servicios de formación profesional en ingeniería</t>
  </si>
  <si>
    <t>Equipos o accesorios para el control del sudor</t>
  </si>
  <si>
    <t>Servicios de sacrificio de ganado</t>
  </si>
  <si>
    <t>Ensambles de tubería pegada de aleación wasp</t>
  </si>
  <si>
    <t>Sindicatos de aviación</t>
  </si>
  <si>
    <t>Servicios de rodamiento</t>
  </si>
  <si>
    <t>Ingeniería de plásticos</t>
  </si>
  <si>
    <t>Pistolas</t>
  </si>
  <si>
    <t>Materiales de enseñanza de recursos de nutrición prenatal o abuso fetal</t>
  </si>
  <si>
    <t>Moldes para asar para uso doméstico</t>
  </si>
  <si>
    <t>Samovares para uso doméstico</t>
  </si>
  <si>
    <t>Mantenimiento de terrenos exteriores</t>
  </si>
  <si>
    <t>Cordón de macramé</t>
  </si>
  <si>
    <t>Instalación de claraboyas</t>
  </si>
  <si>
    <t>Facturas o libros de facturas</t>
  </si>
  <si>
    <t>Alambre guía para imágenes vasculares</t>
  </si>
  <si>
    <t>Materiales de enseñanza para utilizar color o pintura para la decoración del hogar</t>
  </si>
  <si>
    <t>Unidades de redomas o retortas</t>
  </si>
  <si>
    <t>Objetos de acero fundidos en molde de grafito</t>
  </si>
  <si>
    <t>Solventes activos</t>
  </si>
  <si>
    <t>Sofás de tamaño de niños</t>
  </si>
  <si>
    <t>Servicios de control de arena en el fluido transportador de grava</t>
  </si>
  <si>
    <t>Normas alimentarias</t>
  </si>
  <si>
    <t>Servicios de salida de tubería mediante tubería flexible contínua</t>
  </si>
  <si>
    <t>Zapatas de freno de tambor</t>
  </si>
  <si>
    <t>Conformadores o protectores para cirugía oftálmica</t>
  </si>
  <si>
    <t>Jugadores de repuesto para foosball</t>
  </si>
  <si>
    <t>Sujetadores de ojos o sus accesorios</t>
  </si>
  <si>
    <t>Embrague centrífugo</t>
  </si>
  <si>
    <t>Colgadores o sus accesorios para películas de rayos x</t>
  </si>
  <si>
    <t>Cacerolas para baño maría</t>
  </si>
  <si>
    <t>Objetos de magnesio fundidos en molde de grafito</t>
  </si>
  <si>
    <t>Materiales de enseñanza para el desarrollo de habilidades de negación</t>
  </si>
  <si>
    <t>Servicios de limpieza general de la balanza de la matriz</t>
  </si>
  <si>
    <t>Unidades de hemodiálisis</t>
  </si>
  <si>
    <t>Compañero de putting para golf</t>
  </si>
  <si>
    <t>Ensambles estructurales pegados de acero al carbono</t>
  </si>
  <si>
    <t>Drywall</t>
  </si>
  <si>
    <t>Portafolios</t>
  </si>
  <si>
    <t>Servicios de prevención o control de enfermedades nutricionales</t>
  </si>
  <si>
    <t>Unidades de camión grúa de tubería flexible</t>
  </si>
  <si>
    <t>Salvavidas o equipo salvavidas</t>
  </si>
  <si>
    <t>Kits de accesorios de monitoreo para electrocardiografía ekg</t>
  </si>
  <si>
    <t>Clavos de mampostería</t>
  </si>
  <si>
    <t>Convertidores catalíticos</t>
  </si>
  <si>
    <t>Furoato de diloxanida</t>
  </si>
  <si>
    <t>Tensiómetros</t>
  </si>
  <si>
    <t>Ceras de fundición para incrustaciones de uso odontológico</t>
  </si>
  <si>
    <t>Globos terráqueos electrónicos</t>
  </si>
  <si>
    <t>Analizadores de absorción de infrarrojos o ultravioleta</t>
  </si>
  <si>
    <t>Suprofeno</t>
  </si>
  <si>
    <t>Vigas de acero</t>
  </si>
  <si>
    <t>Bombas de tornillo</t>
  </si>
  <si>
    <t>Servicios: Consultoría basada en la calidad de los servicios</t>
  </si>
  <si>
    <t>Capillas</t>
  </si>
  <si>
    <t>Calzado protector contra materiales peligrosos</t>
  </si>
  <si>
    <t>Analizadores de gas de lodos</t>
  </si>
  <si>
    <t>Tartrato de ergotamina</t>
  </si>
  <si>
    <t>Sets de actividades o juegos de bloques para patrones</t>
  </si>
  <si>
    <t>Servicios de ingeniería para perforación de pozos</t>
  </si>
  <si>
    <t>Escáneres o tubos para tomografía computarizada ct o cat para uso médico</t>
  </si>
  <si>
    <t>San Luis</t>
  </si>
  <si>
    <t>Municiones de defensa u orden público</t>
  </si>
  <si>
    <t>Bolsas de herramientas</t>
  </si>
  <si>
    <t>Estudios de emplazamientos de depósitos o terminales de petroleros</t>
  </si>
  <si>
    <t>Material de yeso para tablillas para uso ortopédico</t>
  </si>
  <si>
    <t>Picadores para los discapacitados físicamente</t>
  </si>
  <si>
    <t>Docusato de calcio</t>
  </si>
  <si>
    <t>Estimuladores o kits neuromusculares</t>
  </si>
  <si>
    <t>Cerramientos para cultivo de tejidos</t>
  </si>
  <si>
    <t>Influenza b hemofílica con difteria y tétano y pertussis acelular</t>
  </si>
  <si>
    <t>Cristales de prismas</t>
  </si>
  <si>
    <t>Lavaderos o accesorios para autopsias</t>
  </si>
  <si>
    <t>Lugares históricos o culturales</t>
  </si>
  <si>
    <t>Glutetimida</t>
  </si>
  <si>
    <t>Forjaduras en estampa abierta de acero inoxidable</t>
  </si>
  <si>
    <t>Guarda polvos</t>
  </si>
  <si>
    <t>Aparato para medir el pie</t>
  </si>
  <si>
    <t>Dispensador de almohadillas de petri</t>
  </si>
  <si>
    <t>Repuestos de papel para cuaderno</t>
  </si>
  <si>
    <t>Interfaces de interface digital de instrumentos musicales midi</t>
  </si>
  <si>
    <t>Servicios de  asesoramiento sobre economía ambiental</t>
  </si>
  <si>
    <t>Filtros de radiofrecuencia (rf)</t>
  </si>
  <si>
    <t>Detectores de movimiento</t>
  </si>
  <si>
    <t>Sensores de presión</t>
  </si>
  <si>
    <t>Sulfato de vincristina</t>
  </si>
  <si>
    <t>Banda de acero no ferroso</t>
  </si>
  <si>
    <t>Componentes compuestos formados por estiramiento por presión</t>
  </si>
  <si>
    <t>Servicios de sellamiento de uniones</t>
  </si>
  <si>
    <t>Ensambles estructurales con soldadura de solvente de latón</t>
  </si>
  <si>
    <t>Arneses o sus accesorios</t>
  </si>
  <si>
    <t>Insecticidas</t>
  </si>
  <si>
    <t>Station wagons</t>
  </si>
  <si>
    <t>Componentes de estaño perforados</t>
  </si>
  <si>
    <t>Repaglinida</t>
  </si>
  <si>
    <t>Neumáticos de bicicleta</t>
  </si>
  <si>
    <t>Estantes o accesorios para máquinas lavadoras</t>
  </si>
  <si>
    <t>Formación de policía militar</t>
  </si>
  <si>
    <t>Unidades o accesorios para el cuidado de la casa</t>
  </si>
  <si>
    <t>Servicios de monitoreo del rendimiento del campo petrolero</t>
  </si>
  <si>
    <t>Casas de operadores</t>
  </si>
  <si>
    <t>Instrumentos de prueba de aceite mineral</t>
  </si>
  <si>
    <t>Lavador de jaulas</t>
  </si>
  <si>
    <t>Pompones brillantes para manualidades</t>
  </si>
  <si>
    <t>Servicios de fabricación de productos de asbesto</t>
  </si>
  <si>
    <t>Servicios de seguridad para diplomáticos</t>
  </si>
  <si>
    <t>Servicios de protección contra la contaminación de alimentos o pienso</t>
  </si>
  <si>
    <t>Servicios de redes digitales de servicios integrados (isdn)</t>
  </si>
  <si>
    <t>Aserrín</t>
  </si>
  <si>
    <t>Molinos de martillo</t>
  </si>
  <si>
    <t>Clorhidrato de pseudoefedrina</t>
  </si>
  <si>
    <t>Tartrato de sodio y potasio</t>
  </si>
  <si>
    <t>Portaobjetos preparados preservados</t>
  </si>
  <si>
    <t>Adhesivos gigantes</t>
  </si>
  <si>
    <t>Cuerda de nylon</t>
  </si>
  <si>
    <t>Visón</t>
  </si>
  <si>
    <t>Software de correo electrónico</t>
  </si>
  <si>
    <t>Imperdibles</t>
  </si>
  <si>
    <t>Paneles</t>
  </si>
  <si>
    <t>Conductos o red de conductos de plástico</t>
  </si>
  <si>
    <t>Botas y dispositivos de captura para sutura</t>
  </si>
  <si>
    <t>Antiácidos de bicarbonato de sodio</t>
  </si>
  <si>
    <t>Tofisopam</t>
  </si>
  <si>
    <t>Accesorios de boca de pozo o flujo de superficie de boca de pozo</t>
  </si>
  <si>
    <t>Bibliotecas de universidades o colleges</t>
  </si>
  <si>
    <t>Bandejas para cadáveres</t>
  </si>
  <si>
    <t>Servicios de promoción o reconocimiento del derecho internacional</t>
  </si>
  <si>
    <t>Procesador central de interface canal a canal</t>
  </si>
  <si>
    <t>Biombos (mamparas) para sistemas de paneles</t>
  </si>
  <si>
    <t>Cilindros o brilladoras</t>
  </si>
  <si>
    <t>Forjaduras en estampa de impresión de aleación ferrosa</t>
  </si>
  <si>
    <t>Brochas de afeitar</t>
  </si>
  <si>
    <t>Carga de las instalaciones de gas</t>
  </si>
  <si>
    <t>Flechas</t>
  </si>
  <si>
    <t>Puertos de infusión implantables o accesorios</t>
  </si>
  <si>
    <t>Circuitos integrados digitales</t>
  </si>
  <si>
    <t>Aceleradores de cemento</t>
  </si>
  <si>
    <t>Guías para planes de estudios integrados</t>
  </si>
  <si>
    <t>Ensambles de placas soldadas con soldadura ultra violeta de titanio</t>
  </si>
  <si>
    <t>Dispensadores de toallas de papel</t>
  </si>
  <si>
    <t>Retractores quirúrgicos para uso general</t>
  </si>
  <si>
    <t>Aplanadoras en frío</t>
  </si>
  <si>
    <t>Protectores de brazos para tiro con arco</t>
  </si>
  <si>
    <t>Servicios de registro nuclear de litología y densidad</t>
  </si>
  <si>
    <t>Mesilato de dihidroergotoxina</t>
  </si>
  <si>
    <t>Clavadora de clavos neumática</t>
  </si>
  <si>
    <t>Tubos de pentodo</t>
  </si>
  <si>
    <t>Clorhidrato de protriptilina</t>
  </si>
  <si>
    <t>Facilitación del transporte</t>
  </si>
  <si>
    <t>Gallitos de bádminton</t>
  </si>
  <si>
    <t>Ensambles de tubos remachados de inconel</t>
  </si>
  <si>
    <t>Botones</t>
  </si>
  <si>
    <t>Podofilox</t>
  </si>
  <si>
    <t>Servicios de achique de pozos</t>
  </si>
  <si>
    <t>Bancos de pruebas de componentes o motores</t>
  </si>
  <si>
    <t>Lavadoras de celdas de bancos de sangre</t>
  </si>
  <si>
    <t>Conchas o protectores de senos</t>
  </si>
  <si>
    <t>Incubadoras planas</t>
  </si>
  <si>
    <t>Calcio policarbofilo</t>
  </si>
  <si>
    <t>Cromatógrafos para cromatografía de líquido de alta presión</t>
  </si>
  <si>
    <t>Servicios de paisajismo</t>
  </si>
  <si>
    <t>Objetos maquinados de plomo fundidos en arena</t>
  </si>
  <si>
    <t>Servicios de asistencia legal</t>
  </si>
  <si>
    <t>Películas cinematográficas</t>
  </si>
  <si>
    <t>Extrusiones por impacto de berilio</t>
  </si>
  <si>
    <t>Materiales pedagógicos para el pensamiento crítico</t>
  </si>
  <si>
    <t>Lingotes de metal precioso</t>
  </si>
  <si>
    <t>Ensambles de láminas atornilladas de cobre</t>
  </si>
  <si>
    <t>Servicios de control o  administración de excedentes o escasez de alimentos</t>
  </si>
  <si>
    <t>Kit para impresora</t>
  </si>
  <si>
    <t>Sales orgánicas o sus sustitutos</t>
  </si>
  <si>
    <t>Kits del alfabeto</t>
  </si>
  <si>
    <t>Guerrillas</t>
  </si>
  <si>
    <t>Jugo fresco</t>
  </si>
  <si>
    <t>Servicios de organizaciones de agricultores o campesinos</t>
  </si>
  <si>
    <t>Paredes de vidrio</t>
  </si>
  <si>
    <t>Fresas</t>
  </si>
  <si>
    <t>Pipetas para mezclar pinturas o tintes</t>
  </si>
  <si>
    <t>Servicios de conservación de testigos</t>
  </si>
  <si>
    <t>Salvado de trigo puro</t>
  </si>
  <si>
    <t>Tableros de ilustración</t>
  </si>
  <si>
    <t>Tapón de tubería</t>
  </si>
  <si>
    <t>Servicios de protección contra la contaminación del suelo</t>
  </si>
  <si>
    <t>Torniquetes u oclusores vasculares o ligantes o accesorios de uso quirúrgico</t>
  </si>
  <si>
    <t>Lazos de tracción o bucles de tracción o productos relacionados para uso quirúrgico</t>
  </si>
  <si>
    <t>Mantenimiento o soporte de redes de área local (lan)</t>
  </si>
  <si>
    <t>Almacenaje de bordes o ribetes</t>
  </si>
  <si>
    <t>Accesorios de almacenamiento de soporte para computadores</t>
  </si>
  <si>
    <t>Software de adquisiciones</t>
  </si>
  <si>
    <t>Decapantes de arteria carótida o accesorios de uso quirúrgico</t>
  </si>
  <si>
    <t>Abrazaderas de fijación</t>
  </si>
  <si>
    <t>Modelos de perforación del campo petrolero</t>
  </si>
  <si>
    <t>Villa Fundación</t>
  </si>
  <si>
    <t>Ubicquinona o coenzima q10</t>
  </si>
  <si>
    <t>Calcio</t>
  </si>
  <si>
    <t>Gabinetes de tratamiento para uso médico</t>
  </si>
  <si>
    <t>Instrumentos para contorno de calzas dentales</t>
  </si>
  <si>
    <t>Guías de tubería</t>
  </si>
  <si>
    <t>Iluminación exterior para buques o barcos</t>
  </si>
  <si>
    <t>Servicios de vigilancia de la carga</t>
  </si>
  <si>
    <t>Cinceles o perforadoras para uso quirúrgico</t>
  </si>
  <si>
    <t>Cloruro de metacolina</t>
  </si>
  <si>
    <t>Plumeros para limpiar el polvo</t>
  </si>
  <si>
    <t>Materiales didácticos de electricidad o electrónica</t>
  </si>
  <si>
    <t>Movimientos pacifistas</t>
  </si>
  <si>
    <t>Transistores fotosensibles</t>
  </si>
  <si>
    <t>Aditivos desoldantes</t>
  </si>
  <si>
    <t>Sujetadores auto adhesivos</t>
  </si>
  <si>
    <t>Praseodimio pr</t>
  </si>
  <si>
    <t>Calcetines</t>
  </si>
  <si>
    <t>Consola de control de calderas</t>
  </si>
  <si>
    <t>Adaptador de música en espera</t>
  </si>
  <si>
    <t>Sistemas de frenos neumáticos o de aire</t>
  </si>
  <si>
    <t>Servilletas de papel</t>
  </si>
  <si>
    <t>Terminaciones</t>
  </si>
  <si>
    <t>Instrumentos de determinación de tamaño de válvula para uso quirúrgico</t>
  </si>
  <si>
    <t>Coches de bebé</t>
  </si>
  <si>
    <t>Limpiador automático de piscinas</t>
  </si>
  <si>
    <t>Pañuelos</t>
  </si>
  <si>
    <t>Bancos de trabajo</t>
  </si>
  <si>
    <t>Piezas de cosechadora o accesorios</t>
  </si>
  <si>
    <t>Programación de la producción</t>
  </si>
  <si>
    <t>Viaducto para el tren</t>
  </si>
  <si>
    <t>Timpanómetros o sus accesorios</t>
  </si>
  <si>
    <t>Piezas de aleación ferrosa forjadas a martinete</t>
  </si>
  <si>
    <t>Aves de cable de serpentina sísmica</t>
  </si>
  <si>
    <t>Butilhidroxianisol</t>
  </si>
  <si>
    <t>Servicios antirrobo para  tiendas o empresas</t>
  </si>
  <si>
    <t>Objetos de aleación ferrosa fundidos por moldeo en cáscara</t>
  </si>
  <si>
    <t>Activadores eléctricos</t>
  </si>
  <si>
    <t>Estropajos para laboratorio</t>
  </si>
  <si>
    <t>Unidades de terminales de telecomunicaciones</t>
  </si>
  <si>
    <t>Componentes de bronce formados enrollados</t>
  </si>
  <si>
    <t>Esterilizadores uv ultravioleta para laboratorios</t>
  </si>
  <si>
    <t>Proyecto 4</t>
  </si>
  <si>
    <t>Tubos de traqueotomía</t>
  </si>
  <si>
    <t>Recipientes multipropósito para usos médicos</t>
  </si>
  <si>
    <t>Cilindros de gas o dispositivos relacionados para uso médico</t>
  </si>
  <si>
    <t>Carretes de almacenamiento de estantes</t>
  </si>
  <si>
    <t>Bandas para la cabeza</t>
  </si>
  <si>
    <t>Utensilios para artesanía de espuma</t>
  </si>
  <si>
    <t>Servicios de investigación embriológica</t>
  </si>
  <si>
    <t>Objetos fundidos maquinados por proceso v de magnesio</t>
  </si>
  <si>
    <t>Artemeter</t>
  </si>
  <si>
    <t>Bloques de mordida o correas endoscópicas</t>
  </si>
  <si>
    <t>Moldeables sic</t>
  </si>
  <si>
    <t>Jaula de rodamiento</t>
  </si>
  <si>
    <t>Contenedores o forros para cámaras</t>
  </si>
  <si>
    <t>Plantilla de alimentador</t>
  </si>
  <si>
    <t>Calzoncillos</t>
  </si>
  <si>
    <t>Forjaduras en estampa abierta de cinc</t>
  </si>
  <si>
    <t>Administradores temporales de bases de datos o de sistemas de tecnologías de la información</t>
  </si>
  <si>
    <t>Servicios de conservación o protección del suelo</t>
  </si>
  <si>
    <t>Porta etiquetas o accesorios</t>
  </si>
  <si>
    <t>Forjas de bronce maquinadas con troquel abierto</t>
  </si>
  <si>
    <t>Asientos para visitantes de instalaciones médicas</t>
  </si>
  <si>
    <t>Circuladores</t>
  </si>
  <si>
    <t>Cánulas intravenosas o arteriales y accesorios</t>
  </si>
  <si>
    <t>Eje de bloqueo</t>
  </si>
  <si>
    <t>Grabadoras de lectura digital</t>
  </si>
  <si>
    <t>Ensambles de placas soldadas con soldadura ultra violeta de aluminio</t>
  </si>
  <si>
    <t>Mestranol</t>
  </si>
  <si>
    <t>Hostos</t>
  </si>
  <si>
    <t>Estante para separador de empresa cautiva de circuito de subscriptor digital dsl</t>
  </si>
  <si>
    <t>Kits de pruebas para radio inmunoterapia</t>
  </si>
  <si>
    <t>Drenajes o sets o accesorios para uso quirúrgico</t>
  </si>
  <si>
    <t>Almohadas para dormir para acampar</t>
  </si>
  <si>
    <t>Accesorios para mosaicos</t>
  </si>
  <si>
    <t>Crayones de base de soya</t>
  </si>
  <si>
    <t>Servicios de auditoria ambiental de empresas</t>
  </si>
  <si>
    <t>Conectores planos</t>
  </si>
  <si>
    <t>Programas de erradicación del hambre</t>
  </si>
  <si>
    <t>Hebra de nylon</t>
  </si>
  <si>
    <t>El Cedro (Jobero)</t>
  </si>
  <si>
    <t>Cables o alambres de plomo para electroterapia</t>
  </si>
  <si>
    <t>Diccionarios electrónicos</t>
  </si>
  <si>
    <t>Producción de granos o legumbres</t>
  </si>
  <si>
    <t>Unidades de mezcla acidificante</t>
  </si>
  <si>
    <t>Tensores para uso quirúrgico</t>
  </si>
  <si>
    <t>Bielas</t>
  </si>
  <si>
    <t>Etiquetas de direcciones o de correo</t>
  </si>
  <si>
    <t>Enseñanza de idiomas extranjeros por inmersión</t>
  </si>
  <si>
    <t>Espátulas para aplicación de pintura</t>
  </si>
  <si>
    <t>Kits o bandejas o paquetes o sets para sutura</t>
  </si>
  <si>
    <t>Aparato de electromagnetismo</t>
  </si>
  <si>
    <t>Tubos detectores de gas</t>
  </si>
  <si>
    <t>Grabadora cardíaca</t>
  </si>
  <si>
    <t>Ensambles de tubería pegada de titanio</t>
  </si>
  <si>
    <t>Línea de preparación de muestras</t>
  </si>
  <si>
    <t>Tapones de drenaje (de aceite)</t>
  </si>
  <si>
    <t>Maquinaria para encartonar</t>
  </si>
  <si>
    <t>Atomizadores</t>
  </si>
  <si>
    <t>Servicios de prevención o control de enfermedades</t>
  </si>
  <si>
    <t>Interruptores pulsadores</t>
  </si>
  <si>
    <t>Reproductores o grabadoras de discos compactos</t>
  </si>
  <si>
    <t>Carpetas</t>
  </si>
  <si>
    <t>Reservistas militares</t>
  </si>
  <si>
    <t>Máquinas expendedoras de boletas</t>
  </si>
  <si>
    <t>Relojes de pared</t>
  </si>
  <si>
    <t>Halotano</t>
  </si>
  <si>
    <t>Embriones conservados</t>
  </si>
  <si>
    <t>Ultra centrífugas</t>
  </si>
  <si>
    <t>Interruptores de volquete</t>
  </si>
  <si>
    <t>Levodopa</t>
  </si>
  <si>
    <t>Ensambles de placas soldadas no metálica</t>
  </si>
  <si>
    <t>Brocas de cortadora fija</t>
  </si>
  <si>
    <t>Compuestos limpiadores de instrumentos de uso odontológico</t>
  </si>
  <si>
    <t>Tornillos de anclaje</t>
  </si>
  <si>
    <t>Servicios de monitoreo o medición de la contaminación del aire</t>
  </si>
  <si>
    <t>Filtros o accesorios o pantallas para transfusión de sangre</t>
  </si>
  <si>
    <t>Dapsona</t>
  </si>
  <si>
    <t>Tapa de tanque del inodoro</t>
  </si>
  <si>
    <t>Gestión presupuestal o de inversiones públicas</t>
  </si>
  <si>
    <t>Timbres de puerta</t>
  </si>
  <si>
    <t>Cristales de filtro</t>
  </si>
  <si>
    <t>Mesas para instrumentos o accesorios para uso oftálmico</t>
  </si>
  <si>
    <t>Forjaduras en estampa abierta de berilio</t>
  </si>
  <si>
    <t>Rejilla de acero</t>
  </si>
  <si>
    <t>Kits de profilaxis para uso odontológico</t>
  </si>
  <si>
    <t>Conexiones en t o en cruz de la boca de pozo</t>
  </si>
  <si>
    <t>Adhesivos de termo impregnación</t>
  </si>
  <si>
    <t>Tarjetas de préstamo de bibliotecas</t>
  </si>
  <si>
    <t>Ensambles de tubos remachados de aleación hast x</t>
  </si>
  <si>
    <t>Comida húmeda para reptiles</t>
  </si>
  <si>
    <t>Kilómetro cuadrado</t>
  </si>
  <si>
    <t>Alicates de hoja metálica</t>
  </si>
  <si>
    <t>Unidad de análisis de sedimentación</t>
  </si>
  <si>
    <t>Anillos de anastomosis</t>
  </si>
  <si>
    <t>Plantilla de eje</t>
  </si>
  <si>
    <t>Conectores de tubos metálicos eléctricos (emt)</t>
  </si>
  <si>
    <t>Polietersulfona pes</t>
  </si>
  <si>
    <t>Troqueles rotativos</t>
  </si>
  <si>
    <t>Platos o bandejas de papel</t>
  </si>
  <si>
    <t>Servicios de desarrollo de contratos  para perforación de pozos</t>
  </si>
  <si>
    <t>Vasos para beber para uso doméstico</t>
  </si>
  <si>
    <t>Clorhidrato de hidroquinidina</t>
  </si>
  <si>
    <t>Hipurato de metenamina</t>
  </si>
  <si>
    <t>Carritos o estantes para sutura</t>
  </si>
  <si>
    <t>Rubíes</t>
  </si>
  <si>
    <t>Kit o soluciones de prueba de agua</t>
  </si>
  <si>
    <t>Ensambles de tubería atornillada de cobre</t>
  </si>
  <si>
    <t>Placa de garganta</t>
  </si>
  <si>
    <t>Servicios de fumigación  de parques o jardines</t>
  </si>
  <si>
    <t>Rutherfordio rf</t>
  </si>
  <si>
    <t>Los Botados</t>
  </si>
  <si>
    <t>Armadura para el cuerpo</t>
  </si>
  <si>
    <t>Capsaicina</t>
  </si>
  <si>
    <t>Vestido protector</t>
  </si>
  <si>
    <t>Platos o placas o insertos recubiertos para cultivo de tejidos</t>
  </si>
  <si>
    <t>Retractores de vena</t>
  </si>
  <si>
    <t>Detectores de llama</t>
  </si>
  <si>
    <t>Materiales de enseñanza del manejo del dinero o de las finanzas personales</t>
  </si>
  <si>
    <t>Servicios de planificación  nacional</t>
  </si>
  <si>
    <t>Pinzas o disectores o agarraderas o fórceps o ligantes endoscópicos</t>
  </si>
  <si>
    <t>Controles electrónicos de motor</t>
  </si>
  <si>
    <t>Bronceado o dorado o ribeteado o bordeado</t>
  </si>
  <si>
    <t>Marcos de drive removibles</t>
  </si>
  <si>
    <t>Bobina de estaño</t>
  </si>
  <si>
    <t>Software de soporte de aviación en tierra</t>
  </si>
  <si>
    <t>Monitores para tomografía computarizada ct o cat para uso médico</t>
  </si>
  <si>
    <t>Accesorios para instrumentos de cuerda</t>
  </si>
  <si>
    <t>Centrífugas de piso</t>
  </si>
  <si>
    <t>Servicios de planificación social</t>
  </si>
  <si>
    <t>Estación de ambulancias</t>
  </si>
  <si>
    <t>Instrumentos de buceo o accesorios</t>
  </si>
  <si>
    <t>Rituximab</t>
  </si>
  <si>
    <t>Servicios para la  prevención de incendios</t>
  </si>
  <si>
    <t>Berilio en placa labrada</t>
  </si>
  <si>
    <t>Batidoras manuales para uso comercial</t>
  </si>
  <si>
    <t>Ensambles de tubos pegados de titanio</t>
  </si>
  <si>
    <t>Demostradores del efecto doppler</t>
  </si>
  <si>
    <t>Paseos de Tiendas</t>
  </si>
  <si>
    <t>Lingotes de cobre</t>
  </si>
  <si>
    <t>Servicios hospitalarios para el abuso de sustancias</t>
  </si>
  <si>
    <t>Servicios de fresado para el revestimiento de tuberías del pozo</t>
  </si>
  <si>
    <t>Ensambles de placas soldadas con soldadura sónica de aluminio</t>
  </si>
  <si>
    <t>Naproxeno sódico</t>
  </si>
  <si>
    <t>Kits de purificación de reacción en cadena de polimerasa</t>
  </si>
  <si>
    <t>Clorhidrato de ametocaína</t>
  </si>
  <si>
    <t>Suministros blanqueadores o decolorantes de dientes</t>
  </si>
  <si>
    <t>Trucha viva</t>
  </si>
  <si>
    <t>Clorhidrato de micofenolato de mofetilo</t>
  </si>
  <si>
    <t>Químicos de alimentación de calderas</t>
  </si>
  <si>
    <t>Limpiadores derivados del petróleo</t>
  </si>
  <si>
    <t>Pulpa o materias primas para papel hecho a mano</t>
  </si>
  <si>
    <t>Tubos de extensión</t>
  </si>
  <si>
    <t>Harina de pescado</t>
  </si>
  <si>
    <t>Elementos de sujeción de video para microscopios</t>
  </si>
  <si>
    <t>Materiales didácticos de manufactura</t>
  </si>
  <si>
    <t>Película radiográfica dental intraoral</t>
  </si>
  <si>
    <t>Cartas de navegación o mapas o atlas electrónicos</t>
  </si>
  <si>
    <t>Laguna Salada</t>
  </si>
  <si>
    <t>Sensores de densidad de control de arena</t>
  </si>
  <si>
    <t>Kits de accesorios para jeringas de uso odontológico</t>
  </si>
  <si>
    <t>Servicio de escritura de direcciones</t>
  </si>
  <si>
    <t>Brazo de retroexcavadora o secciones del brazo</t>
  </si>
  <si>
    <t>Adaptadores de lentes para cámaras</t>
  </si>
  <si>
    <t>Tapizado del techo</t>
  </si>
  <si>
    <t>Angioscopios o accesorios</t>
  </si>
  <si>
    <t>Resina compuesta</t>
  </si>
  <si>
    <t>Acero perforado</t>
  </si>
  <si>
    <t>Ensambles de tubería pegada de inconel</t>
  </si>
  <si>
    <t>Servicios de helicópteros</t>
  </si>
  <si>
    <t>Glucoheptonato de calcio  o gluceptato de calcio</t>
  </si>
  <si>
    <t>Clorhidrato de prometazina</t>
  </si>
  <si>
    <t>Arandelas abiertas</t>
  </si>
  <si>
    <t>Sets de carteleras para la primera infancia</t>
  </si>
  <si>
    <t>Servicios de cosecha de frutales o nueces</t>
  </si>
  <si>
    <t>Accesorios o sets para nefrostomía</t>
  </si>
  <si>
    <t>Espejo de inspección para los discapacitados físicamente</t>
  </si>
  <si>
    <t>Software de almacenamiento de red</t>
  </si>
  <si>
    <t>Kits de trauma de respuesta de larga distancia ldr para servicios médicos de emergencia</t>
  </si>
  <si>
    <t>Dardos</t>
  </si>
  <si>
    <t>Aparato de difusión de gases</t>
  </si>
  <si>
    <t>Columnas de placa</t>
  </si>
  <si>
    <t>Componentes de latón maquinados por extrusión en frío</t>
  </si>
  <si>
    <t>Vibradores eléctricos para rehabilitación o terapia</t>
  </si>
  <si>
    <t>Sistema de tubo neumático clínico</t>
  </si>
  <si>
    <t>Servicios de investigación fisiológica</t>
  </si>
  <si>
    <t>Maquinaria de envolver</t>
  </si>
  <si>
    <t>Servicios de administración de flotas</t>
  </si>
  <si>
    <t>Protectores o escudos para oídos</t>
  </si>
  <si>
    <t>Multihusillo fijo de corredera roscada</t>
  </si>
  <si>
    <t>Protector de caucho para dedos.</t>
  </si>
  <si>
    <t>Detectores de armas o explosivos y suministros</t>
  </si>
  <si>
    <t>Valles de techo</t>
  </si>
  <si>
    <t>Kits de tubos de alimentación para gastrostomía</t>
  </si>
  <si>
    <t>Nedocromil sódico</t>
  </si>
  <si>
    <t>Azufre o sulfuro</t>
  </si>
  <si>
    <t>Servicios de producción de tabla de madera dura o de fibra</t>
  </si>
  <si>
    <t>Extractos orgánicos de origen vegetal para curtiembre</t>
  </si>
  <si>
    <t>Sistemas de identificación para administración o transfusión de sangre</t>
  </si>
  <si>
    <t>Ensambles de barras soldadas con soldadura fuerte o débil de aleación wasp</t>
  </si>
  <si>
    <t>Cuchillos para uso doméstico</t>
  </si>
  <si>
    <t>Parachoques para automotores</t>
  </si>
  <si>
    <t>Cintas de espuma</t>
  </si>
  <si>
    <t>Sistemas de radio de corto alcance</t>
  </si>
  <si>
    <t>Tejas de sílice</t>
  </si>
  <si>
    <t>Fósiles</t>
  </si>
  <si>
    <t>Software y firmware de interruptor wan</t>
  </si>
  <si>
    <t>Películas de acetato, vinilo o poliéster</t>
  </si>
  <si>
    <t>Servicios de museos</t>
  </si>
  <si>
    <t>Partes o accesorios industriales</t>
  </si>
  <si>
    <t>Simuladores o dispositivos de aseguramiento de calidad o calibración de imágenes de resonancia magnética mri para uso médico</t>
  </si>
  <si>
    <t>Cloxacilina</t>
  </si>
  <si>
    <t>Estudios geofísicos</t>
  </si>
  <si>
    <t>Rodamientos de rodillos</t>
  </si>
  <si>
    <t>Ensambles de tubería remachada de latón</t>
  </si>
  <si>
    <t>Horquillas ajustables</t>
  </si>
  <si>
    <t>Instrumentos de membrana intraocular para cirugía oftálmica</t>
  </si>
  <si>
    <t>Nueces y semillas enteras</t>
  </si>
  <si>
    <t>Clubes sociales para veteranos de guerra</t>
  </si>
  <si>
    <t>Planeadores de pared o repuestos</t>
  </si>
  <si>
    <t>Tubos o accesorios de irrigación o succión para uso quirúrgico</t>
  </si>
  <si>
    <t>Ruedas abrasivas cúbicas de nitrato borozon</t>
  </si>
  <si>
    <t>Objetos maquinados de aluminio fundidos en molde cerámico</t>
  </si>
  <si>
    <t>Baños maría para uso comercial</t>
  </si>
  <si>
    <t>Unidades de mezcla de gel</t>
  </si>
  <si>
    <t>Metoprolol</t>
  </si>
  <si>
    <t>Ensambles de tubos soldados con soldadura fuerte o débil de cobre</t>
  </si>
  <si>
    <t>Hidroxiurea</t>
  </si>
  <si>
    <t>Tablero de partículas</t>
  </si>
  <si>
    <t>Modelos económicos del campo petrolero</t>
  </si>
  <si>
    <t>Movimientos antirracistas</t>
  </si>
  <si>
    <t>Unidades de cintas</t>
  </si>
  <si>
    <t>Controles de calidad o calibradores o estándares para hematología</t>
  </si>
  <si>
    <t>Medidores  de fase</t>
  </si>
  <si>
    <t>La Salvia- Los Quemados</t>
  </si>
  <si>
    <t>Ganado vacuno</t>
  </si>
  <si>
    <t>Cascos anti motines</t>
  </si>
  <si>
    <t>Cartulina metalizada</t>
  </si>
  <si>
    <t>Objetos de zinc fundidos en molde de grafito</t>
  </si>
  <si>
    <t>Equipos de sistema estándar de comunicaciones de imágenes digitales en medicina dicom</t>
  </si>
  <si>
    <t>Talladores de amalgamas dentales</t>
  </si>
  <si>
    <t>Concentradores centrífugos o de vacío</t>
  </si>
  <si>
    <t>Herramientas de flotación de cemento</t>
  </si>
  <si>
    <t>Enhebradores de seda dental</t>
  </si>
  <si>
    <t>Detonadores</t>
  </si>
  <si>
    <t>Prensaestopas</t>
  </si>
  <si>
    <t>Placa de metales preciosos</t>
  </si>
  <si>
    <t>Ensambles de láminas atornilladas de acero al carbono</t>
  </si>
  <si>
    <t>Bromhidrato de citalopram</t>
  </si>
  <si>
    <t>Acetato de pirbuterol</t>
  </si>
  <si>
    <t>Componentes de bronce formados con explosivos</t>
  </si>
  <si>
    <t>Mezcladora de tornillo doble</t>
  </si>
  <si>
    <t>Ensambles de tubería con soldadura fuerte o débil de acero inoxidable</t>
  </si>
  <si>
    <t>DOC</t>
  </si>
  <si>
    <t>Micrófonos de voz para computadores</t>
  </si>
  <si>
    <t>Equipos de filtración de ósmosis inversa</t>
  </si>
  <si>
    <t>Marcadores de electroforesis de proteína</t>
  </si>
  <si>
    <t>Encendedores para cigarrillos</t>
  </si>
  <si>
    <t>Controladores de presión</t>
  </si>
  <si>
    <t>Cinoxacina</t>
  </si>
  <si>
    <t>Planchas calientes para huecograbado o litografía</t>
  </si>
  <si>
    <t>Aparatos de difracción óptica</t>
  </si>
  <si>
    <t>Analizadores de vibración</t>
  </si>
  <si>
    <t>Objetos maquinados no metálicos fundidos en molde de grafito</t>
  </si>
  <si>
    <t>Calefacción del distrito</t>
  </si>
  <si>
    <t>Alambre para automoción o aviación</t>
  </si>
  <si>
    <t>Conector de remolque</t>
  </si>
  <si>
    <t>Maquinas abre huecos</t>
  </si>
  <si>
    <t>Especímenes preservados de cuerpos u órganos de plantas</t>
  </si>
  <si>
    <t>Monte de la Jagua</t>
  </si>
  <si>
    <t>Carritos de herramientas industriales</t>
  </si>
  <si>
    <t>Máquinas rotativas</t>
  </si>
  <si>
    <t>Refuerzos para orificios</t>
  </si>
  <si>
    <t>Líquenes</t>
  </si>
  <si>
    <t>Cubiertas y carcasas de plástico</t>
  </si>
  <si>
    <t>Adaptadores infrarrojos</t>
  </si>
  <si>
    <t>Alicates dentales</t>
  </si>
  <si>
    <t>Consulta de maquillaje</t>
  </si>
  <si>
    <t>Unidades de registrar datos de superficie</t>
  </si>
  <si>
    <t>Dopplers vasculares de mano o accesorios</t>
  </si>
  <si>
    <t>Obturadores de control de arena</t>
  </si>
  <si>
    <t>Escobillas de serigrafía</t>
  </si>
  <si>
    <t>Núcleo de panal de titanio</t>
  </si>
  <si>
    <t>Esquís acuáticos o accesorios</t>
  </si>
  <si>
    <t>Materiales didácticos de robótica</t>
  </si>
  <si>
    <t>Anclajes de cuña</t>
  </si>
  <si>
    <t>Esperanza</t>
  </si>
  <si>
    <t>Programación para perl</t>
  </si>
  <si>
    <t>Servicios de laboratorio de fluidos de fondo del pozo</t>
  </si>
  <si>
    <t>Instrumentos audiovisuales para inspección de pozos</t>
  </si>
  <si>
    <t>Paracaídas</t>
  </si>
  <si>
    <t>Piezas de aleación no ferrosa fundidas a presión</t>
  </si>
  <si>
    <t>Objetos de latón fundidos por proceso en v</t>
  </si>
  <si>
    <t>Servicios financieros gubernamentales</t>
  </si>
  <si>
    <t>Componentes de zinc formados en torno</t>
  </si>
  <si>
    <t>Dispensadores de tapas de botella</t>
  </si>
  <si>
    <t>Ensambles de placas soldadas con soldadura sónica de inconel</t>
  </si>
  <si>
    <t>Cromatógrafos líquidos</t>
  </si>
  <si>
    <t>Servicios de adquisición de datos sísmicos marinos de 2d/ 3d/ 4d</t>
  </si>
  <si>
    <t>Pamabrom</t>
  </si>
  <si>
    <t>Servicio de tapador de pruebas de la varilla de barrena</t>
  </si>
  <si>
    <t>Goma de mascar</t>
  </si>
  <si>
    <t>Molduras de metales no ferrosos</t>
  </si>
  <si>
    <t>Baños calentadores de dialisato para hemodiálisis</t>
  </si>
  <si>
    <t>Servicio de respuesta de voz interactiva</t>
  </si>
  <si>
    <t>Nebulizadores o accesorios</t>
  </si>
  <si>
    <t>Clorhidrato meperidina</t>
  </si>
  <si>
    <t>Reguladores para buceo</t>
  </si>
  <si>
    <t>Módems de cable</t>
  </si>
  <si>
    <t>Filtros de autotransfusión</t>
  </si>
  <si>
    <t>Servicios bancarios comerciales agrícolas</t>
  </si>
  <si>
    <t>Papel para pintura dactilar</t>
  </si>
  <si>
    <t>Mineral de tungsteno o wolframio</t>
  </si>
  <si>
    <t>Señales informativas</t>
  </si>
  <si>
    <t>Palustres o llanas de madera</t>
  </si>
  <si>
    <t>Unidades de respaldo de marcación telefónica</t>
  </si>
  <si>
    <t>Etiquetas para ropa</t>
  </si>
  <si>
    <t>Equipo de examen de radiografía co 60</t>
  </si>
  <si>
    <t>Satélites geo – sincronizados</t>
  </si>
  <si>
    <t>Hemofiltro</t>
  </si>
  <si>
    <t>Puntos o cintas de dibujo</t>
  </si>
  <si>
    <t>Proyecciones de las exportaciones</t>
  </si>
  <si>
    <t>Reactivos analizadores de gas en la sangre</t>
  </si>
  <si>
    <t>Trampas de vapor</t>
  </si>
  <si>
    <t>Filtros de hibridación</t>
  </si>
  <si>
    <t>Bombas de aceite</t>
  </si>
  <si>
    <t>Simuladores de vuelo de naves espaciales</t>
  </si>
  <si>
    <t>Cadenas resistentes de bobina</t>
  </si>
  <si>
    <t>Análisis de tránsito</t>
  </si>
  <si>
    <t>Película de fotografía instantánea</t>
  </si>
  <si>
    <t>Servicios de aparición pública de partidos políticos</t>
  </si>
  <si>
    <t>Cloruro de betanecol</t>
  </si>
  <si>
    <t>Sistemas de manipulación de municiones de aeronaves</t>
  </si>
  <si>
    <t>Servicios de análisis de alimentos</t>
  </si>
  <si>
    <t>Servicios de eliminación de nieve</t>
  </si>
  <si>
    <t>Servicios legales de justicia juvenil o de adolescentes</t>
  </si>
  <si>
    <t>Cortadores o sierras para yeso</t>
  </si>
  <si>
    <t>Cable coaxial</t>
  </si>
  <si>
    <t>Mullita</t>
  </si>
  <si>
    <t>Platos para laboratorio</t>
  </si>
  <si>
    <t>Kits de purificación de ácido ribonucleico rna total</t>
  </si>
  <si>
    <t>Componentes de zinc maquinados por extrusión de impacto</t>
  </si>
  <si>
    <t>Servicios de facturación</t>
  </si>
  <si>
    <t>Azua</t>
  </si>
  <si>
    <t>Remolques quitanieves</t>
  </si>
  <si>
    <t>Mezclas químicas inorgánicas</t>
  </si>
  <si>
    <t>Programación para java</t>
  </si>
  <si>
    <t>Fórceps dentales</t>
  </si>
  <si>
    <t>Instrucción programada asistida por computador</t>
  </si>
  <si>
    <t>Conectores estancos de cables</t>
  </si>
  <si>
    <t>Cefoxitina</t>
  </si>
  <si>
    <t>Servicios de registro del campo petrolero</t>
  </si>
  <si>
    <t>Incubadoras de cámara dual de tres gases recubierta de agua con control de humedad</t>
  </si>
  <si>
    <t>Agujas de irrigación</t>
  </si>
  <si>
    <t>Estudios geológicos</t>
  </si>
  <si>
    <t>Servicios de laboratorios de análisis de orina</t>
  </si>
  <si>
    <t>Servicios de diseño de brocas de perforación del campo petrolero</t>
  </si>
  <si>
    <t>Collares de joyería fina</t>
  </si>
  <si>
    <t>Amplificadores ópticos</t>
  </si>
  <si>
    <t>Esterillas para sillas</t>
  </si>
  <si>
    <t>Estiradores quirúrgicos tracheales</t>
  </si>
  <si>
    <t>Ensambles de láminas pegadas de acero al carbono</t>
  </si>
  <si>
    <t>Flujómetros</t>
  </si>
  <si>
    <t>Bolas de hockey de campo</t>
  </si>
  <si>
    <t>Tela de paracaídas</t>
  </si>
  <si>
    <t>Servicios de siquiatras</t>
  </si>
  <si>
    <t>Microscopios de escáner de electrones</t>
  </si>
  <si>
    <t>Clips para vendajes o compresas</t>
  </si>
  <si>
    <t>Hidrocodona</t>
  </si>
  <si>
    <t>Cartones de colores</t>
  </si>
  <si>
    <t>Acuarios</t>
  </si>
  <si>
    <t>Estaciones de incrustación de tejidos</t>
  </si>
  <si>
    <t>Alambre de kaptan</t>
  </si>
  <si>
    <t>Sulindaco</t>
  </si>
  <si>
    <t>Instrumentos geofísicos de gravedad</t>
  </si>
  <si>
    <t>Bombas de tambor</t>
  </si>
  <si>
    <t>Máquinas de bolas de dulce o novedades para niños</t>
  </si>
  <si>
    <t>Caucho termoplástico</t>
  </si>
  <si>
    <t>Diodos schottky</t>
  </si>
  <si>
    <t>Kits de inicio para máquinas de escribir</t>
  </si>
  <si>
    <t>Cable de afinamiento de dirección hidráulica</t>
  </si>
  <si>
    <t>Clorhidrato de tocainida</t>
  </si>
  <si>
    <t>Juntas obturadoras de corcho</t>
  </si>
  <si>
    <t>Hierro</t>
  </si>
  <si>
    <t>Ensambles de placas soldadas con solvente de aleación hast x</t>
  </si>
  <si>
    <t>Servicios de terminación o intervención de pozos submarinos submarino</t>
  </si>
  <si>
    <t>Carteles borrador para arte</t>
  </si>
  <si>
    <t>Diacs</t>
  </si>
  <si>
    <t>Insignias</t>
  </si>
  <si>
    <t>Perforadoras para uso quirúrgico</t>
  </si>
  <si>
    <t>Fluidos de amortiguación</t>
  </si>
  <si>
    <t>Servicios de transporte ferroviario de carga a granel</t>
  </si>
  <si>
    <t>Enjuague bucal</t>
  </si>
  <si>
    <t>Acetato de calcio</t>
  </si>
  <si>
    <t>Puntas de pipeta de carga de gel</t>
  </si>
  <si>
    <t>Disolventes</t>
  </si>
  <si>
    <t>Retractores para endoscopia</t>
  </si>
  <si>
    <t>Kits de equipos médicos de laboratorio o de campo o productos relacionados</t>
  </si>
  <si>
    <t>Componentes de ortesis termoplástica</t>
  </si>
  <si>
    <t>Porta productos de identificación o accesorios</t>
  </si>
  <si>
    <t>Servicios de estimulación de la matriz  a base de ácido</t>
  </si>
  <si>
    <t>Fuerzas de despliegue rápido</t>
  </si>
  <si>
    <t>Alambre de latón</t>
  </si>
  <si>
    <t>Atriles de mesa</t>
  </si>
  <si>
    <t>Claritromicina</t>
  </si>
  <si>
    <t>Uniformes de paramédicos</t>
  </si>
  <si>
    <t>Bomba de desoldado</t>
  </si>
  <si>
    <t>Trombina</t>
  </si>
  <si>
    <t>Pirómetros</t>
  </si>
  <si>
    <t>Lancetas</t>
  </si>
  <si>
    <t>Onza</t>
  </si>
  <si>
    <t>Parabrisas para automotores</t>
  </si>
  <si>
    <t>Servicios de monitoreo del dióxido de carbono</t>
  </si>
  <si>
    <t>Correas redondas</t>
  </si>
  <si>
    <t>Modelos con formas de números o accesorios</t>
  </si>
  <si>
    <t>Máquinas de limpieza o acabado de juntas</t>
  </si>
  <si>
    <t>Asientos para baños de hidroterapia</t>
  </si>
  <si>
    <t>Matrices o sets para uso odontológico</t>
  </si>
  <si>
    <t>Limpiador de manos</t>
  </si>
  <si>
    <t>Contadores de tabletas</t>
  </si>
  <si>
    <t>Estuches enrollables para instrumentos o accesorios de uso veterinario</t>
  </si>
  <si>
    <t>Implementos para la pedicura</t>
  </si>
  <si>
    <t>Clorhidrato de benoxinato</t>
  </si>
  <si>
    <t>Escalones para salas de cirugía o accesorios</t>
  </si>
  <si>
    <t>Osmio os</t>
  </si>
  <si>
    <t>Extrusiones por impacto de estaño</t>
  </si>
  <si>
    <t>Artículos excavados</t>
  </si>
  <si>
    <t>Piezas de hierro forjadas a martinete</t>
  </si>
  <si>
    <t>Reguladores de fluido</t>
  </si>
  <si>
    <t>Leucovorina cálcica</t>
  </si>
  <si>
    <t>Desecho o desperdicios de madera</t>
  </si>
  <si>
    <t>Zaleplon</t>
  </si>
  <si>
    <t>Válvulas neumáticas</t>
  </si>
  <si>
    <t>Servicios de fabricación de electrodomésticos o máquinas de uso doméstico excepto eléctricas</t>
  </si>
  <si>
    <t>Grano de cereal</t>
  </si>
  <si>
    <t>Análisis del decaimiento del campo petrolero</t>
  </si>
  <si>
    <t>Dispositivo de montaje de superficies</t>
  </si>
  <si>
    <t>Bolsas de arena o sets de bolsas de arena para rehabilitación o terapia</t>
  </si>
  <si>
    <t>Adaptadores de enchufes hembra de audífonos</t>
  </si>
  <si>
    <t>Ruedas para pulir</t>
  </si>
  <si>
    <t>Maquinaria de tamizado</t>
  </si>
  <si>
    <t>Planificación de la producción</t>
  </si>
  <si>
    <t>Servicios de escuelas de aviación</t>
  </si>
  <si>
    <t>Servicios de elaboración del té</t>
  </si>
  <si>
    <t>Transmisor o telemetría o accesorios para electrocardiografía ekg</t>
  </si>
  <si>
    <t>Fuel oil de calefacción # 2</t>
  </si>
  <si>
    <t>Etclorvinol</t>
  </si>
  <si>
    <t>Barras de afinación</t>
  </si>
  <si>
    <t>Ollas o calderas para salmón para uso comercial</t>
  </si>
  <si>
    <t>Rodamientos de empuje</t>
  </si>
  <si>
    <t/>
  </si>
  <si>
    <t>Convertidores de torque</t>
  </si>
  <si>
    <t>SERVICIOS: CONSULTORÍA</t>
  </si>
  <si>
    <t>Sistemas de manipulación líquida automática o robótica</t>
  </si>
  <si>
    <t>Estuches para anteojos</t>
  </si>
  <si>
    <t>Conservación de recursos genéticos forestales</t>
  </si>
  <si>
    <t>Iluminación o electricidad o componentes de información de pie</t>
  </si>
  <si>
    <t>Luz asómbrica o scialytica de operación</t>
  </si>
  <si>
    <t>Boquilla de inyección de combustible</t>
  </si>
  <si>
    <t>Carpintería rústica</t>
  </si>
  <si>
    <t>Dispensadores de cinta para sellar cajas</t>
  </si>
  <si>
    <t>Bicicletas reclinadas</t>
  </si>
  <si>
    <t>Bares portátiles</t>
  </si>
  <si>
    <t>Analizadores de secuencia desoxirribonucleica</t>
  </si>
  <si>
    <t>Servicios de costura industrial</t>
  </si>
  <si>
    <t>Llaves de cinta</t>
  </si>
  <si>
    <t>Servicios de campañas publicitarias</t>
  </si>
  <si>
    <t>Dalteparina sódica</t>
  </si>
  <si>
    <t>Servicios</t>
  </si>
  <si>
    <t>Cinta de sellado de hilo de poli tetrafluoretileno (ptfe)</t>
  </si>
  <si>
    <t>Unidades o accesorios de inyección o succión para uso veterinario</t>
  </si>
  <si>
    <t>Sacos de boxeo</t>
  </si>
  <si>
    <t>Cabañas</t>
  </si>
  <si>
    <t>Husos</t>
  </si>
  <si>
    <t>Sistemas de cambiavías</t>
  </si>
  <si>
    <t>Cloro cl</t>
  </si>
  <si>
    <t>Kits de transformación de bacterias</t>
  </si>
  <si>
    <t>Dilatadores o accesorios para uso quirúrgico</t>
  </si>
  <si>
    <t>Madera para marcos</t>
  </si>
  <si>
    <t>Inhibidores anti – corrosión</t>
  </si>
  <si>
    <t>Objetos fundidos maquinados por proceso v de aleaciones no ferrosas</t>
  </si>
  <si>
    <t>Ensambles de barras pegadas de inconel</t>
  </si>
  <si>
    <t>Óxidos orgánicos</t>
  </si>
  <si>
    <t>Objetos maquinados de aleación de níquel fundidos en arena</t>
  </si>
  <si>
    <t>Servicios de pesca con alambre (slickline)</t>
  </si>
  <si>
    <t>Set de calibración óptica</t>
  </si>
  <si>
    <t>Tubo de vidrio</t>
  </si>
  <si>
    <t>Esculturas</t>
  </si>
  <si>
    <t>Actuadores de boca de pozo</t>
  </si>
  <si>
    <t>Servicios de departamentos gubernamentales</t>
  </si>
  <si>
    <t>Extrusiones en frío de caucho</t>
  </si>
  <si>
    <t>Ensambles de placas soldadas con soldadura ultra violeta de latón</t>
  </si>
  <si>
    <t>Miligramo</t>
  </si>
  <si>
    <t>Cortadores rotatorios de metales</t>
  </si>
  <si>
    <t>Maquinaria para soldadura de plasma</t>
  </si>
  <si>
    <t>Filtros de película de plástico</t>
  </si>
  <si>
    <t>Componentes de sistema tridimensional para tomografía computarizada ct o cat para uso médico</t>
  </si>
  <si>
    <t>Perindopril erbumina</t>
  </si>
  <si>
    <t>Poleas para bombas</t>
  </si>
  <si>
    <t>Implantes urológicos o sets</t>
  </si>
  <si>
    <t>Kits de determinación de asalto sexual</t>
  </si>
  <si>
    <t>Cajas de Bornes para fusibles</t>
  </si>
  <si>
    <t>Compresas de película transparente</t>
  </si>
  <si>
    <t>Contadores beta gamma</t>
  </si>
  <si>
    <t>Pedro García</t>
  </si>
  <si>
    <t>Forjas de plomo maquinadas por reducción</t>
  </si>
  <si>
    <t>Unidades de válvulas para endoscopia</t>
  </si>
  <si>
    <t>Abridores de hoyos</t>
  </si>
  <si>
    <t xml:space="preserve">Unidad de Compra </t>
  </si>
  <si>
    <t>Magnificadores</t>
  </si>
  <si>
    <t>Carboplatino</t>
  </si>
  <si>
    <t>Levetiracetam</t>
  </si>
  <si>
    <t>Retractores de pulmón</t>
  </si>
  <si>
    <t>Conductos de zinc</t>
  </si>
  <si>
    <t>Plomo</t>
  </si>
  <si>
    <t>Equipos o accesorios calentadores o enfriadores o duales calentadores o enfriadores de perfusión</t>
  </si>
  <si>
    <t>Ensambles de tubería soldada de solvente de titanio</t>
  </si>
  <si>
    <t>Parafinas</t>
  </si>
  <si>
    <t>Sistemas de medida de masa nucleónica industrial por unidad de mineral</t>
  </si>
  <si>
    <t>Modelos de anfibios</t>
  </si>
  <si>
    <t>Celdas de presión francesas</t>
  </si>
  <si>
    <t>Alquiler de esmóquines o trajes de etiqueta</t>
  </si>
  <si>
    <t>Cuchillas o conjuntos de cuchillas de maquinaria</t>
  </si>
  <si>
    <t>Lanzaderas para telares</t>
  </si>
  <si>
    <t>Ajo</t>
  </si>
  <si>
    <t>Anisindiona</t>
  </si>
  <si>
    <t>Plomería de ventilación</t>
  </si>
  <si>
    <t>Software de edición de música o sonido</t>
  </si>
  <si>
    <t>Servicios creativos temporales</t>
  </si>
  <si>
    <t>Hato Nuevo Cortés</t>
  </si>
  <si>
    <t>Diodos zener</t>
  </si>
  <si>
    <t>Componentes de acero formados enrollados</t>
  </si>
  <si>
    <t>Mesas de dibujo para estudiantes</t>
  </si>
  <si>
    <t>Helicópteros agrícolas</t>
  </si>
  <si>
    <t>Llave de tuercas de boca abierta</t>
  </si>
  <si>
    <t>Poliméricos</t>
  </si>
  <si>
    <t>Gualete</t>
  </si>
  <si>
    <t>Servicios de lechada de cemento</t>
  </si>
  <si>
    <t>Dilatadores o sets de lagrimales</t>
  </si>
  <si>
    <t>Administración de cultivos</t>
  </si>
  <si>
    <t>Tela de cinta</t>
  </si>
  <si>
    <t>Cable plano o de cinta</t>
  </si>
  <si>
    <t>Ensambles estructurales con soldadura de solvente no metálica</t>
  </si>
  <si>
    <t>Radio fonógrafos</t>
  </si>
  <si>
    <t>Ivermectina</t>
  </si>
  <si>
    <t>Jeringas de entrega medida para uso médico</t>
  </si>
  <si>
    <t>Ensambles de láminas atornilladas de aluminio</t>
  </si>
  <si>
    <t>Las Guáranas</t>
  </si>
  <si>
    <t>Equipos de remoción de hierro</t>
  </si>
  <si>
    <t>Ibuprofeno</t>
  </si>
  <si>
    <t>Estadísticas comerciales</t>
  </si>
  <si>
    <t>Estuches de equipos de tratamiento de víctimas de gas para servicios médicos de emergencia</t>
  </si>
  <si>
    <t>Ácido desoxirribonucleico dna fágico o viral</t>
  </si>
  <si>
    <t>Cubos con el alfabeto</t>
  </si>
  <si>
    <t>Máquinas respiradoras de presión positiva intermitente ippb</t>
  </si>
  <si>
    <t>Servicios de control de arena en el fluido de fracturación</t>
  </si>
  <si>
    <t>Componentes de zinc maquinados por extrusión en caliente</t>
  </si>
  <si>
    <t>Vibradores de hueso audiométricos o analizadores de oído medio</t>
  </si>
  <si>
    <t>Partes de cascos o accesorios</t>
  </si>
  <si>
    <t>Recursos de estanques piscícolas</t>
  </si>
  <si>
    <t>Analizadores de azúcar</t>
  </si>
  <si>
    <t>Calentadores de inducción</t>
  </si>
  <si>
    <t>Servicios de fabricación de abrasivos</t>
  </si>
  <si>
    <t>Sílice</t>
  </si>
  <si>
    <t>Textiles de algodón tejido</t>
  </si>
  <si>
    <t>Revestimiento para campo petrolero</t>
  </si>
  <si>
    <t>Prasterona</t>
  </si>
  <si>
    <t>Analizadores de velocidad del sonido</t>
  </si>
  <si>
    <t>Ensambles de placas soldadas con soldadura sónica de aleación wasp</t>
  </si>
  <si>
    <t>Avión bombardero</t>
  </si>
  <si>
    <t>Limpiadores de presión o de vapor</t>
  </si>
  <si>
    <t>Ensambles de barras atornilladas de acero inoxidable</t>
  </si>
  <si>
    <t>Sondas de bala para autopsias</t>
  </si>
  <si>
    <t>Relleno</t>
  </si>
  <si>
    <t>Biosferas</t>
  </si>
  <si>
    <t>Software de reportes de bases de datos</t>
  </si>
  <si>
    <t>Servicios de buses contratados</t>
  </si>
  <si>
    <t>Banyos</t>
  </si>
  <si>
    <t>Plantas acuáticas frescas</t>
  </si>
  <si>
    <t>Promecio pm</t>
  </si>
  <si>
    <t>Seguro de deterioro de valores</t>
  </si>
  <si>
    <t>Placa de cobre</t>
  </si>
  <si>
    <t>Herramientas para halar el cable de recuperación</t>
  </si>
  <si>
    <t>Café instantáneo</t>
  </si>
  <si>
    <t>Fuentes de poder de tubería flexible</t>
  </si>
  <si>
    <t>Pergaminos</t>
  </si>
  <si>
    <t>Rehabilitación en emplazamientos industriales</t>
  </si>
  <si>
    <t>Fibras de lana</t>
  </si>
  <si>
    <t>Polidocanol</t>
  </si>
  <si>
    <t>Ensambles estructurales con soldadura ultra violeta de titanio</t>
  </si>
  <si>
    <t>Servicios de fabricación de fibra de lana</t>
  </si>
  <si>
    <t>Unidades múltiples de control de arena</t>
  </si>
  <si>
    <t>Ensambles de tubos soldados con soldadura ultra violeta de inconel</t>
  </si>
  <si>
    <t>Bandejas de pintura</t>
  </si>
  <si>
    <t>Diseño de comunicaciones por redes de cobertura amplia</t>
  </si>
  <si>
    <t>Niveladoras</t>
  </si>
  <si>
    <t>Servicios de casas de paso</t>
  </si>
  <si>
    <t>Transductores electro neumáticos</t>
  </si>
  <si>
    <t>Sets de calibradores para sistemas de combinación de desplegadores e impresoras de rayos x</t>
  </si>
  <si>
    <t>Tarjetas de módulos de memoria</t>
  </si>
  <si>
    <t>Forjas de estaño maquinadas por anillo enrollado</t>
  </si>
  <si>
    <t>Servicios de coches blindados</t>
  </si>
  <si>
    <t>PRECIO UNITARIO ESTIMADO</t>
  </si>
  <si>
    <t>Servicios de fumigación de cultivos</t>
  </si>
  <si>
    <t>Cefadroxilo</t>
  </si>
  <si>
    <t>Kits para extracción de proteína de levadura</t>
  </si>
  <si>
    <t>Libros de recursos o actividades de lógica</t>
  </si>
  <si>
    <t>Publicidad en internet</t>
  </si>
  <si>
    <t>Repetidores de telecomunicaciones</t>
  </si>
  <si>
    <t>Programación para html</t>
  </si>
  <si>
    <t>Equipo de examen de corriente parásita</t>
  </si>
  <si>
    <t>Carrera armamentista</t>
  </si>
  <si>
    <t>Mineral de cobalto</t>
  </si>
  <si>
    <t>Persianas enrollables</t>
  </si>
  <si>
    <t>Microscopios de electrones</t>
  </si>
  <si>
    <t>Tarjetas didácticas de multiplicaciones</t>
  </si>
  <si>
    <t>Arquitectura de sistemas</t>
  </si>
  <si>
    <t>Cristalizadores</t>
  </si>
  <si>
    <t>Capecitabina</t>
  </si>
  <si>
    <t>Batas de cirugía</t>
  </si>
  <si>
    <t>Llaves</t>
  </si>
  <si>
    <t>Dispensadores de papel higiénico</t>
  </si>
  <si>
    <t>Balsas</t>
  </si>
  <si>
    <t>Dispositivo de sincronización de paquete de datos de red</t>
  </si>
  <si>
    <t>Resina aleación acrílica estireno acrilonitrilo</t>
  </si>
  <si>
    <t>Propano</t>
  </si>
  <si>
    <t>Llamadas de animales</t>
  </si>
  <si>
    <t>Tintas para caligrafía</t>
  </si>
  <si>
    <t>Estabilizadores para uso quirúrgico</t>
  </si>
  <si>
    <t>Adaptadores de retractores</t>
  </si>
  <si>
    <t>Acuerdos comerciales</t>
  </si>
  <si>
    <t>Organizaciones de asistencia a los adultos mayores</t>
  </si>
  <si>
    <t>Restauración o reparación de encuadernaciones</t>
  </si>
  <si>
    <t>Conductos de salida de escape</t>
  </si>
  <si>
    <t>Asientos suspendidos o eslingas para pacientes</t>
  </si>
  <si>
    <t>Cefradina</t>
  </si>
  <si>
    <t>Forjaduras en estampa cerrada de aleación ferrosa</t>
  </si>
  <si>
    <t>Medidores de circuito de línea a tierra</t>
  </si>
  <si>
    <t>Componentes de señalización</t>
  </si>
  <si>
    <t>Bombas criogénicas</t>
  </si>
  <si>
    <t>Relojes de arena</t>
  </si>
  <si>
    <t>Servicios de control de la erosión</t>
  </si>
  <si>
    <t>Servicios de terminación de pozos inteligentes</t>
  </si>
  <si>
    <t>Servicios de limpieza de baños</t>
  </si>
  <si>
    <t>Tubos esofágicos</t>
  </si>
  <si>
    <t>Puertas de madera</t>
  </si>
  <si>
    <t>Servicios mecánicos para bombas del campo petrolero</t>
  </si>
  <si>
    <t>Sierras eléctricas o de pila o neumáticas o colocadores de tornillos o accesorios para uso quirúrgico</t>
  </si>
  <si>
    <t>Pañitos para limpiar anteojos</t>
  </si>
  <si>
    <t>Contramedidas de avión</t>
  </si>
  <si>
    <t>Baños de parafina terapéuticos o sus accesorios</t>
  </si>
  <si>
    <t>Sistemas de ensayo o mantenimiento de apoyo terrestre</t>
  </si>
  <si>
    <t>Soluciones electrolíticas múltiples</t>
  </si>
  <si>
    <t>Misiles antibalísticos</t>
  </si>
  <si>
    <t>Tableros geométricos</t>
  </si>
  <si>
    <t>Roldanas o bloques de piso de la cable de recuperación</t>
  </si>
  <si>
    <t>Productos para evaluación o pruebas cognitivas o de destreza o de percepción o sensoriales</t>
  </si>
  <si>
    <t>Paraldehído</t>
  </si>
  <si>
    <t>Producción de plantas aromáticas</t>
  </si>
  <si>
    <t>Carnes procesadas y preparadas congelado</t>
  </si>
  <si>
    <t>Personal temporal de servicio al cliente</t>
  </si>
  <si>
    <t>Bolígrafos</t>
  </si>
  <si>
    <t>La Otra Banda</t>
  </si>
  <si>
    <t>Cerramientos para bañeras o duchas</t>
  </si>
  <si>
    <t>Explosivos propelentes</t>
  </si>
  <si>
    <t>Forjas de latón maquinadas por reducción</t>
  </si>
  <si>
    <t>Antorchas</t>
  </si>
  <si>
    <t>Sistemas de ignición de motor</t>
  </si>
  <si>
    <t>Pegamentos</t>
  </si>
  <si>
    <t>Políticas o programas de ayuda alimentaría</t>
  </si>
  <si>
    <t>Caucho látex</t>
  </si>
  <si>
    <t>Protectores de colchón o silla para hospital</t>
  </si>
  <si>
    <t>Servicios o redes de radioaficionados</t>
  </si>
  <si>
    <t>Sistemas o accesorios de manejo de fluido endoscópico</t>
  </si>
  <si>
    <t>Bauxitas sinterizadas</t>
  </si>
  <si>
    <t>Puentes de laboratorio</t>
  </si>
  <si>
    <t>Compresores para uso quirúrgico</t>
  </si>
  <si>
    <t>Valerato de betametasona</t>
  </si>
  <si>
    <t>Tuberías de nailon</t>
  </si>
  <si>
    <t>Bolsas de manejo de vía aérea para servicios médicos de emergencia</t>
  </si>
  <si>
    <t>Rodillos de ancla</t>
  </si>
  <si>
    <t>Ensambles de láminas soldadas con soldadura ultra violeta de aleación wasp</t>
  </si>
  <si>
    <t>Clorhidrato de dopamina</t>
  </si>
  <si>
    <t>Topiramato</t>
  </si>
  <si>
    <t>Controles de esterilización</t>
  </si>
  <si>
    <t>Ropa de protección contra materiales peligrosos</t>
  </si>
  <si>
    <t>Plantilla de aguja</t>
  </si>
  <si>
    <t>Escritorio técnico para instructores</t>
  </si>
  <si>
    <t>Servicios de escolarización secundaria para personas discapacitadas</t>
  </si>
  <si>
    <t>Accesorios para otoscopios u oftalmoscopios</t>
  </si>
  <si>
    <t>Vacuna contra el virus de la hepatitis a</t>
  </si>
  <si>
    <t>Oxigenadores de perfusión o accesorios</t>
  </si>
  <si>
    <t>Cartelera con bolsillos</t>
  </si>
  <si>
    <t>Bandejas de agua</t>
  </si>
  <si>
    <t>Servicios de autores de libros</t>
  </si>
  <si>
    <t>Objetos maquinados en molde permanente de aleación ferrosa fundidos</t>
  </si>
  <si>
    <t>Equipo del oxígeno del avión</t>
  </si>
  <si>
    <t>Placas de láminas de bronce</t>
  </si>
  <si>
    <t>Medidores de profundidad dentales</t>
  </si>
  <si>
    <t>Peróxido de carbamida</t>
  </si>
  <si>
    <t>Undecilenato de calcio</t>
  </si>
  <si>
    <t>Agujas de costura</t>
  </si>
  <si>
    <t>Explosímetros</t>
  </si>
  <si>
    <t>Isopreno isobutileno iir / xiir</t>
  </si>
  <si>
    <t>Servicios de fabricación de instrumentos de pruebas o de mediciones</t>
  </si>
  <si>
    <t>Pinzas de cocina para uso doméstico</t>
  </si>
  <si>
    <t>Invernaderos</t>
  </si>
  <si>
    <t>Servicios de rehabilitación por el derrame de petróleo</t>
  </si>
  <si>
    <t>Clavicordios</t>
  </si>
  <si>
    <t>Servicios de registro de lodo</t>
  </si>
  <si>
    <t>Estribos</t>
  </si>
  <si>
    <t>Pilares de concreto</t>
  </si>
  <si>
    <t>Películas de cine en video cinta</t>
  </si>
  <si>
    <t>Tajalápices manuales</t>
  </si>
  <si>
    <t>Servicios de control o regulación del desarrollo urbano</t>
  </si>
  <si>
    <t>Volantes de cama</t>
  </si>
  <si>
    <t>Bombas de cicatriz ortopédica</t>
  </si>
  <si>
    <t>Componentes hidráulicos de embrague</t>
  </si>
  <si>
    <t>Servicios relacionados con el judaísmo</t>
  </si>
  <si>
    <t>Componentes de magnesio estampados</t>
  </si>
  <si>
    <t>Metrónomos</t>
  </si>
  <si>
    <t>Intercambiadores de una vía</t>
  </si>
  <si>
    <t>Ruedas</t>
  </si>
  <si>
    <t>Servicios de rehabilitación para personas invidentes o con problemas de vista</t>
  </si>
  <si>
    <t>Barracones</t>
  </si>
  <si>
    <t>Kits de primera respuesta para servicios médicos de emergencia</t>
  </si>
  <si>
    <t>Clorhidrato de tioridazina</t>
  </si>
  <si>
    <t>Instrumentos musicales antiguos</t>
  </si>
  <si>
    <t>Borrador de crayón</t>
  </si>
  <si>
    <t>Carros de perforación</t>
  </si>
  <si>
    <t>Taburete escalonado</t>
  </si>
  <si>
    <t>Paquetes de circuitos integrados</t>
  </si>
  <si>
    <t>Asistencia militar</t>
  </si>
  <si>
    <t>Semillas o plántulas de ginseng</t>
  </si>
  <si>
    <t>Componentes de acero al carbono estampados</t>
  </si>
  <si>
    <t>Tarjetas del alfabeto para murales</t>
  </si>
  <si>
    <t>Protectores de cables</t>
  </si>
  <si>
    <t>Micro centrífugas refrigeradas</t>
  </si>
  <si>
    <t>Ensambles de láminas remachadas no metálica</t>
  </si>
  <si>
    <t>Equipos de rastreo de calor</t>
  </si>
  <si>
    <t>Aparatos respiratorios auto contenidos que suministran aire para respirar o accesorios</t>
  </si>
  <si>
    <t>Medias veladas</t>
  </si>
  <si>
    <t>Servicios de demolición</t>
  </si>
  <si>
    <t>Impuesto sobre la tierra</t>
  </si>
  <si>
    <t>Pantuflas para mujer</t>
  </si>
  <si>
    <t>Sensores de fuerza o de torsión</t>
  </si>
  <si>
    <t>Drenajes de tejados</t>
  </si>
  <si>
    <t>Estanterías para almacenaje</t>
  </si>
  <si>
    <t>Uniformes militares</t>
  </si>
  <si>
    <t>Club de exploradores (scouts)</t>
  </si>
  <si>
    <t>Urdidoras</t>
  </si>
  <si>
    <t>Citrato de calcio</t>
  </si>
  <si>
    <t>Lentes o capuchas de cascos para uso quirúrgico</t>
  </si>
  <si>
    <t>Ensambles de barras soldadas con solvente de cobre</t>
  </si>
  <si>
    <t>Objetos fundidos maquinados por proceso v de aluminio</t>
  </si>
  <si>
    <t>Retardantes brominados</t>
  </si>
  <si>
    <t>Kits de matemáticas para restar</t>
  </si>
  <si>
    <t>Polvo de diamante</t>
  </si>
  <si>
    <t>Aparatos de detección para objetos no metálicos</t>
  </si>
  <si>
    <t>Plantilla de medición</t>
  </si>
  <si>
    <t>Indicadores de costura</t>
  </si>
  <si>
    <t>Máquinas dobladoras</t>
  </si>
  <si>
    <t>Brazos articulados de movimiento giratorio</t>
  </si>
  <si>
    <t>Dispositivos para abrir puertas para los discapacitados físicamente</t>
  </si>
  <si>
    <t>Soluciones o cremas para electrodos</t>
  </si>
  <si>
    <t>Afiches o cuadros de historia</t>
  </si>
  <si>
    <t>Estación de barcos de socorro</t>
  </si>
  <si>
    <t>Diarios o repuestos</t>
  </si>
  <si>
    <t>Fieltros de recubrimiento ortopédico para tobillo o pie</t>
  </si>
  <si>
    <t>Cabral</t>
  </si>
  <si>
    <t>Forjaduras en estampa abierta de latón</t>
  </si>
  <si>
    <t>Servicios de arbolistas</t>
  </si>
  <si>
    <t>Barco para sísmica</t>
  </si>
  <si>
    <t>Misoprostol</t>
  </si>
  <si>
    <t>Servicios de publicidad en pancartas</t>
  </si>
  <si>
    <t>Recolección o destrucción o transformación o eliminación de basuras</t>
  </si>
  <si>
    <t>Cafetería</t>
  </si>
  <si>
    <t>Analizadores de carbono orgánico</t>
  </si>
  <si>
    <t>Altoparlantes</t>
  </si>
  <si>
    <t>Servicios de impresión industrial de transferencia térmica</t>
  </si>
  <si>
    <t>Rebobinadoras</t>
  </si>
  <si>
    <t>Invertebrados acuáticos frescos</t>
  </si>
  <si>
    <t>Estuches para transportar o almacenar sets de inmovilización para servicios médicos de emergencia</t>
  </si>
  <si>
    <t>Espumas de poliolefina</t>
  </si>
  <si>
    <t>Bloques lógicos</t>
  </si>
  <si>
    <t>Objetos fundidos maquinados con troquel de hierro</t>
  </si>
  <si>
    <t>Nadolol</t>
  </si>
  <si>
    <t>Interruptores de comunicación adaptativa para los discapacitados físicamente</t>
  </si>
  <si>
    <t>Evaluación de la contaminación por pesticidas</t>
  </si>
  <si>
    <t>Llaves de gancho</t>
  </si>
  <si>
    <t>Bolsas de arena para urnas de incineración</t>
  </si>
  <si>
    <t>Mesilato de eprosartán</t>
  </si>
  <si>
    <t>Grifos</t>
  </si>
  <si>
    <t>Sensores fotoeléctricos</t>
  </si>
  <si>
    <t>Ensambles de tubos soldados con soldadura fuerte o débil de inconel</t>
  </si>
  <si>
    <t>Servicios de evaluación de fluidos en el fondo del pozo</t>
  </si>
  <si>
    <t>Butadieno acilonitrilo nbr</t>
  </si>
  <si>
    <t>Limitador de torsión</t>
  </si>
  <si>
    <t>Programas de prevención o control de abuso de drogas</t>
  </si>
  <si>
    <t>Lingotes de peltre</t>
  </si>
  <si>
    <t>Alimentación parenteral total o soluciones apt nutricionales</t>
  </si>
  <si>
    <t>Servicios de manejo integrado de plagas</t>
  </si>
  <si>
    <t>Botellas de plástico</t>
  </si>
  <si>
    <t>Carbón sub – bituminosos o débil</t>
  </si>
  <si>
    <t>Tabletas para limpiar dentaduras postizas</t>
  </si>
  <si>
    <t>Puertos o líneas de muestreo de gas para ventiladores</t>
  </si>
  <si>
    <t>Lorazepam</t>
  </si>
  <si>
    <t>Servicios de soldadura  por puntos</t>
  </si>
  <si>
    <t>Política de lactancia materna  o alimentación con biberón</t>
  </si>
  <si>
    <t>Ventanas basculantes o de montante</t>
  </si>
  <si>
    <t>Terrarios</t>
  </si>
  <si>
    <t>Cloruro de mivacurio</t>
  </si>
  <si>
    <t>Canal de riego</t>
  </si>
  <si>
    <t>Vertederas de movimiento de tierra</t>
  </si>
  <si>
    <t>Sistemas de control de la estabilidad del vehículo</t>
  </si>
  <si>
    <t>Máquinas para fechar o numerar</t>
  </si>
  <si>
    <t>Kits o vectores de clonación de reacción en cadena de polimerasa pcr</t>
  </si>
  <si>
    <t>Almohadillas o filtros limpiadores de fusores</t>
  </si>
  <si>
    <t>Animales de juguete</t>
  </si>
  <si>
    <t>Tazas de café o té para uso doméstico</t>
  </si>
  <si>
    <t>Luces de punto caliente de película de rayos x para uso médico</t>
  </si>
  <si>
    <t>Megáfonos</t>
  </si>
  <si>
    <t>Juegos de mesa</t>
  </si>
  <si>
    <t>Cigüeñal</t>
  </si>
  <si>
    <t>Servicios de interpretación de la fracturación del campo petrolero</t>
  </si>
  <si>
    <t>Servicios de circulación perdida del pozo petrolero</t>
  </si>
  <si>
    <t>Pipetas o columnas o accesorios de destilación</t>
  </si>
  <si>
    <t>Exposiciones</t>
  </si>
  <si>
    <t>Mendelevio md</t>
  </si>
  <si>
    <t>Certificados de idioma extranjero</t>
  </si>
  <si>
    <t>Aditivos de pérdida de fluido de polímeros modificados</t>
  </si>
  <si>
    <t>Suplementos vitamínicos</t>
  </si>
  <si>
    <t>Alarmas de gas para uso médico</t>
  </si>
  <si>
    <t>Forjaduras en estampa de impresión de latón</t>
  </si>
  <si>
    <t>Clínica</t>
  </si>
  <si>
    <t>Separadores del agua del avión</t>
  </si>
  <si>
    <t>Partes de afeitadoras o removedores de vello</t>
  </si>
  <si>
    <t>Sulfato de tranilcipromina</t>
  </si>
  <si>
    <t>Servicios para procesos de apelación</t>
  </si>
  <si>
    <t>Equipos de seguridad deportiva excepto para la cabeza</t>
  </si>
  <si>
    <t>Software de compresión de información</t>
  </si>
  <si>
    <t>Papel kraft</t>
  </si>
  <si>
    <t>Capós de vehículos</t>
  </si>
  <si>
    <t>Juntas obturadoras de metal</t>
  </si>
  <si>
    <t>Filtros de pantalla para aparatos de anestesia</t>
  </si>
  <si>
    <t>Bordes rectos</t>
  </si>
  <si>
    <t>Recursos de subproductos de la pesca</t>
  </si>
  <si>
    <t>Pito de vehículo</t>
  </si>
  <si>
    <t>Ensambles de placas soldadas con soldadura fuerte o débil de aleación wasp</t>
  </si>
  <si>
    <t>Equipo de acceso de onda corta</t>
  </si>
  <si>
    <t>Sellos metálicos</t>
  </si>
  <si>
    <t>Equipos de ósmosis inversa</t>
  </si>
  <si>
    <t>Anteojos de sol</t>
  </si>
  <si>
    <t>Paquetes de manguera de tubería flexible</t>
  </si>
  <si>
    <t>La Guázara</t>
  </si>
  <si>
    <t>Administración de hatos lecheros</t>
  </si>
  <si>
    <t>Ceniceros</t>
  </si>
  <si>
    <t>Paradas de paquetes</t>
  </si>
  <si>
    <t>Generadores de timbres de teléfono</t>
  </si>
  <si>
    <t>Bromuro de pipecuronio</t>
  </si>
  <si>
    <t>Garaje de autobuses</t>
  </si>
  <si>
    <t>Servicios de reparación de bomba de vástago del campo petrolero</t>
  </si>
  <si>
    <t>Sujeta filtros o ciclones para laboratorios</t>
  </si>
  <si>
    <t>Triclorfon</t>
  </si>
  <si>
    <t>Difumarato de emedastina</t>
  </si>
  <si>
    <t>Guerra de guerrillas</t>
  </si>
  <si>
    <t>Uniformes de policías</t>
  </si>
  <si>
    <t>Intercambiadores de teteras</t>
  </si>
  <si>
    <t>Excepción - Obras científicas, técnicas, artísticas, o restauración  de monumentos históricos</t>
  </si>
  <si>
    <t>Productos para sangre o formación de sangre para uso veterinario</t>
  </si>
  <si>
    <t>Personal maquinista temporal</t>
  </si>
  <si>
    <t>Columnas de perforación</t>
  </si>
  <si>
    <t>Endosador</t>
  </si>
  <si>
    <t>Napsilato de propoxifeno</t>
  </si>
  <si>
    <t>Hilo de cobre</t>
  </si>
  <si>
    <t>Almohadilla de petri</t>
  </si>
  <si>
    <t>Trituradores de basura para uso doméstico</t>
  </si>
  <si>
    <t>Remaches de trinquetes</t>
  </si>
  <si>
    <t>Papel para dibujo de calcar o pergamino</t>
  </si>
  <si>
    <t>Baños de arena</t>
  </si>
  <si>
    <t>Baños de agua</t>
  </si>
  <si>
    <t>Forjaduras en estampa abierta de aleación no ferrosa</t>
  </si>
  <si>
    <t>Equipo de carga</t>
  </si>
  <si>
    <t>Ladrillo de mulita</t>
  </si>
  <si>
    <t>Componentes de aleación no ferrosa formados por estiramiento</t>
  </si>
  <si>
    <t>Bayaguana</t>
  </si>
  <si>
    <t>Equipo de tamizaje para laboratorio</t>
  </si>
  <si>
    <t>Computadores personales</t>
  </si>
  <si>
    <t>Vehículos utilitarios</t>
  </si>
  <si>
    <t>Tubos de toynbee para diagnóstico</t>
  </si>
  <si>
    <t>Servicios de subastas</t>
  </si>
  <si>
    <t>Raquetas de racquetball</t>
  </si>
  <si>
    <t>Pilas de combustible</t>
  </si>
  <si>
    <t>Instrumentos quirúrgicos o sistemas de guía de imágenes de resonancia magnética mri para uso médico</t>
  </si>
  <si>
    <t>Kits de administración de tubos intravenosos con catéter</t>
  </si>
  <si>
    <t>Manecillas para reloj</t>
  </si>
  <si>
    <t>Fundición en arena de latón</t>
  </si>
  <si>
    <t>Las Táranas</t>
  </si>
  <si>
    <t>Ganadero</t>
  </si>
  <si>
    <t>Servicios de fabricación de maquinaria o equipo de oficina</t>
  </si>
  <si>
    <t>Encajadoras de bodegaje</t>
  </si>
  <si>
    <t>Publicidad en afiches</t>
  </si>
  <si>
    <t>Trenza elástica</t>
  </si>
  <si>
    <t>Bocados para caballos</t>
  </si>
  <si>
    <t>Ruedas motrices</t>
  </si>
  <si>
    <t>Delantales o petos para personal médico</t>
  </si>
  <si>
    <t>Lechada de cal con cola para blanquear paredes</t>
  </si>
  <si>
    <t>Pipeta de un solo canal electrónicas</t>
  </si>
  <si>
    <t>Servicios de diseño de cementar el pozo</t>
  </si>
  <si>
    <t>Salicilato de magnesio</t>
  </si>
  <si>
    <t>Materiales de ecología acuática</t>
  </si>
  <si>
    <t>Excepción - Construcción, instalación o adquisición de oficinas para el servicio exterior</t>
  </si>
  <si>
    <t>Barras de pegante libres de ácido</t>
  </si>
  <si>
    <t>Cisapride</t>
  </si>
  <si>
    <t>Bases de nitrógeno para levadura ynb o variantes de bases de nitrógeno para levaduras ynb</t>
  </si>
  <si>
    <t>Villa Isabela</t>
  </si>
  <si>
    <t>Agarres del cable de recuperación</t>
  </si>
  <si>
    <t>Excepción - Proveedor Único</t>
  </si>
  <si>
    <t>Servicios de tratamiento de aguas</t>
  </si>
  <si>
    <t>Equipo de análisis volumétrico</t>
  </si>
  <si>
    <t>Instrumentos de cerclaje para uso quirúrgico</t>
  </si>
  <si>
    <t>Estaciones de elevación</t>
  </si>
  <si>
    <t>Ensambles de barras atornilladas de latón</t>
  </si>
  <si>
    <t>Medidores de actividad del calibrador de isótopos</t>
  </si>
  <si>
    <t>Extrusiones de perfiles de metal precioso</t>
  </si>
  <si>
    <t>Servicios de cárcel o prisión o penitenciaría</t>
  </si>
  <si>
    <t>Bibliotecas</t>
  </si>
  <si>
    <t>Cepillo para vegetales para uso doméstico</t>
  </si>
  <si>
    <t>Unidades temáticas de lectura</t>
  </si>
  <si>
    <t>Esponjas de gasa</t>
  </si>
  <si>
    <t>Servicios de  mantenimiento o administración de estaciones de bombeo</t>
  </si>
  <si>
    <t>Detectores de gas</t>
  </si>
  <si>
    <t>Unidades de xerorradiografía para uso médico</t>
  </si>
  <si>
    <t>Escaleras de muelle</t>
  </si>
  <si>
    <t>Dornasa alfa</t>
  </si>
  <si>
    <t>Máquinas de resistencia para la parte superior del cuerpo</t>
  </si>
  <si>
    <t>Carpintería o chapistería de acabados</t>
  </si>
  <si>
    <t>Tuercas de manguera</t>
  </si>
  <si>
    <t>Estuches retenedores para ortodoncia</t>
  </si>
  <si>
    <t>Servicios de medición del espesor del revestimiento</t>
  </si>
  <si>
    <t>Mediación o conciliación o negociación o resolución de disputas</t>
  </si>
  <si>
    <t>Platos o frascos para tintura para laboratorio</t>
  </si>
  <si>
    <t>Retractores cervicales</t>
  </si>
  <si>
    <t>Cerramientos carbono filtrados</t>
  </si>
  <si>
    <t>Tartrato de ifenprodil</t>
  </si>
  <si>
    <t>Anzuelos para pesca comercial</t>
  </si>
  <si>
    <t>Conductos de metales preciosos</t>
  </si>
  <si>
    <t>Cuchillos o cuchillas para autopsias</t>
  </si>
  <si>
    <t>Servicios de cría de animales domésticos</t>
  </si>
  <si>
    <t>Nave para apagar incendios</t>
  </si>
  <si>
    <t>Servicios de comunicaciones o de navegación marítima</t>
  </si>
  <si>
    <t>Filtros centrífugos</t>
  </si>
  <si>
    <t>Tuercas de brida</t>
  </si>
  <si>
    <t>Agentes gelificantes naturales</t>
  </si>
  <si>
    <t>Señales magnéticas</t>
  </si>
  <si>
    <t>Toallas de manos</t>
  </si>
  <si>
    <t>Adaptadores de placas de sujeción para tallado o máquinas pulidoras para uso odontológico</t>
  </si>
  <si>
    <t>Accesorios para macramé</t>
  </si>
  <si>
    <t>Kits de enseñanza de bacterias</t>
  </si>
  <si>
    <t>Dibujo mecánico</t>
  </si>
  <si>
    <t>Componentes de aleación no ferrosa formados enrollados</t>
  </si>
  <si>
    <t>Kits o materiales para tablillas termoplásticas</t>
  </si>
  <si>
    <t>Política de no primer uso</t>
  </si>
  <si>
    <t>Kits de cuantificación de ácidos nucleicos</t>
  </si>
  <si>
    <t>Publicidad en páginas amarillas o en directorios comerciales o de servicios</t>
  </si>
  <si>
    <t>Sistemas de cosecha de venas</t>
  </si>
  <si>
    <t>Cadmio ca</t>
  </si>
  <si>
    <t>Válvulas hidráulicas</t>
  </si>
  <si>
    <t>Máquina para cocinar al vapor</t>
  </si>
  <si>
    <t>Monitores múltiples de gas</t>
  </si>
  <si>
    <t>Analizadores de óxido de nitrógeno</t>
  </si>
  <si>
    <t>Accesorios para centrífugas de laboratorio</t>
  </si>
  <si>
    <t>Catalizadores de combustión</t>
  </si>
  <si>
    <t>Asparaginasa</t>
  </si>
  <si>
    <t>Componentes de metal precioso formados por estiramiento</t>
  </si>
  <si>
    <t>Brochas para rociar alimentos</t>
  </si>
  <si>
    <t>Sulfato de indinavir</t>
  </si>
  <si>
    <t>Almohadas antimicrobianas para hospital</t>
  </si>
  <si>
    <t>Fibras de nylon</t>
  </si>
  <si>
    <t>Instrumental para electroforesis capilar</t>
  </si>
  <si>
    <t>Cajas a prueba de intemperie</t>
  </si>
  <si>
    <t>Famotidina</t>
  </si>
  <si>
    <t>Dispositivos de identificación de radio frecuencia</t>
  </si>
  <si>
    <t>Sistema de supresión de incendios</t>
  </si>
  <si>
    <t>Transistores de efecto de campo de unión (jfet)</t>
  </si>
  <si>
    <t>Servicios de drenaje de la contaminación de las aguas de superficie</t>
  </si>
  <si>
    <t>Materiales de enseñanza de habilidades de consumo y comparación de precios</t>
  </si>
  <si>
    <t>Pantallas de plasma</t>
  </si>
  <si>
    <t>Matamalezas</t>
  </si>
  <si>
    <t>Los Ríos</t>
  </si>
  <si>
    <t>Palitos o lápices o cristales de nitrato de plata para uso quirúrgico</t>
  </si>
  <si>
    <t>Servicios de procesamiento de la cosecha</t>
  </si>
  <si>
    <t>Fosfenitoína sódica</t>
  </si>
  <si>
    <t>Succinato de loxapina</t>
  </si>
  <si>
    <t>Violonchelos</t>
  </si>
  <si>
    <t>Yerba Buena</t>
  </si>
  <si>
    <t>Lámina de titanio</t>
  </si>
  <si>
    <t>Formas de cobre</t>
  </si>
  <si>
    <t>Subcarbonato de bismuto</t>
  </si>
  <si>
    <t>Materiales pedagógicos  para hacer exámenes</t>
  </si>
  <si>
    <t>Tejas</t>
  </si>
  <si>
    <t>Catálogos</t>
  </si>
  <si>
    <t>Servicios de venta directa</t>
  </si>
  <si>
    <t>Tartrato de metoprolol</t>
  </si>
  <si>
    <t>Impresoras heliográficas</t>
  </si>
  <si>
    <t>Servicios de perforación de pozos</t>
  </si>
  <si>
    <t>Leucovorina</t>
  </si>
  <si>
    <t>Resnatrones</t>
  </si>
  <si>
    <t>Pizarrete</t>
  </si>
  <si>
    <t>Software de sistema de archivo</t>
  </si>
  <si>
    <t>Componentes plásticos maquinados por extrusión en frío</t>
  </si>
  <si>
    <t>Esponjas de vendaje</t>
  </si>
  <si>
    <t>Extracto de centella asiática</t>
  </si>
  <si>
    <t>Servicios de fundición de metales</t>
  </si>
  <si>
    <t>La Bija</t>
  </si>
  <si>
    <t>Cosecha de bosques de zonas templadas</t>
  </si>
  <si>
    <t>Forros protectores de dedos</t>
  </si>
  <si>
    <t>Directorios</t>
  </si>
  <si>
    <t>Evaluadores de dobleces de piel</t>
  </si>
  <si>
    <t>Objetos maquinados de titanio fundidos en molde de yeso</t>
  </si>
  <si>
    <t>Contenedores o tazones o barcos o papeles para pesar</t>
  </si>
  <si>
    <t>Duarte</t>
  </si>
  <si>
    <t>Inhibidor de la esterasa</t>
  </si>
  <si>
    <t>Aleación no ferrosa en barra labrada</t>
  </si>
  <si>
    <t>Cizallas de pared alta</t>
  </si>
  <si>
    <t>Diafragmas</t>
  </si>
  <si>
    <t>Servicios de producción de carbón</t>
  </si>
  <si>
    <t>Zapatos para bebé</t>
  </si>
  <si>
    <t>Catéteres intravenosos periféricos para uso general</t>
  </si>
  <si>
    <t>Tapones multilaterales</t>
  </si>
  <si>
    <t>Levantadores de asientos de inodoro para los discapacitados físicamente</t>
  </si>
  <si>
    <t>Revestimientos o recubrimientos plásticos de materias estructurales</t>
  </si>
  <si>
    <t>Bordeadoras</t>
  </si>
  <si>
    <t>Vino</t>
  </si>
  <si>
    <t>Empaques blíster</t>
  </si>
  <si>
    <t>Repelentes de aves</t>
  </si>
  <si>
    <t>Ensambles de tubería con soldadura sónica de acero inoxidable</t>
  </si>
  <si>
    <t>Tarjetas de tablero de conectores de circuitos</t>
  </si>
  <si>
    <t>Ponqués pasteles o biscochos congelados</t>
  </si>
  <si>
    <t>Azatioprina</t>
  </si>
  <si>
    <t>Expansión comercial</t>
  </si>
  <si>
    <t>Sets de instrumentos quirúrgicos torácicos o cardiovasculares</t>
  </si>
  <si>
    <t>Forjas de cobre maquinadas con troquel abierto</t>
  </si>
  <si>
    <t>Ensambles de barras remachadas de latón</t>
  </si>
  <si>
    <t>Canales para montar carpetas</t>
  </si>
  <si>
    <t>Calentadores de procesamiento de aire</t>
  </si>
  <si>
    <t>Gabinetes de archivo o accesorios</t>
  </si>
  <si>
    <t>Mirtazapina</t>
  </si>
  <si>
    <t>Dibujo técnico</t>
  </si>
  <si>
    <t>Garantía de terceros</t>
  </si>
  <si>
    <t>Almacenaje de mercancías embandejadas</t>
  </si>
  <si>
    <t>Pistolas de electrones</t>
  </si>
  <si>
    <t>Dispensadores de pañuelos faciales</t>
  </si>
  <si>
    <t>Aceites penetrantes</t>
  </si>
  <si>
    <t>Señales de seguridad</t>
  </si>
  <si>
    <t>Palos indicadores de temperatura</t>
  </si>
  <si>
    <t>Textiles de seda de tejido  jacquard</t>
  </si>
  <si>
    <t>Equipo para recolectar especímenes de entomología</t>
  </si>
  <si>
    <t>Jarros o accesorios anaeróbicos</t>
  </si>
  <si>
    <t>Papel hecho a mano</t>
  </si>
  <si>
    <t>Tanques de almacenamiento</t>
  </si>
  <si>
    <t>Software de manejo de documentos</t>
  </si>
  <si>
    <t>Bombillos de pipetas</t>
  </si>
  <si>
    <t>Dispensadores de condimentos para servicio de comidas</t>
  </si>
  <si>
    <t>Pernos de ala</t>
  </si>
  <si>
    <t>Papel para congelador</t>
  </si>
  <si>
    <t>Cucharas dosificadoras</t>
  </si>
  <si>
    <t>Sierras</t>
  </si>
  <si>
    <t>Conductores de aserrín</t>
  </si>
  <si>
    <t>Lociones o aceites para manos o cuerpo</t>
  </si>
  <si>
    <t>Mezcladoras de rodillo</t>
  </si>
  <si>
    <t>Material promocional o reportes anuales</t>
  </si>
  <si>
    <t>Ollas a presión para uso doméstico</t>
  </si>
  <si>
    <t>Hidrotratador de lubricantes</t>
  </si>
  <si>
    <t>Impuesto de seguridad social</t>
  </si>
  <si>
    <t>Desecho o desperdicio textil</t>
  </si>
  <si>
    <t>Tubería de acero de alto rendimiento</t>
  </si>
  <si>
    <t>Servicios de control de patas y boca</t>
  </si>
  <si>
    <t>Tintas para dibujar a base de agua</t>
  </si>
  <si>
    <t>Juguetes inflables</t>
  </si>
  <si>
    <t>Postigos</t>
  </si>
  <si>
    <t>Tapones obturadores</t>
  </si>
  <si>
    <t>Generadores de neutrones</t>
  </si>
  <si>
    <t>Paneles de conexión de puertos</t>
  </si>
  <si>
    <t>Kits de reparación de cilindro hidráulico o sus componentes</t>
  </si>
  <si>
    <t>Nifuroxazida</t>
  </si>
  <si>
    <t>Filtros de aletas radiales</t>
  </si>
  <si>
    <t>Película de cámara de películas animadas</t>
  </si>
  <si>
    <t>Servicios de hormigón o estuco para exteriores</t>
  </si>
  <si>
    <t>Clases de aeróbicos o ejercicios</t>
  </si>
  <si>
    <t>Vestidos o faldas o saris o kimonos para niña</t>
  </si>
  <si>
    <t>Hassio hs</t>
  </si>
  <si>
    <t>Adhesivos de espuma</t>
  </si>
  <si>
    <t>Mezcladores de laboratorio</t>
  </si>
  <si>
    <t>Artefactos para lámpara proyectada hacia abajo</t>
  </si>
  <si>
    <t>Rodamientos esféricos</t>
  </si>
  <si>
    <t>Granuladores</t>
  </si>
  <si>
    <t>Calafateo</t>
  </si>
  <si>
    <t>Desecho o desperdicios de alimentos</t>
  </si>
  <si>
    <t>Modelos de astronomía</t>
  </si>
  <si>
    <t>Catéteres o kits de cateterización intrauterina</t>
  </si>
  <si>
    <t>Software de flujo de trabajo de contenido</t>
  </si>
  <si>
    <t>Fórmulas de suplementos para adultos de uso general</t>
  </si>
  <si>
    <t>Servicios de inspección o higiene de la carne</t>
  </si>
  <si>
    <t>Calamar vivo</t>
  </si>
  <si>
    <t>Herramientas de arenadora</t>
  </si>
  <si>
    <t>Llaves de tuercas de boca cerrada</t>
  </si>
  <si>
    <t>Kilogramo</t>
  </si>
  <si>
    <t>Objetos maquinados de cobre fundidos en arena</t>
  </si>
  <si>
    <t>Brochadoras</t>
  </si>
  <si>
    <t>Servicios generales/misceláneos  de control de arena</t>
  </si>
  <si>
    <t>Objetos maquinados de plomo fundidos en molde de grafito</t>
  </si>
  <si>
    <t>Especímenes del cuerpo animal, partes u órganos</t>
  </si>
  <si>
    <t>Semillas o plántulas de papa</t>
  </si>
  <si>
    <t>Aparatos muestreadores del núcleo del suelo</t>
  </si>
  <si>
    <t>Ensambles de tubos pegados de acero al carbono</t>
  </si>
  <si>
    <t>Tablero de montaje</t>
  </si>
  <si>
    <t>Ensambles de láminas pegadas de acero inoxidable</t>
  </si>
  <si>
    <t>Bromazepam</t>
  </si>
  <si>
    <t>Máquinas de peletización de lodo</t>
  </si>
  <si>
    <t>Sujetadores</t>
  </si>
  <si>
    <t>Cintas umbilicales para bebés</t>
  </si>
  <si>
    <t>Palma enana americana (saw palmetto)</t>
  </si>
  <si>
    <t>MG</t>
  </si>
  <si>
    <t>Mineral de hierro</t>
  </si>
  <si>
    <t>Maquinaria de soldadura por ultrasonido</t>
  </si>
  <si>
    <t>Kits de matemáticas para multiplicar</t>
  </si>
  <si>
    <t>Clorhidrato de olopatadina</t>
  </si>
  <si>
    <t>Cheurones</t>
  </si>
  <si>
    <t>Ensambles de placas soldadas de aluminio</t>
  </si>
  <si>
    <t>Libros de lectura para principiantes</t>
  </si>
  <si>
    <t>Perfiles de aleación ferrosa</t>
  </si>
  <si>
    <t>Somatostatina</t>
  </si>
  <si>
    <t>Tees de patada para futbol</t>
  </si>
  <si>
    <t>Ensambles de láminas soldadas con soldadura ultra violeta de cobre</t>
  </si>
  <si>
    <t>Cámaras desechables</t>
  </si>
  <si>
    <t>Ejercitadoras de pulmón para rehabilitación o terapia</t>
  </si>
  <si>
    <t>Pupitres de computador para estudiantes</t>
  </si>
  <si>
    <t>Producción de raíces o tubérculos</t>
  </si>
  <si>
    <t>Auranofin</t>
  </si>
  <si>
    <t>Cajas de levantar o accesorios para rehabilitación o terapia</t>
  </si>
  <si>
    <t>Manganeso mn</t>
  </si>
  <si>
    <t>Fusores</t>
  </si>
  <si>
    <t>Electrodos para cuero cabelludo fetal</t>
  </si>
  <si>
    <t>Extrusiones de perfiles de caucho</t>
  </si>
  <si>
    <t>Defensas</t>
  </si>
  <si>
    <t>Estantes o soportes o carritos para unidades de hemodiálisis</t>
  </si>
  <si>
    <t>Sellantes de cemento</t>
  </si>
  <si>
    <t>Piedras montadas</t>
  </si>
  <si>
    <t>Materiales refractarios de tinte</t>
  </si>
  <si>
    <t>Estaciones de trabajo para embalsamar o accesorios</t>
  </si>
  <si>
    <t>Camillas con ruedas o accesorios para el transporte de pacientes</t>
  </si>
  <si>
    <t>Solución de antipirina y benzocaína</t>
  </si>
  <si>
    <t>Dentífrico</t>
  </si>
  <si>
    <t>Pesca con sedal y anzuelo</t>
  </si>
  <si>
    <t>Dispensadores de pitillos</t>
  </si>
  <si>
    <t>Cabezales de rociadores de incendios</t>
  </si>
  <si>
    <t>Bandejas o juegos de toracentesis</t>
  </si>
  <si>
    <t>Interruptores de radiofrecuencia (RF)</t>
  </si>
  <si>
    <t>Brocha de corte</t>
  </si>
  <si>
    <t>Asientos</t>
  </si>
  <si>
    <t>Adhesivos perfumados</t>
  </si>
  <si>
    <t>Láminas creativas</t>
  </si>
  <si>
    <t>Tubos de tasa de sedimentación</t>
  </si>
  <si>
    <t>Instrumentos de encerado para uso odontológico</t>
  </si>
  <si>
    <t>Cubiertas para rodillos de pintura</t>
  </si>
  <si>
    <t>Múltiples de entrada</t>
  </si>
  <si>
    <t>Transiluminadores para exámenes de uso médico</t>
  </si>
  <si>
    <t>Reguladores de producción de boca de pozo</t>
  </si>
  <si>
    <t>Cloruro de benzalconio</t>
  </si>
  <si>
    <t>Anteojos</t>
  </si>
  <si>
    <t>Tazas o vasos o tapas desechables para uso doméstico</t>
  </si>
  <si>
    <t>Anillos para cámaras</t>
  </si>
  <si>
    <t>Forjas de acero maquinadas con troquel cerrado</t>
  </si>
  <si>
    <t>Pravastatina de sodio</t>
  </si>
  <si>
    <t>Grabadoras de presión o de vacío</t>
  </si>
  <si>
    <t>Objetos de zinc fundidos por moldeo en cáscara</t>
  </si>
  <si>
    <t>Ácido nucleico</t>
  </si>
  <si>
    <t>Objetos maquinados de magnesio fundidos en arena</t>
  </si>
  <si>
    <t>Dihidrocodéina tartrato</t>
  </si>
  <si>
    <t>Interferon</t>
  </si>
  <si>
    <t>Equipo de cobalto 60 para teleterapia radioterapia</t>
  </si>
  <si>
    <t>Clips de uso interno para uso médico</t>
  </si>
  <si>
    <t>Equipos de bolos de jardín</t>
  </si>
  <si>
    <t>Tablas de incentivo</t>
  </si>
  <si>
    <t>Agujas para biopsia</t>
  </si>
  <si>
    <t>Equipo de dispersión de luz</t>
  </si>
  <si>
    <t>Betahistina</t>
  </si>
  <si>
    <t>Paneles de protección o control de generadores</t>
  </si>
  <si>
    <t>Conos para tallado o máquinas pulidoras para uso odontológico</t>
  </si>
  <si>
    <t>Servicios asistenciales diurnos para  ancianos</t>
  </si>
  <si>
    <t>Ejes compensadores</t>
  </si>
  <si>
    <t>Tintas para monoimpresión a base de aceite</t>
  </si>
  <si>
    <t>Tableros o almohadillas para cortar patrones</t>
  </si>
  <si>
    <t>Contenedores para almacenar alimentos para uso doméstico</t>
  </si>
  <si>
    <t>Ensambles estructurales pegados de cobre</t>
  </si>
  <si>
    <t>Soporte angular de cartón</t>
  </si>
  <si>
    <t>Estuches de transferencia de película de rayos x para uso médico</t>
  </si>
  <si>
    <t>Retractores dentales</t>
  </si>
  <si>
    <t>Mesas de computador para estudiantes</t>
  </si>
  <si>
    <t>Fotocopiadoras</t>
  </si>
  <si>
    <t>Émbolo del lavaplatos o inodoro</t>
  </si>
  <si>
    <t>Clubes de artesanías</t>
  </si>
  <si>
    <t>Barras de cinc</t>
  </si>
  <si>
    <t>Máquinas de granizados</t>
  </si>
  <si>
    <t>Rociador manual</t>
  </si>
  <si>
    <t>Semillas o plántulas de endivias</t>
  </si>
  <si>
    <t>Congeladores verticales para uso doméstico</t>
  </si>
  <si>
    <t>Materiales de impresión agar de uso odontológico</t>
  </si>
  <si>
    <t>Tubería de acero al carbono</t>
  </si>
  <si>
    <t>Cemento liviano de pozo petrolero</t>
  </si>
  <si>
    <t>Guantes de horno o coge ollas para uso doméstico</t>
  </si>
  <si>
    <t>Servicios de operadores turísticos de peregrinaje</t>
  </si>
  <si>
    <t>Revestimientos para bombas</t>
  </si>
  <si>
    <t>Receptor acústico de telégrafo</t>
  </si>
  <si>
    <t>Servicios de monitoreo de las bombas en el emplazamiento del pozo</t>
  </si>
  <si>
    <t>Súper aleación inconel 600</t>
  </si>
  <si>
    <t>Ensambles de tubos pegados de acero de aleación baja</t>
  </si>
  <si>
    <t>Palos de lacrosse</t>
  </si>
  <si>
    <t>Compuestos órgano – metálicos</t>
  </si>
  <si>
    <t>Núcleo de panal de plomo</t>
  </si>
  <si>
    <t>Pelotas de racquet</t>
  </si>
  <si>
    <t>Contadores electrónicos</t>
  </si>
  <si>
    <t>Refrigerante de motor</t>
  </si>
  <si>
    <t>Servicios de troquelado</t>
  </si>
  <si>
    <t>Servicios de fabricación de fibra de seda</t>
  </si>
  <si>
    <t>Cabeza de Toro</t>
  </si>
  <si>
    <t>Estudio de emplazamientos de fábricas de gas</t>
  </si>
  <si>
    <t>Grabado de monedas</t>
  </si>
  <si>
    <t>Servicios de redes públicas de retransmisión de tramas</t>
  </si>
  <si>
    <t>Partes de repuesto o accesorios para tapa oídos</t>
  </si>
  <si>
    <t>Punzones para grabado</t>
  </si>
  <si>
    <t>Seguro de invalidez</t>
  </si>
  <si>
    <t>Componentes de metal precioso formados con explosivos</t>
  </si>
  <si>
    <t>Pantallas intensificadoras de rayos x para uso médico</t>
  </si>
  <si>
    <t>Lubricantes dentales</t>
  </si>
  <si>
    <t>Ensambles de placas soldadas con soldadura fuerte o débil de aluminio</t>
  </si>
  <si>
    <t>Cable para señales</t>
  </si>
  <si>
    <t>Pesas de calibración o sets de pesas</t>
  </si>
  <si>
    <t>Campo de aterrizaje</t>
  </si>
  <si>
    <t>Barras de pánico</t>
  </si>
  <si>
    <t>Limpiaparabrisas de camión</t>
  </si>
  <si>
    <t>Brocas pdc</t>
  </si>
  <si>
    <t>Redes para pesca comercial</t>
  </si>
  <si>
    <t>Diagramas de asientos de los estudiantes en el salón de clases</t>
  </si>
  <si>
    <t>Molino de bola</t>
  </si>
  <si>
    <t>Agujas de fístula</t>
  </si>
  <si>
    <t>Sistemas de recuperación de agua de esterilización</t>
  </si>
  <si>
    <t>Pulgada</t>
  </si>
  <si>
    <t>Túnel para peatones</t>
  </si>
  <si>
    <t>Felbamato</t>
  </si>
  <si>
    <t>Interpretación de fotografía geofísica</t>
  </si>
  <si>
    <t>Clorhidrato de pipradol</t>
  </si>
  <si>
    <t>Servicios de defensa de los derechos de los niños</t>
  </si>
  <si>
    <t>Ensambles estructurales con soldadura de fuerte o débil de titanio</t>
  </si>
  <si>
    <t>Bandejas o agujas espinales</t>
  </si>
  <si>
    <t>Ayudas para fumar para los discapacitados físicamente</t>
  </si>
  <si>
    <t>Limpieza total de derramamiento de sustancias tóxicas</t>
  </si>
  <si>
    <t>Arados de subsuelo</t>
  </si>
  <si>
    <t>Cable de acero</t>
  </si>
  <si>
    <t>Programas para la disuasión de delitos</t>
  </si>
  <si>
    <t>Podómetros</t>
  </si>
  <si>
    <t>Bobina de hierro</t>
  </si>
  <si>
    <t>Medidores de la cabina aeroespacial</t>
  </si>
  <si>
    <t>Ensambles de barras pegadas de aleación hast x</t>
  </si>
  <si>
    <t>Cenador</t>
  </si>
  <si>
    <t>Norepinefrina bitartrato</t>
  </si>
  <si>
    <t>Simuladores galvánicos o farádicos</t>
  </si>
  <si>
    <t>Hornos convencionales para uso doméstico</t>
  </si>
  <si>
    <t>Plantilla de posicionamiento</t>
  </si>
  <si>
    <t>Piezas de fusible o accesorios</t>
  </si>
  <si>
    <t>Enantato de testosterona</t>
  </si>
  <si>
    <t>Arandelas reductoras</t>
  </si>
  <si>
    <t>Lavadoras de platos para uso comercial</t>
  </si>
  <si>
    <t>Componentes de caucho maquinados por extrusión de impacto</t>
  </si>
  <si>
    <t>Libros de planificación del profesor</t>
  </si>
  <si>
    <t>Componentes de aleaciones no ferrosas estampados</t>
  </si>
  <si>
    <t>Tuercas limitadoras</t>
  </si>
  <si>
    <t>Diclorhidrato de mibefradil</t>
  </si>
  <si>
    <t>Gabinetes para almacenamiento de herramientas de taller general o gabinetes con herramientas</t>
  </si>
  <si>
    <t>Zoo</t>
  </si>
  <si>
    <t>Componentes de latón maquinados por extrusión de impacto</t>
  </si>
  <si>
    <t>Sellos de metal</t>
  </si>
  <si>
    <t>Servicios de prevención o control de la enfermedad por radiación</t>
  </si>
  <si>
    <t>Estación de metro</t>
  </si>
  <si>
    <t>Despliegue de armas</t>
  </si>
  <si>
    <t>Cuerda de polipropileno</t>
  </si>
  <si>
    <t>Rodamientos de rueda</t>
  </si>
  <si>
    <t>Servicios de cementación mediante tubería flexible contínua</t>
  </si>
  <si>
    <t>Cal viva</t>
  </si>
  <si>
    <t>Salidas de gas para uso médico</t>
  </si>
  <si>
    <t>Ensambles de láminas soldadas con soldadura sónica de aleación wasp</t>
  </si>
  <si>
    <t>Factores antihemofílicos o globulinas</t>
  </si>
  <si>
    <t>Baños de agua de agitación orbital</t>
  </si>
  <si>
    <t>Seguro de garantía de fidelidad</t>
  </si>
  <si>
    <t>Piezas de acero forjadas a martinete</t>
  </si>
  <si>
    <t>Equipo protector para soccer</t>
  </si>
  <si>
    <t>Resina estireno butadieno acrilonitrilo</t>
  </si>
  <si>
    <t>Unidades de bombeo de fracturación</t>
  </si>
  <si>
    <t>Servicios de preparación de semilleros</t>
  </si>
  <si>
    <t>Grúas de taller</t>
  </si>
  <si>
    <t>Acetato de octreotida</t>
  </si>
  <si>
    <t>Cinta conductora de electricidad</t>
  </si>
  <si>
    <t>Unidades de calefacción solar</t>
  </si>
  <si>
    <t>Semillas o plántulas de guar</t>
  </si>
  <si>
    <t>Enflurano</t>
  </si>
  <si>
    <t>Minoxidil solución tópica</t>
  </si>
  <si>
    <t>Tuercas de expansión</t>
  </si>
  <si>
    <t>Iluminación interior para automóviles</t>
  </si>
  <si>
    <t>Desecho o desperdicios peligrosos</t>
  </si>
  <si>
    <t>Cabinas para restaurantes</t>
  </si>
  <si>
    <t>Sales metálicas inorgánicas</t>
  </si>
  <si>
    <t>Acero de alta velocidad z90wdkcv65542 or m35</t>
  </si>
  <si>
    <t>Metilprednisolona</t>
  </si>
  <si>
    <t>Bolsas de té</t>
  </si>
  <si>
    <t>Kits para extracción de proteína de células o tejidos de mamíferos</t>
  </si>
  <si>
    <t>Matayaya</t>
  </si>
  <si>
    <t>Lámparas de neón</t>
  </si>
  <si>
    <t>Cefepima</t>
  </si>
  <si>
    <t>Fosfato sódico de estramustina</t>
  </si>
  <si>
    <t>Servicios de protección de sitios históricos o monumentos</t>
  </si>
  <si>
    <t>Bates de softbol</t>
  </si>
  <si>
    <t>Tubería de latón</t>
  </si>
  <si>
    <t>Clubes para reuniones sociales</t>
  </si>
  <si>
    <t>Inversiones de soldadura</t>
  </si>
  <si>
    <t>Incubadoras de cámara dual de dióxido de carbono de pared seca</t>
  </si>
  <si>
    <t>Dispensadores de medicamentos</t>
  </si>
  <si>
    <t>Aparato de magnetismo</t>
  </si>
  <si>
    <t>Hierros de tratamiento de acidificación</t>
  </si>
  <si>
    <t>Unidades temáticas de historia</t>
  </si>
  <si>
    <t>Kits de enseñanza de células</t>
  </si>
  <si>
    <t>Sets de actividades de bloques lógicos</t>
  </si>
  <si>
    <t>Objetos fundidos maquinados por proceso v de zinc</t>
  </si>
  <si>
    <t>Redes r/c de resistores o capacitores</t>
  </si>
  <si>
    <t>Disolventes aromáticos</t>
  </si>
  <si>
    <t>Servicios de teñido o impresión y acabado</t>
  </si>
  <si>
    <t>Tubos micro centrífugos</t>
  </si>
  <si>
    <t>Clorhidrato de doxorrubicina liposomal</t>
  </si>
  <si>
    <t>Curvas</t>
  </si>
  <si>
    <t>Objetos de magnesio fundidos en molde cerámico</t>
  </si>
  <si>
    <t>Clorhidrato de doxepina</t>
  </si>
  <si>
    <t>Llaves tubulares de desplazamiento</t>
  </si>
  <si>
    <t>Servicios de transmisión óptica (ocx)</t>
  </si>
  <si>
    <t>Cortadores químicos de cable de recuperación</t>
  </si>
  <si>
    <t>Forjaduras anulares laminadas de berilio</t>
  </si>
  <si>
    <t>Máquinas Ram de electro descarga</t>
  </si>
  <si>
    <t>Zafiros</t>
  </si>
  <si>
    <t>Accesorios de pistola de perforación de tubos completa</t>
  </si>
  <si>
    <t>Servicio de perforación de los orificio de conexión o ratonera</t>
  </si>
  <si>
    <t>Paneles de control de compresores</t>
  </si>
  <si>
    <t>Sistemas de medida del flujo industrial nucleónico</t>
  </si>
  <si>
    <t>Reflectores de radar</t>
  </si>
  <si>
    <t>Antiparasitario tópico permetrina</t>
  </si>
  <si>
    <t>Comida granulada para roedores</t>
  </si>
  <si>
    <t>Equipo de riego para invernadero</t>
  </si>
  <si>
    <t>Sensores de carga eléctrica</t>
  </si>
  <si>
    <t>Cámara fotocopiadora</t>
  </si>
  <si>
    <t>Hialuronidasa</t>
  </si>
  <si>
    <t>Filtros o ultrafiltros farmacéuticos</t>
  </si>
  <si>
    <t>Controles de calidad o calibradores o estándares de coagulación</t>
  </si>
  <si>
    <t>Objetos de zinc fundidos en molde fijo</t>
  </si>
  <si>
    <t>Servicios de asesoramiento sobre la puesta en marcha de empresas nuevas</t>
  </si>
  <si>
    <t>Escritura de textos publicitarios</t>
  </si>
  <si>
    <t>Servicios de trituración secundaria, regeneración o revestimiento para herramientas de corte</t>
  </si>
  <si>
    <t>Servicios telegráficos de agencias de noticias</t>
  </si>
  <si>
    <t>Objetos de fundición centrífuga de estaño</t>
  </si>
  <si>
    <t>Cefamandol</t>
  </si>
  <si>
    <t>Succinato de frovatriptan</t>
  </si>
  <si>
    <t>Servicios de orfanatos o adopción</t>
  </si>
  <si>
    <t>Fibroscopios</t>
  </si>
  <si>
    <t>Troleys de viga</t>
  </si>
  <si>
    <t>Bayahíbe</t>
  </si>
  <si>
    <t>Uniones multilaterales</t>
  </si>
  <si>
    <t>Software para compilar y descompilar</t>
  </si>
  <si>
    <t>Tazones o equipo para alimentación de mascotas</t>
  </si>
  <si>
    <t>Tornillo de orejas</t>
  </si>
  <si>
    <t>Servicios de masajes</t>
  </si>
  <si>
    <t>Ensambles de placas remachadas de aleación wasp</t>
  </si>
  <si>
    <t>Fenitoína</t>
  </si>
  <si>
    <t>Ensambles de tubos atornillados de cobre</t>
  </si>
  <si>
    <t>Cable de radiofrecuencia (rf)</t>
  </si>
  <si>
    <t>Espitas para uso quirúrgico</t>
  </si>
  <si>
    <t>Clorhidrato de mecamilamina</t>
  </si>
  <si>
    <t>El Limón</t>
  </si>
  <si>
    <t>Sistemas integrados de información de mantenimiento</t>
  </si>
  <si>
    <t>Conmutadores de proximidad</t>
  </si>
  <si>
    <t>Membranas para periodoncia</t>
  </si>
  <si>
    <t>Materiales de enseñanza para el cuidador de niños</t>
  </si>
  <si>
    <t>Historia militar</t>
  </si>
  <si>
    <t>Iterbio yb</t>
  </si>
  <si>
    <t>Teteras o cafeteras para uso doméstico</t>
  </si>
  <si>
    <t>Software de respaldo o archivo</t>
  </si>
  <si>
    <t>Incubadoras o polleras para aves de corral</t>
  </si>
  <si>
    <t>Cortinas de cubículo o pantallas o hardware de rieles de cortinas para pacientes</t>
  </si>
  <si>
    <t>Servicios de planificación para el revestimiento de tuberías del pozo</t>
  </si>
  <si>
    <t>Tuercas de canal</t>
  </si>
  <si>
    <t>Sets de ajuste de insertos ópticos</t>
  </si>
  <si>
    <t>Deslizadores del lecho de perforación</t>
  </si>
  <si>
    <t>Ensambles estructurales con soldadura de solvente de aleación hast x</t>
  </si>
  <si>
    <t>Valrubicina</t>
  </si>
  <si>
    <t>Agitador magnético</t>
  </si>
  <si>
    <t>Simuladores de embarazo</t>
  </si>
  <si>
    <t>Itrio y</t>
  </si>
  <si>
    <t>Separadores</t>
  </si>
  <si>
    <t>Brocas o herramientas de moldeado</t>
  </si>
  <si>
    <t>Colgadores de equipos de línea arterial o intravenosa</t>
  </si>
  <si>
    <t>Cantimploras de laboratorio dental</t>
  </si>
  <si>
    <t>Llaves de torsión</t>
  </si>
  <si>
    <t>Vino fortificado</t>
  </si>
  <si>
    <t>Vasopresina</t>
  </si>
  <si>
    <t>Bombas de osmosis inversa</t>
  </si>
  <si>
    <t>Servicios de escolarización primaria para personas discapacitadas</t>
  </si>
  <si>
    <t>Bandas caminadoras ejercitadoras para rehabilitación o terapia</t>
  </si>
  <si>
    <t>Impresión tipográfica o por serigrafía</t>
  </si>
  <si>
    <t>Nucleótidos</t>
  </si>
  <si>
    <t>Champús</t>
  </si>
  <si>
    <t>Mezcladoras de material de pavimentación</t>
  </si>
  <si>
    <t>Colchones neumáticos</t>
  </si>
  <si>
    <t>Equipos de medición de la fuerza del campo</t>
  </si>
  <si>
    <t>Cascos para motociclistas</t>
  </si>
  <si>
    <t>Metimazol</t>
  </si>
  <si>
    <t>Pigmentos orgánicos</t>
  </si>
  <si>
    <t>Equipo para llenado de ampolletas</t>
  </si>
  <si>
    <t>Desinfectantes de superficies para uso médico</t>
  </si>
  <si>
    <t>Equipo teledirigido para recintos radiactivos</t>
  </si>
  <si>
    <t>Media o ayudas para apilar para los discapacitados físicamente</t>
  </si>
  <si>
    <t>Cabezote</t>
  </si>
  <si>
    <t>La Romana</t>
  </si>
  <si>
    <t>Computadores de tableta</t>
  </si>
  <si>
    <t>Portaherramientas</t>
  </si>
  <si>
    <t>DISTRITOS MUNICIPALES</t>
  </si>
  <si>
    <t>Endoscopios flexibles o accesorios o productos relacionados</t>
  </si>
  <si>
    <t>Agentes de entrecruzamiento</t>
  </si>
  <si>
    <t>Protectores o cubiertas de puntas de endoscopios</t>
  </si>
  <si>
    <t>Sets de drenaje biliar para endoscopia</t>
  </si>
  <si>
    <t>Picas</t>
  </si>
  <si>
    <t>Gafetes o porta gafetes</t>
  </si>
  <si>
    <t>Cubiertas para lentes</t>
  </si>
  <si>
    <t>Componentes de cobre formados en torno</t>
  </si>
  <si>
    <t>Pipeta de desplazamiento de aire de un solo canal manuales</t>
  </si>
  <si>
    <t>Herramientas de piloteadoras o sus piezas o accesorios</t>
  </si>
  <si>
    <t>Productos para el sistema musculo esquelético o nervioso para uso veterinario</t>
  </si>
  <si>
    <t>Cortador rotativo de tela o papel</t>
  </si>
  <si>
    <t>Servicios de hardware de tuberías de revestimiento para campos petroleros</t>
  </si>
  <si>
    <t>Lámina de hierro</t>
  </si>
  <si>
    <t>Melamina mf</t>
  </si>
  <si>
    <t>Lanza del cable de recuperación</t>
  </si>
  <si>
    <t>Drenajes de incisión para uso médico</t>
  </si>
  <si>
    <t>Ensambles de barras atornilladas de titanio</t>
  </si>
  <si>
    <t>Estimulante bisacodilo</t>
  </si>
  <si>
    <t>Cangrejos vivos</t>
  </si>
  <si>
    <t>Almohadilla para alfombras</t>
  </si>
  <si>
    <t>Descansos para las muñecas</t>
  </si>
  <si>
    <t>Servicios de elaboración de mantequilla o crema de leche</t>
  </si>
  <si>
    <t>Alendronato sódico</t>
  </si>
  <si>
    <t>Series de cintas</t>
  </si>
  <si>
    <t>Solución reveladora</t>
  </si>
  <si>
    <t>Bolsas para enema</t>
  </si>
  <si>
    <t>Pintura de acuarela en tubo</t>
  </si>
  <si>
    <t>Zinc zn</t>
  </si>
  <si>
    <t>Servicios de almacenaje de documentos</t>
  </si>
  <si>
    <t>Ensambles de tubería soldada de solvente no metálico</t>
  </si>
  <si>
    <t>Helechos</t>
  </si>
  <si>
    <t>Red de protección</t>
  </si>
  <si>
    <t>Servicios de inhibición orgánica de la matriz</t>
  </si>
  <si>
    <t>Servicios de remolcadores</t>
  </si>
  <si>
    <t>Baños secos o bloques calentadores</t>
  </si>
  <si>
    <t>Servicios de prevención o control de trastornos neurológicos</t>
  </si>
  <si>
    <t>Máquinas de soldar</t>
  </si>
  <si>
    <t>Contenedores o carritos o accesorios para desecho de agujas o cuchillas u otros objetos afilados</t>
  </si>
  <si>
    <t>Clorhidrato de pentazocina</t>
  </si>
  <si>
    <t>Contraterrorismo</t>
  </si>
  <si>
    <t>Cistoscopios</t>
  </si>
  <si>
    <t>Piedras o herramientas o equipos de afilar</t>
  </si>
  <si>
    <t>Tubería de plomo</t>
  </si>
  <si>
    <t>Salones de baile</t>
  </si>
  <si>
    <t>Servicios de primeros ministros</t>
  </si>
  <si>
    <t>Pantuflas para niño</t>
  </si>
  <si>
    <t>Polietileno de baja densidad hdpe</t>
  </si>
  <si>
    <t>Kits o reactivos para electroforesis capilar</t>
  </si>
  <si>
    <t>Rastrillos</t>
  </si>
  <si>
    <t>Unidades de bombeo de cemento</t>
  </si>
  <si>
    <t>Ensambles de láminas soldadas con soldadura ultra violeta de latón</t>
  </si>
  <si>
    <t>Servicios de fabricación de máquinas herramienta, labrado de metales o madera</t>
  </si>
  <si>
    <t>Máquinas seleccionadoras de semillas, grano o legumbres secas</t>
  </si>
  <si>
    <t>Lavaderos o accesorios para embalsamar</t>
  </si>
  <si>
    <t>Cepillos para paladares o prótesis dentales</t>
  </si>
  <si>
    <t>Puertas de rejilla</t>
  </si>
  <si>
    <t>Sistemas de computadores de vuelo</t>
  </si>
  <si>
    <t>Prensa para masa para uso doméstico</t>
  </si>
  <si>
    <t>Pintura al gouache</t>
  </si>
  <si>
    <t>Pesas</t>
  </si>
  <si>
    <t>Perfiles de titanio</t>
  </si>
  <si>
    <t>Electrodos de diatermia</t>
  </si>
  <si>
    <t>Neveras para uso doméstico</t>
  </si>
  <si>
    <t>Ensambles estructurales con soldadura de solvente de acero de aleación baja</t>
  </si>
  <si>
    <t>Cámaras gamma de uso general para uso médico</t>
  </si>
  <si>
    <t>Objetos de hierro fundidos en molde de yeso</t>
  </si>
  <si>
    <t>Elaboración o reproducción de películas de cine</t>
  </si>
  <si>
    <t>Cocteles de alcohol o bebidas mixtas</t>
  </si>
  <si>
    <t>Fusibles de cartucho</t>
  </si>
  <si>
    <t>Cartones acanalados ranurados</t>
  </si>
  <si>
    <t>EXCEPCIÓN - RESOLUCIÓN 15-08 SOBRE COMPRA Y CONTRATACIÓN DE PASAJE AÉREO, COMBUSTIBLE Y REPARACIÓN DE VEHÍCULOS DE MOTOR</t>
  </si>
  <si>
    <t>Objetos maquinados de aluminio fundidos en molde de yeso</t>
  </si>
  <si>
    <t>Ensamblajes de apilamiento de cabezales</t>
  </si>
  <si>
    <t>Herramientas de resonancia magnética nuclear</t>
  </si>
  <si>
    <t>Sets o sistemas de instrumentos de fijación externa</t>
  </si>
  <si>
    <t>Cordones de audiometría</t>
  </si>
  <si>
    <t>Cerramiento insonorizante de conjunto de generador montado</t>
  </si>
  <si>
    <t>Arandelas curvas</t>
  </si>
  <si>
    <t>Tapón calibrador de cierre</t>
  </si>
  <si>
    <t>Clorhidrato de isoetarina</t>
  </si>
  <si>
    <t>Excreciones</t>
  </si>
  <si>
    <t>Dispensadores de película elástica</t>
  </si>
  <si>
    <t>Tintas para monoimpresión a base de agua</t>
  </si>
  <si>
    <t>Sifones en P</t>
  </si>
  <si>
    <t>Telurio te</t>
  </si>
  <si>
    <t>Objetos fundidos maquinados con troquel de latón</t>
  </si>
  <si>
    <t>Forros para calzado</t>
  </si>
  <si>
    <t>Enderezadores manuales de cables</t>
  </si>
  <si>
    <t>Tubería de bronce</t>
  </si>
  <si>
    <t>Cable triaxial</t>
  </si>
  <si>
    <t>Puertos o lugares de inyección o tapas o protectores para administración arterial o intravenosa</t>
  </si>
  <si>
    <t>Cintas o escarapelas para el salón de clases</t>
  </si>
  <si>
    <t>Bolsas o contenedores de transferencia de infusión arterial o intravenosa</t>
  </si>
  <si>
    <t>Servicios de medición de presión para registros de producción</t>
  </si>
  <si>
    <t>Drenaje de agua pluviales</t>
  </si>
  <si>
    <t>Vestidos de aislamiento o de flotación</t>
  </si>
  <si>
    <t>Fórmulas de suplementos pediátricos</t>
  </si>
  <si>
    <t>Cohetes de una sola etapa</t>
  </si>
  <si>
    <t>Moratoria o desarme nuclear</t>
  </si>
  <si>
    <t>Componentes compuestos hidroformados</t>
  </si>
  <si>
    <t>Acumuladores neumáticos</t>
  </si>
  <si>
    <t>Bloquecillo</t>
  </si>
  <si>
    <t>Válvulas de cierre de gas o cajas de válvulas para uso médico</t>
  </si>
  <si>
    <t>Moldeables resistentes a ácidos o a álcalis</t>
  </si>
  <si>
    <t>Sistemas de iluminación de escenario o estudio</t>
  </si>
  <si>
    <t>Accesorios para retinoscopio para uso oftálmico</t>
  </si>
  <si>
    <t>Entomología de cultivos extensivos</t>
  </si>
  <si>
    <t>Dispositivo de retroalimentación biológica</t>
  </si>
  <si>
    <t>Centrales de gas</t>
  </si>
  <si>
    <t>Servicios de información de salud animal</t>
  </si>
  <si>
    <t>Microscopios metalúrgicos</t>
  </si>
  <si>
    <t>Unidades de acceso remoto de telecomunicaciones</t>
  </si>
  <si>
    <t>Servicios geológicos</t>
  </si>
  <si>
    <t>Extrusiones de perfiles de zinc</t>
  </si>
  <si>
    <t>Kits de caligrafía</t>
  </si>
  <si>
    <t>Maniobras terrestres</t>
  </si>
  <si>
    <t>Acetato de triamcinolona</t>
  </si>
  <si>
    <t>Kits o suministros para pruebas de coagulación</t>
  </si>
  <si>
    <t>Tuercas ciegas</t>
  </si>
  <si>
    <t>Varillas de níquel</t>
  </si>
  <si>
    <t>Ensambles de tubos remachados de acero de aleación baja</t>
  </si>
  <si>
    <t>Materiales de enseñanza de habilidades para la crianza de los hijos</t>
  </si>
  <si>
    <t>Tapones de tubo</t>
  </si>
  <si>
    <t>Puente para peatones</t>
  </si>
  <si>
    <t>Jet privado o de negocios</t>
  </si>
  <si>
    <t>Ofloxacina</t>
  </si>
  <si>
    <t>Ensambles de tubería remachada de aluminio</t>
  </si>
  <si>
    <t>LICITACIÓN PÚBLICA</t>
  </si>
  <si>
    <t>Sets de candados</t>
  </si>
  <si>
    <t>Servicios de vacunación animal</t>
  </si>
  <si>
    <t>Marcos de secciones de madera</t>
  </si>
  <si>
    <t>Seguros de carga</t>
  </si>
  <si>
    <t>Pintura de marcador para cuerpo o cara</t>
  </si>
  <si>
    <t>Baldes para salas de cirugía o accesorios o productos relacionados</t>
  </si>
  <si>
    <t>Puente de ferrocarril</t>
  </si>
  <si>
    <t>Arroyo Barril</t>
  </si>
  <si>
    <t>Diseño del intercambio electrónico de datos (ied)</t>
  </si>
  <si>
    <t>Máquinas para desengrasar cuero</t>
  </si>
  <si>
    <t>Altavoces activos “subwoofer””</t>
  </si>
  <si>
    <t>Impuesto nacional sobre la renta</t>
  </si>
  <si>
    <t>Materiales de ensamblaje para entomología</t>
  </si>
  <si>
    <t>Clorhidrato de meclozina</t>
  </si>
  <si>
    <t>Ensambles de tubos soldados con soldadura fuerte o débil no metálica</t>
  </si>
  <si>
    <t>Cinta de fibra de vidrio</t>
  </si>
  <si>
    <t>Servicios de perspectivas de desarrollo profesional</t>
  </si>
  <si>
    <t>Sets de tubos de bombeo de infusión para alimentación enteral</t>
  </si>
  <si>
    <t>Espumas de terpolímero propileno etileno</t>
  </si>
  <si>
    <t>Servicios de administración de datos de los activos del campo petrolero</t>
  </si>
  <si>
    <t>Joyas para el cuerpo</t>
  </si>
  <si>
    <t>Objetos de titanio fundidos en molde de yeso</t>
  </si>
  <si>
    <t>Pelotas de equipos de balonmano</t>
  </si>
  <si>
    <t>Servicios de administración de la propiedad</t>
  </si>
  <si>
    <t>Rotavirus</t>
  </si>
  <si>
    <t>Helicópteros de carga</t>
  </si>
  <si>
    <t>Ensambles de placas remachadas de inconel</t>
  </si>
  <si>
    <t>Cabezas de disparo</t>
  </si>
  <si>
    <t>Pinos</t>
  </si>
  <si>
    <t>Ordenación de las cuencas hidrográficas forestales</t>
  </si>
  <si>
    <t>Máquina de tarjetas de tiempo</t>
  </si>
  <si>
    <t>Zapatas guía</t>
  </si>
  <si>
    <t>Mezclas de algodón</t>
  </si>
  <si>
    <t>Fieltros de recubrimiento de tracción ortopédica para uso general</t>
  </si>
  <si>
    <t>Servicios de fisioterapia</t>
  </si>
  <si>
    <t>Monturas magnéticas para marcos</t>
  </si>
  <si>
    <t>Tazas dosificadoras</t>
  </si>
  <si>
    <t>Servicios del sistema de las organizaciones</t>
  </si>
  <si>
    <t>Programación para cobol</t>
  </si>
  <si>
    <t>Evaluación de la contaminación por fertilizantes orgánicos</t>
  </si>
  <si>
    <t>Tintas para textiles a base de agua</t>
  </si>
  <si>
    <t>Clorhidrato de hidroxizina</t>
  </si>
  <si>
    <t>Servicios de transporte en vehículos de tren ligero lrv</t>
  </si>
  <si>
    <t>Evacuadores de humo o accesorios para uso quirúrgico</t>
  </si>
  <si>
    <t>Mineral de cianita</t>
  </si>
  <si>
    <t>Materiales de enseñanza de prevención de la violencia o de educación para la evasión de la violencia</t>
  </si>
  <si>
    <t>Filtros de colodión de dializador para hemodiálisis</t>
  </si>
  <si>
    <t>Servicios de capacitación en readiestramiento o repaso</t>
  </si>
  <si>
    <t>Servicios de hospitales siquiátricos</t>
  </si>
  <si>
    <t>Mesas de conferencia</t>
  </si>
  <si>
    <t>Bajos de Haina</t>
  </si>
  <si>
    <t>Tubos corrugados para cableado posterior</t>
  </si>
  <si>
    <t>Lámparas médicas</t>
  </si>
  <si>
    <t>Ensambles de tubos soldados con soldadura sónica de acero de aleación baja</t>
  </si>
  <si>
    <t>Terminales de buscapersonas</t>
  </si>
  <si>
    <t>Aparatos o contenedores para recolección de esputos</t>
  </si>
  <si>
    <t>Indicadores de nivel de líquido nucleónico industrial</t>
  </si>
  <si>
    <t>Galato de propilo</t>
  </si>
  <si>
    <t>Tela de arpillera o cáñamo o yute</t>
  </si>
  <si>
    <t>Dispositivos prostéticos para las extremidades superiores</t>
  </si>
  <si>
    <t>Servicios de cartas de crédito</t>
  </si>
  <si>
    <t>Bandejas para compresas</t>
  </si>
  <si>
    <t>Servicios de cuidado de patios o piscinas</t>
  </si>
  <si>
    <t>Pistola de perforación de tubos completa</t>
  </si>
  <si>
    <t>Evaluación de las necesidades de alimentos de emergencia</t>
  </si>
  <si>
    <t>Removedor de óxido</t>
  </si>
  <si>
    <t>Materiales de estabilización o limpieza de ácido ribonucleico</t>
  </si>
  <si>
    <t>Materiales elastómeros para ortodoncia</t>
  </si>
  <si>
    <t>Estantes de montaje</t>
  </si>
  <si>
    <t>Yarda cuadrada</t>
  </si>
  <si>
    <t>Tolazamida</t>
  </si>
  <si>
    <t>Matamoscas</t>
  </si>
  <si>
    <t>Agentes para adelgazar el lodo</t>
  </si>
  <si>
    <t>Contenedores de almacenamiento de semillas para braquiterapia</t>
  </si>
  <si>
    <t>Juegos de deportes</t>
  </si>
  <si>
    <t>Ángulos de aluminio</t>
  </si>
  <si>
    <t>Kits de ciencias forenses</t>
  </si>
  <si>
    <t>Probadores digitales</t>
  </si>
  <si>
    <t>Kits de expresión celular mamífera</t>
  </si>
  <si>
    <t>Servicios de control de las malas hierbas</t>
  </si>
  <si>
    <t>Propionato de testosterona</t>
  </si>
  <si>
    <t>Salicilato de trietanolamina</t>
  </si>
  <si>
    <t>Estudios hidrológicos</t>
  </si>
  <si>
    <t>Recursos de la pesca en aguas interiores</t>
  </si>
  <si>
    <t>Sensores de corriente eléctrica</t>
  </si>
  <si>
    <t>Clorhidrato de gemcitabina</t>
  </si>
  <si>
    <t>Azulejos para mosaico</t>
  </si>
  <si>
    <t>Limpiadores de bandejas de impresión para uso odontológico</t>
  </si>
  <si>
    <t>Regletas de montaje</t>
  </si>
  <si>
    <t>Conductos de plomo</t>
  </si>
  <si>
    <t>Chimeneas de derivación</t>
  </si>
  <si>
    <t>Accesorios para productos de sistemas de entrega de oxígeno para terapia o sus suministros</t>
  </si>
  <si>
    <t>Congeladores de golpe de frío</t>
  </si>
  <si>
    <t>Graderías para patios de recreo</t>
  </si>
  <si>
    <t>Estuches para insufladores nasales</t>
  </si>
  <si>
    <t>Aerógrafos para arte</t>
  </si>
  <si>
    <t>Anclajes de amarre</t>
  </si>
  <si>
    <t>Objetos fundidos maquinados por proceso v de cobre</t>
  </si>
  <si>
    <t>Unidades de braquiterapia</t>
  </si>
  <si>
    <t>Objetos maquinados no metálicos fundidos en molde cerámico</t>
  </si>
  <si>
    <t>Jeringas con agujas para uso médico</t>
  </si>
  <si>
    <t>Láminas elásticas de embalaje</t>
  </si>
  <si>
    <t>Geles de poliacrilamida pre fabricados</t>
  </si>
  <si>
    <t>Software de servicios basados en ubicación para móviles</t>
  </si>
  <si>
    <t>Albuterol</t>
  </si>
  <si>
    <t>Impulsores de tarro</t>
  </si>
  <si>
    <t>Hebra de caucho o látex</t>
  </si>
  <si>
    <t>Alcanzadores para los discapacitados físicamente</t>
  </si>
  <si>
    <t>Navajas de afeitar</t>
  </si>
  <si>
    <t>Poliacetal</t>
  </si>
  <si>
    <t>Mineral de plata</t>
  </si>
  <si>
    <t>Poliuretano termoestable pur</t>
  </si>
  <si>
    <t>Las Palomas</t>
  </si>
  <si>
    <t>Poleas del motor</t>
  </si>
  <si>
    <t>Kits de síntesis de ácido desoxirribonucleico dna complementario</t>
  </si>
  <si>
    <t>Servicios de procesamiento o preparación de datos</t>
  </si>
  <si>
    <t>Sistemas de comunicaciones de embarcaciones marítimas</t>
  </si>
  <si>
    <t>Loxaglato de meglumina</t>
  </si>
  <si>
    <t>Estebanía</t>
  </si>
  <si>
    <t>Conductos de latón</t>
  </si>
  <si>
    <t>Almacenamiento para balones o redes de voleibol</t>
  </si>
  <si>
    <t>Bulbos de succión para uso quirúrgico</t>
  </si>
  <si>
    <t>Maquinaria de llenado</t>
  </si>
  <si>
    <t>Equipo de torque</t>
  </si>
  <si>
    <t>Uniones de desplazamiento</t>
  </si>
  <si>
    <t>Excavadoras de agujeros</t>
  </si>
  <si>
    <t>Maleato de clorfenamina</t>
  </si>
  <si>
    <t>Guías de rollo para impresoras, faxes o fotocopiadoras</t>
  </si>
  <si>
    <t>Probadores de estado lógico</t>
  </si>
  <si>
    <t>Tubos criogénicos</t>
  </si>
  <si>
    <t>Articaína</t>
  </si>
  <si>
    <t>Paregorico</t>
  </si>
  <si>
    <t>Semillas o plántulas de pasto</t>
  </si>
  <si>
    <t>Equipo de disposición de lodo</t>
  </si>
  <si>
    <t>Servicios de refinanciación</t>
  </si>
  <si>
    <t>Sujetadores para dispositivos de cocina para los discapacitados físicamente</t>
  </si>
  <si>
    <t>Objetos maquinados en molde permanente no metálicos fundidos</t>
  </si>
  <si>
    <t>Epoxi</t>
  </si>
  <si>
    <t>Perfiles de plomo</t>
  </si>
  <si>
    <t>Borradores de goma</t>
  </si>
  <si>
    <t>Adaptadores de electricidad para cámaras</t>
  </si>
  <si>
    <t>Cajas de almacenamiento criogénicas</t>
  </si>
  <si>
    <t>Estirador de calzado</t>
  </si>
  <si>
    <t>Ligaduras de soporte mamario</t>
  </si>
  <si>
    <t>Etiquetas de identificación</t>
  </si>
  <si>
    <t>Flautines</t>
  </si>
  <si>
    <t>Auditorias internas</t>
  </si>
  <si>
    <t>Planchas para waffles para uso doméstico</t>
  </si>
  <si>
    <t>Bloques de conexiones</t>
  </si>
  <si>
    <t>Equipos de cuarto oscuro de offset</t>
  </si>
  <si>
    <t>Ventanas de lentes infrarrojos o de láser</t>
  </si>
  <si>
    <t>Valsartán</t>
  </si>
  <si>
    <t>Instrumentación de flujo de neutrones incorporada al núcleo para reactores nucleares</t>
  </si>
  <si>
    <t>Medidor de espesores</t>
  </si>
  <si>
    <t>Servicios de pruebas de fracturación del pozo</t>
  </si>
  <si>
    <t>Fuentes de iones</t>
  </si>
  <si>
    <t>Partes o accesorios para sistemas de paneles</t>
  </si>
  <si>
    <t>Servicios de control biológico</t>
  </si>
  <si>
    <t>Empaques</t>
  </si>
  <si>
    <t>Recursos para escuelas bíblicas de vacaciones</t>
  </si>
  <si>
    <t>Reactivos analizadores de proteínas</t>
  </si>
  <si>
    <t>Sets de sala de tamaño de niños</t>
  </si>
  <si>
    <t>Circuladores de inmersión</t>
  </si>
  <si>
    <t>Estuches para sets de instrumental médico o sus accesorios</t>
  </si>
  <si>
    <t>Amidas o imidas</t>
  </si>
  <si>
    <t>Películas de cloruro de polivinilo</t>
  </si>
  <si>
    <t>Ensambles de tubos soldados con soldadura ultra violeta de latón</t>
  </si>
  <si>
    <t>Marquesinas</t>
  </si>
  <si>
    <t>Gas neón ne</t>
  </si>
  <si>
    <t>Objetos fundidos maquinados con troquel de aluminio</t>
  </si>
  <si>
    <t>Guantes de beisbol</t>
  </si>
  <si>
    <t>Bandejas de entomología</t>
  </si>
  <si>
    <t>Removedores de pelusa</t>
  </si>
  <si>
    <t>Paneles de control de turbina de gas</t>
  </si>
  <si>
    <t>Pesca por sonar</t>
  </si>
  <si>
    <t>Piezas de papel</t>
  </si>
  <si>
    <t>Compresores centrífugos</t>
  </si>
  <si>
    <t>Escalpelos o cuchillos o cuchillas o trepanadores o accesorios para uso quirúrgico</t>
  </si>
  <si>
    <t>Uso de armas convencionales</t>
  </si>
  <si>
    <t>Accesorios de documentación de gel</t>
  </si>
  <si>
    <t>Rotores de centrífugas</t>
  </si>
  <si>
    <t>Servicio de colocación</t>
  </si>
  <si>
    <t>Ladrillos de piedra</t>
  </si>
  <si>
    <t>Máquinas expendedoras de comidas a la carta</t>
  </si>
  <si>
    <t>Ensambles de barras soldadas con soldadura fuerte o débil de titanio</t>
  </si>
  <si>
    <t>Ensambles estructurales con soldadura de fuerte o débil de acero al carbono</t>
  </si>
  <si>
    <t>Leasing de segmentos de espacio</t>
  </si>
  <si>
    <t>Butilbromuro de hioscina</t>
  </si>
  <si>
    <t>Tolvas para teléfonos de pago</t>
  </si>
  <si>
    <t>Cartón</t>
  </si>
  <si>
    <t>Objetos maquinados de compuestos fundidos en arena</t>
  </si>
  <si>
    <t>Ensambles de láminas soldadas con soldadura ultra violeta de acero inoxidable</t>
  </si>
  <si>
    <t>Equipo para la exploración de uranio</t>
  </si>
  <si>
    <t>Equipos de transparencias o suministros</t>
  </si>
  <si>
    <t>Baldes de juguete</t>
  </si>
  <si>
    <t>Bridas de corrediza</t>
  </si>
  <si>
    <t>Equipos de cirugía fragmatoma de retina vítrea para cirugía oftálmica</t>
  </si>
  <si>
    <t>Tarjetas de voz</t>
  </si>
  <si>
    <t>Chupos de teteros</t>
  </si>
  <si>
    <t>Probadores de superficie</t>
  </si>
  <si>
    <t>Piezas de aleación no ferrosa forjadas a martinete</t>
  </si>
  <si>
    <t>Servicios de control de la báscula del pozo de petróleo</t>
  </si>
  <si>
    <t>Máquina de martillar con la peña de cuentas de vidrio</t>
  </si>
  <si>
    <t>CIBAO SUR</t>
  </si>
  <si>
    <t>Quemadores de fundición</t>
  </si>
  <si>
    <t>Sulfonamidas</t>
  </si>
  <si>
    <t>Componentes de aleación de níquel formados por estiramiento</t>
  </si>
  <si>
    <t>Ensambles de barras atornilladas de aluminio</t>
  </si>
  <si>
    <t>Plantilla de embrague</t>
  </si>
  <si>
    <t>Cargas electrónicas</t>
  </si>
  <si>
    <t>Ensambles de tubos soldados con disolvente de cobre</t>
  </si>
  <si>
    <t>Hotel</t>
  </si>
  <si>
    <t>Tapones de extremidad tubo o núcleo</t>
  </si>
  <si>
    <t>Servicios de sistemas de comunicación por satélite o terrestre</t>
  </si>
  <si>
    <t>Tarjetas de circuito de una cara</t>
  </si>
  <si>
    <t>Alcoholes tio (mercaptanos)</t>
  </si>
  <si>
    <t>Elevadores de taladro de perforación</t>
  </si>
  <si>
    <t>Accesorios para secadores de congelación o liofolizantes</t>
  </si>
  <si>
    <t>Tacos de golf</t>
  </si>
  <si>
    <t>Escudetes de avión</t>
  </si>
  <si>
    <t>Desarrollos mineros</t>
  </si>
  <si>
    <t>Fieltros para uso quirúrgico</t>
  </si>
  <si>
    <t>Vacuna contra el cólera</t>
  </si>
  <si>
    <t>Servicios de procesamiento de remesas</t>
  </si>
  <si>
    <t>Cooperativas de crédito</t>
  </si>
  <si>
    <t>Propionato de halobetasol</t>
  </si>
  <si>
    <t>Camillas o accesorios redondas</t>
  </si>
  <si>
    <t>DEC</t>
  </si>
  <si>
    <t>Maleato de carbinoxamina</t>
  </si>
  <si>
    <t>Memoria de acceso aleatorio (ram)</t>
  </si>
  <si>
    <t>Componentes de metal precioso formados enrollados</t>
  </si>
  <si>
    <t>Pabellón deportivo</t>
  </si>
  <si>
    <t>Servicios de transmisión de gráficas del campo petrolero</t>
  </si>
  <si>
    <t>Bivalirudina</t>
  </si>
  <si>
    <t>Cartuchos para aparatos de hemodiálisis</t>
  </si>
  <si>
    <t>Barras de desayuno o de salud</t>
  </si>
  <si>
    <t>Marcos de pozo con tapas del registro</t>
  </si>
  <si>
    <t>Encodificadores</t>
  </si>
  <si>
    <t>Castañuelas</t>
  </si>
  <si>
    <t>Mucílago hidrófilo del psilio</t>
  </si>
  <si>
    <t>Rampas de entrenamiento para rehabilitación o terapia</t>
  </si>
  <si>
    <t>Papeles recubiertos de arcilla</t>
  </si>
  <si>
    <t>Accesorios para esmaltar</t>
  </si>
  <si>
    <t>Servicios de revestimientos de muros</t>
  </si>
  <si>
    <t>Cable de bronce</t>
  </si>
  <si>
    <t>Oxamniquina</t>
  </si>
  <si>
    <t>Ácido meclofenámico</t>
  </si>
  <si>
    <t>Dispositivos para compartir líneas telefónicas</t>
  </si>
  <si>
    <t>Sistemas de aireación de peces</t>
  </si>
  <si>
    <t>Clubes de aficionados a la jardinería</t>
  </si>
  <si>
    <t>Excavadoras dentales</t>
  </si>
  <si>
    <t>Sensores de proximidad</t>
  </si>
  <si>
    <t>Desinfectantes o limpiadores para unidades de hemodiálisis</t>
  </si>
  <si>
    <t>Plásticos para coronas o puentes</t>
  </si>
  <si>
    <t>Cursos nocturnos</t>
  </si>
  <si>
    <t>Torre grúas</t>
  </si>
  <si>
    <t>Dispositivos para almacenamiento de kits de servicio</t>
  </si>
  <si>
    <t>Trituradores de impacto</t>
  </si>
  <si>
    <t>Densitómetros de hueso por ultrasonido para uso médico</t>
  </si>
  <si>
    <t>Soportes miradores para pruebas de agudeza visual</t>
  </si>
  <si>
    <t>Planes de comercialización</t>
  </si>
  <si>
    <t>Alicates de guardalínea</t>
  </si>
  <si>
    <t>Timbres de zumbido</t>
  </si>
  <si>
    <t>Ensambles de láminas remachadas de aluminio</t>
  </si>
  <si>
    <t>Insertos ópticos</t>
  </si>
  <si>
    <t>Filtros de ozono</t>
  </si>
  <si>
    <t>Servicios de procesamiento de campos petroleros</t>
  </si>
  <si>
    <t>Oficinas</t>
  </si>
  <si>
    <t>Soportes para escroto</t>
  </si>
  <si>
    <t>Equipo para apicultura</t>
  </si>
  <si>
    <t>Dispensadores de agua embotellada o accesorios</t>
  </si>
  <si>
    <t>Marcadores de libros</t>
  </si>
  <si>
    <t>Espátulas de células</t>
  </si>
  <si>
    <t>Servicios de optómetras</t>
  </si>
  <si>
    <t>Tanques de almacenamiento de agua</t>
  </si>
  <si>
    <t>Bridas de plato</t>
  </si>
  <si>
    <t>Objetos de fundición centrífuga de aleación ferrosa</t>
  </si>
  <si>
    <t>Componentes de berilio estampados</t>
  </si>
  <si>
    <t>Meclofenamato sódico</t>
  </si>
  <si>
    <t>Glicerina</t>
  </si>
  <si>
    <t>Servicios de cirujanos orales</t>
  </si>
  <si>
    <t>Bombas sanitarias</t>
  </si>
  <si>
    <t>Atenolol</t>
  </si>
  <si>
    <t>Corte o tala de troncos</t>
  </si>
  <si>
    <t>Componentes de estaño formados por estiramiento</t>
  </si>
  <si>
    <t>Canastas metálicas</t>
  </si>
  <si>
    <t>Mesilato de doxazosina</t>
  </si>
  <si>
    <t>Etiquetas o cintas de identificación de tubos intravenosos o arteriales</t>
  </si>
  <si>
    <t>Fenofibrato</t>
  </si>
  <si>
    <t>Medrisona</t>
  </si>
  <si>
    <t>Servicios de monitoreo de la producción del campo  petrolero</t>
  </si>
  <si>
    <t>Resistores fijos</t>
  </si>
  <si>
    <t>Mesas de plancha</t>
  </si>
  <si>
    <t>Antenas de onda corta</t>
  </si>
  <si>
    <t>Servicios de la secretaría</t>
  </si>
  <si>
    <t>Controladores de agujas únicas para unidades de hemodiálisis</t>
  </si>
  <si>
    <t>Semillas o plántulas de nabo</t>
  </si>
  <si>
    <t>Hilado de fibra de coco</t>
  </si>
  <si>
    <t>Ejes de cardán</t>
  </si>
  <si>
    <t>Forjas de magnesio maquinadas con troquel abierto</t>
  </si>
  <si>
    <t>Monohidrato de cisaprida</t>
  </si>
  <si>
    <t>Adaptadores neumáticos</t>
  </si>
  <si>
    <t>Lubricantes o leche para instrumentos</t>
  </si>
  <si>
    <t>Arandelas de separación</t>
  </si>
  <si>
    <t>Pentominós</t>
  </si>
  <si>
    <t>Amplificadores sísmicos</t>
  </si>
  <si>
    <t>Puntales de zanja</t>
  </si>
  <si>
    <t>Marcadores de tela</t>
  </si>
  <si>
    <t>Soportes o zócalos de relés</t>
  </si>
  <si>
    <t>Sánchez</t>
  </si>
  <si>
    <t>Ropa para cuartos de limpieza</t>
  </si>
  <si>
    <t>Recipientes para emesis (vómito)</t>
  </si>
  <si>
    <t>Grabadoras multifunción</t>
  </si>
  <si>
    <t>Máquinas de relleno</t>
  </si>
  <si>
    <t>Catéteres o sets de diagnóstico o intervención vascular</t>
  </si>
  <si>
    <t>Vigas de balance o de soporte o mecedoras para rehabilitación o terapia</t>
  </si>
  <si>
    <t>Ensamblajes de iluminación de las placas</t>
  </si>
  <si>
    <t>Piezas de titanio forjadas a martinete</t>
  </si>
  <si>
    <t>Accesorios para incubadoras</t>
  </si>
  <si>
    <t>Equipo de tratamiento de gas para producción del pozo</t>
  </si>
  <si>
    <t>Exprimidores de tubos para los discapacitados físicamente</t>
  </si>
  <si>
    <t>Hidroaviones militares</t>
  </si>
  <si>
    <t>Vidrio flotado</t>
  </si>
  <si>
    <t>Conectores de pliegue</t>
  </si>
  <si>
    <t>Cromo cr</t>
  </si>
  <si>
    <t>Fieltros de recubrimiento ortopédico para los hombros</t>
  </si>
  <si>
    <t>Stents coronarios</t>
  </si>
  <si>
    <t>Puestos de estudio</t>
  </si>
  <si>
    <t>Paquetes de muebles de mostrador modulares</t>
  </si>
  <si>
    <t>Cuchillas de corte para encuadernación</t>
  </si>
  <si>
    <t>Derivaciones implantables o extensores de derivaciones para uso quirúrgico</t>
  </si>
  <si>
    <t>Duplicadores de micro filmado</t>
  </si>
  <si>
    <t>Broncoscopios o accesorios</t>
  </si>
  <si>
    <t>Ensambles de placas soldadas con soldadura fuerte o débil no metálica</t>
  </si>
  <si>
    <t>Servicios de administración de la tierra</t>
  </si>
  <si>
    <t>Clorzoxazona</t>
  </si>
  <si>
    <t>Inversores</t>
  </si>
  <si>
    <t>Básculas de asiento para pacientes</t>
  </si>
  <si>
    <t>Hidro coladores o sus accesorios para uso médico</t>
  </si>
  <si>
    <t>Acetato de clormadinona</t>
  </si>
  <si>
    <t>Lectores de micro placas</t>
  </si>
  <si>
    <t>Acoples de conformación</t>
  </si>
  <si>
    <t>Hebra de resina impregnada</t>
  </si>
  <si>
    <t>Tubos plegables</t>
  </si>
  <si>
    <t>Fosfolípidos</t>
  </si>
  <si>
    <t>Fundas de edredón</t>
  </si>
  <si>
    <t>Lámparas de mesa</t>
  </si>
  <si>
    <t>Aparatos de teñido histológico</t>
  </si>
  <si>
    <t>Platinas de impresión</t>
  </si>
  <si>
    <t>Compresas de gel</t>
  </si>
  <si>
    <t>Clubes deportivos de ciclismo</t>
  </si>
  <si>
    <t>Servicios de fracturar del pozo con fluido con base de agua</t>
  </si>
  <si>
    <t>Sistemas de frenado para automóviles</t>
  </si>
  <si>
    <t>Engranajes helicoidales</t>
  </si>
  <si>
    <t>Buldóceres de ruedas</t>
  </si>
  <si>
    <t>Raspadores de limpieza</t>
  </si>
  <si>
    <t>Alquiler de vestidos o  trajes de noche o de novia</t>
  </si>
  <si>
    <t>Reductores de tubería</t>
  </si>
  <si>
    <t>Clorhidrato de ritodrina</t>
  </si>
  <si>
    <t>Estantes para unidades de criopreservación</t>
  </si>
  <si>
    <t>Probadores de baterías</t>
  </si>
  <si>
    <t>Cámaras de alta velocidad</t>
  </si>
  <si>
    <t>Cilantro</t>
  </si>
  <si>
    <t>Cierres o tapas para tubos de ensayo</t>
  </si>
  <si>
    <t>Generadores portátiles</t>
  </si>
  <si>
    <t>Freno enfriado con líquido</t>
  </si>
  <si>
    <t>Bridas ciegas</t>
  </si>
  <si>
    <t>Bibliotecas gubernamentales o militares nacionales</t>
  </si>
  <si>
    <t>Dados de fracciones</t>
  </si>
  <si>
    <t>Estuches para revólveres</t>
  </si>
  <si>
    <t>Estudios de grupos sociales o servicios relacionados</t>
  </si>
  <si>
    <t>Ingeniería subterránea para equipo de comunicaciones</t>
  </si>
  <si>
    <t>Servicios de empaque de frutas o verduras</t>
  </si>
  <si>
    <t>Bolsas para cuerpos para desastres para servicios médicos de emergencia</t>
  </si>
  <si>
    <t>Lógica de matriz programable (pal)</t>
  </si>
  <si>
    <t>Misiles de crucero</t>
  </si>
  <si>
    <t>Ensambles de barras soldadas con solvente de aleación wasp</t>
  </si>
  <si>
    <t>Férulas para la muñeca</t>
  </si>
  <si>
    <t>Circuitos de telecomunicaciones digitales punto a punto</t>
  </si>
  <si>
    <t>Servicios de minería o transformación de potasa</t>
  </si>
  <si>
    <t>Servicios de diseño de la tarea de perforar el pozo</t>
  </si>
  <si>
    <t>Servicios de oftalmólogos</t>
  </si>
  <si>
    <t>Mefobarbital</t>
  </si>
  <si>
    <t>Monocromadores</t>
  </si>
  <si>
    <t>Cizallas</t>
  </si>
  <si>
    <t>Organizadores personales</t>
  </si>
  <si>
    <t>Transporte por vagones de ferrocarril</t>
  </si>
  <si>
    <t>Abrazaderas de espiga</t>
  </si>
  <si>
    <t>Lozas mezcladoras para uso odontológico</t>
  </si>
  <si>
    <t>Ensambles de barras remachadas de cobre</t>
  </si>
  <si>
    <t>Chimeneas de admisión</t>
  </si>
  <si>
    <t>Pelfigrastim</t>
  </si>
  <si>
    <t>Anillos de fijación para cirugía oftálmica</t>
  </si>
  <si>
    <t>Abridores de canecas</t>
  </si>
  <si>
    <t>Escaleras de entrenamiento para rehabilitación o terapia</t>
  </si>
  <si>
    <t>Motores de corriente alterna (CA) o corriente continua (CC)</t>
  </si>
  <si>
    <t>Circuitos de telecomunicaciones analógicas punto a punto</t>
  </si>
  <si>
    <t>Tableros o gráficas del uno al cien</t>
  </si>
  <si>
    <t>Materiales de enseñanza para padres sobre educación de habilidades para la disciplina</t>
  </si>
  <si>
    <t>Fosfestrol de sodio</t>
  </si>
  <si>
    <t>Cintas medidoras</t>
  </si>
  <si>
    <t>Tuercas de rodamiento</t>
  </si>
  <si>
    <t>Kits de electricidad</t>
  </si>
  <si>
    <t>Baños turcos o de vapor o rituales</t>
  </si>
  <si>
    <t>Esmeraldas</t>
  </si>
  <si>
    <t>Cucharas de fundición</t>
  </si>
  <si>
    <t>Revestimiento de la banda transportadora</t>
  </si>
  <si>
    <t>Strips de conexiones</t>
  </si>
  <si>
    <t>Verón Punta Cana</t>
  </si>
  <si>
    <t>Inyector de paredes de membrana</t>
  </si>
  <si>
    <t>Sistemas o suministros para cultivos ambientales anaeróbicos</t>
  </si>
  <si>
    <t>Asistencia financiera</t>
  </si>
  <si>
    <t>Seguro de responsabilidad civil</t>
  </si>
  <si>
    <t>Reactivos o anticuerpos analizadores de citometría de flujo</t>
  </si>
  <si>
    <t>Servicios de  mantenimiento o administración de embalses</t>
  </si>
  <si>
    <t>Suministros hembra de uso odontológico</t>
  </si>
  <si>
    <t>Kits de electricista</t>
  </si>
  <si>
    <t>Reactivos analizadores de microbiología</t>
  </si>
  <si>
    <t>Componentes de combado escleral</t>
  </si>
  <si>
    <t>Espaciadores y separadores</t>
  </si>
  <si>
    <t>Leznas de impresión</t>
  </si>
  <si>
    <t>Jeringas de tuberculina</t>
  </si>
  <si>
    <t>Tazas o botellas para administrar medicamentos o accesorios</t>
  </si>
  <si>
    <t>Poleas o accesorios para rehabilitación o terapia</t>
  </si>
  <si>
    <t>Terminales de pago para puntos de venta</t>
  </si>
  <si>
    <t>Camisetas (t-shirts) para hombre</t>
  </si>
  <si>
    <t>Manguitos de motor</t>
  </si>
  <si>
    <t>Objetos de magnesio fundidos por proceso en v</t>
  </si>
  <si>
    <t>Kits de domo de monitoreo de presión de sangre</t>
  </si>
  <si>
    <t>Herramientas de pesca no especificada</t>
  </si>
  <si>
    <t>Imitación de queso</t>
  </si>
  <si>
    <t>Servicios de extensiones o reemplazo de cabello</t>
  </si>
  <si>
    <t>Impresoras para ultrasonido o doppler o eco para uso médico</t>
  </si>
  <si>
    <t>Compuestos brilladores para uso odontológico</t>
  </si>
  <si>
    <t>Etonogestrel y etinil estradiol</t>
  </si>
  <si>
    <t>Líneas celulares mamíferas estables</t>
  </si>
  <si>
    <t>Tazones para mezclar para uso comercial</t>
  </si>
  <si>
    <t>Sets de extensión arterial o intravenosa</t>
  </si>
  <si>
    <t>Transmisores de ph</t>
  </si>
  <si>
    <t>Conexiones de tubo</t>
  </si>
  <si>
    <t>Misiles antitanques</t>
  </si>
  <si>
    <t>Libros de recursos de sustantivos</t>
  </si>
  <si>
    <t>Folders de archivo expandibles</t>
  </si>
  <si>
    <t>Máquinas de encuadernado térmico de libros</t>
  </si>
  <si>
    <t>Componentes de aleación no ferrosa maquinados por extrusión de impacto</t>
  </si>
  <si>
    <t>Dispensadores de pastillas o medicamentos o accesorios</t>
  </si>
  <si>
    <t>Servicios de viviendas de emergencia</t>
  </si>
  <si>
    <t>Resina fliuoropolímero</t>
  </si>
  <si>
    <t>Cepillos de dientes</t>
  </si>
  <si>
    <t>Cubiertas y carcasas de metal</t>
  </si>
  <si>
    <t>Cables del fondo del océano sísmico</t>
  </si>
  <si>
    <t>Cubos metálicos</t>
  </si>
  <si>
    <t>Componentes de berilio formados por estiramiento por presión</t>
  </si>
  <si>
    <t>Servicio de pruebas operadas en la varilla de barrena</t>
  </si>
  <si>
    <t>Tijeras que se abren solas para los discapacitados físicamente</t>
  </si>
  <si>
    <t>Mostaza de uracilo</t>
  </si>
  <si>
    <t>Abejas</t>
  </si>
  <si>
    <t>Válvula de estrangulación</t>
  </si>
  <si>
    <t>Implantes oftálmicos</t>
  </si>
  <si>
    <t>Grúas hidráulicas sobre camión</t>
  </si>
  <si>
    <t>Cepillos de tubo</t>
  </si>
  <si>
    <t>Ensambles de placas soldadas con solvente no metálica</t>
  </si>
  <si>
    <t>Máquinas de presión de aire positivo continuo no invasivo</t>
  </si>
  <si>
    <t>Campos de minigolf</t>
  </si>
  <si>
    <t>Antenas de automotores</t>
  </si>
  <si>
    <t>Ritonavir</t>
  </si>
  <si>
    <t>Servicios de  mantenimiento o administración de malecones o diques</t>
  </si>
  <si>
    <t>Ictamol</t>
  </si>
  <si>
    <t>Estantes o soportes para tubos para sedimentación</t>
  </si>
  <si>
    <t>Triamtereno</t>
  </si>
  <si>
    <t>Jeringas o agujas o jeringas con agujas de uso odontológico</t>
  </si>
  <si>
    <t>Estabilizadores de arcilla inorgánica</t>
  </si>
  <si>
    <t>Sets de instrumentos para cirugía ortopédica</t>
  </si>
  <si>
    <t>Bombas de turbina</t>
  </si>
  <si>
    <t>Mangueras de perforación</t>
  </si>
  <si>
    <t>Accesorios de soporte de televisiones</t>
  </si>
  <si>
    <t>Mononitrato de isosorbida</t>
  </si>
  <si>
    <t>Balones de futbol</t>
  </si>
  <si>
    <t>Clubes juveniles</t>
  </si>
  <si>
    <t>Quemadores (fogones)</t>
  </si>
  <si>
    <t>Metsuximida</t>
  </si>
  <si>
    <t>Válvulas de mariposa con diseño de casquillo</t>
  </si>
  <si>
    <t>Polimida pi</t>
  </si>
  <si>
    <t>Trimipramina mesilato</t>
  </si>
  <si>
    <t>Planificación de tierras</t>
  </si>
  <si>
    <t>Holmio ho</t>
  </si>
  <si>
    <t>Efectores finales robóticos</t>
  </si>
  <si>
    <t>Cañongo</t>
  </si>
  <si>
    <t>Tierra de fuller</t>
  </si>
  <si>
    <t>Terfenadina</t>
  </si>
  <si>
    <t>Kit de cosedora</t>
  </si>
  <si>
    <t>Transmisores de presión</t>
  </si>
  <si>
    <t>Cerivastatina sódica</t>
  </si>
  <si>
    <t>Fieltros de recubrimiento ortopédico para las costillas o el abdomen</t>
  </si>
  <si>
    <t>Clubes deportivos de vuelo</t>
  </si>
  <si>
    <t>Materiales de fotocomposición</t>
  </si>
  <si>
    <t>Flaps o transmisión de flaps de avión</t>
  </si>
  <si>
    <t>Kits de actividades o juegos para tableros geométricos</t>
  </si>
  <si>
    <t>Máquinas de serigrafía</t>
  </si>
  <si>
    <t>Servicios de destilación o mezcla de licores</t>
  </si>
  <si>
    <t>Tejas de asfalto</t>
  </si>
  <si>
    <t>Seguros de vida</t>
  </si>
  <si>
    <t>Asnos</t>
  </si>
  <si>
    <t>servicios de temple y enfriamiento</t>
  </si>
  <si>
    <t>Equipo de ventilación para invernadero</t>
  </si>
  <si>
    <t>Accesorios de drenaje para uso médico</t>
  </si>
  <si>
    <t>Apiladores de salida</t>
  </si>
  <si>
    <t>Tarjetas inteligentes</t>
  </si>
  <si>
    <t>Componentes no metálicos hidroformados</t>
  </si>
  <si>
    <t>Componentes de magnesio maquinados por extrusión hidrostática</t>
  </si>
  <si>
    <t>Servicios de lixiviación sobre el terreno</t>
  </si>
  <si>
    <t>Materiales de enseñanza de comprensión del servicio a la comunidad</t>
  </si>
  <si>
    <t>Codeína</t>
  </si>
  <si>
    <t>Equipo electro quirúrgico o electro cauterizante</t>
  </si>
  <si>
    <t>Cable aislado o forrado</t>
  </si>
  <si>
    <t>Pistolas de cápsulas</t>
  </si>
  <si>
    <t>Equipo para recubrir el vacío óptico</t>
  </si>
  <si>
    <t>Paquetes de gráficos</t>
  </si>
  <si>
    <t>Hornos de envejecimiento</t>
  </si>
  <si>
    <t>Vacuna contra la pertussis</t>
  </si>
  <si>
    <t>Servicios sísmicos de pasarela</t>
  </si>
  <si>
    <t>Pasta o fideos de repisa</t>
  </si>
  <si>
    <t>Bombas para remover agua</t>
  </si>
  <si>
    <t>Empaque de burbujas</t>
  </si>
  <si>
    <t>Cuerda de poliéster</t>
  </si>
  <si>
    <t>Llaves allen</t>
  </si>
  <si>
    <t>Paladio</t>
  </si>
  <si>
    <t>Servicios de doblado</t>
  </si>
  <si>
    <t>Cintas de seguridad</t>
  </si>
  <si>
    <t>Alabastro</t>
  </si>
  <si>
    <t>Tableros de dardos</t>
  </si>
  <si>
    <t>Estrategia militar</t>
  </si>
  <si>
    <t>Aeronave agrícola de ala fija</t>
  </si>
  <si>
    <t>Unidades móviles o transportables o unidad de camión para tomografía computarizada ct o cat para uso médico</t>
  </si>
  <si>
    <t>Aplicadores o elevadores de endoscopios</t>
  </si>
  <si>
    <t>Aplicadores o cepillos de huellas dactilares</t>
  </si>
  <si>
    <t>Extractores de tubería</t>
  </si>
  <si>
    <t>Amortiguadores para camiones</t>
  </si>
  <si>
    <t>Economía de la salud</t>
  </si>
  <si>
    <t>Básculas postales</t>
  </si>
  <si>
    <t>Ensambles de barras soldadas con soldadura ultra violeta de acero de aleación baja</t>
  </si>
  <si>
    <t>Nitrato de miconazol</t>
  </si>
  <si>
    <t>Almíbar</t>
  </si>
  <si>
    <t>Ruedas abrasivas de diamante</t>
  </si>
  <si>
    <t>Derechos no defendibles (iru) de utilización de sistemas de cables submarinos o terrestres</t>
  </si>
  <si>
    <t>Palo Alto</t>
  </si>
  <si>
    <t>Tocadores</t>
  </si>
  <si>
    <t>Escuelas religiosas de educación primaria o secundaria</t>
  </si>
  <si>
    <t>Servicios de fabricación de productos de arcilla estructural</t>
  </si>
  <si>
    <t>Juntas de cardán</t>
  </si>
  <si>
    <t>Analizadores de glucosa</t>
  </si>
  <si>
    <t>Libros de literatura infantil</t>
  </si>
  <si>
    <t>Guías para uso quirúrgico</t>
  </si>
  <si>
    <t>Servicios consulares</t>
  </si>
  <si>
    <t>Sandwicheras eléctricas para uso doméstico</t>
  </si>
  <si>
    <t>Generadores para soldadura</t>
  </si>
  <si>
    <t>Diseño de bases de datos</t>
  </si>
  <si>
    <t>Asesor de colores</t>
  </si>
  <si>
    <t>Sierras mecánicas</t>
  </si>
  <si>
    <t>Equipo de posicionamiento de perforación</t>
  </si>
  <si>
    <t>Esponjas para cirugía oftálmica</t>
  </si>
  <si>
    <t>Materiales pedagógicos para ortografía</t>
  </si>
  <si>
    <t>Misiles aire a aire</t>
  </si>
  <si>
    <t>Puerto Viejo</t>
  </si>
  <si>
    <t>Motores de lodo</t>
  </si>
  <si>
    <t>Fosfato codeina</t>
  </si>
  <si>
    <t>Isoniazida</t>
  </si>
  <si>
    <t>Software de optimización del sistema operativo de red</t>
  </si>
  <si>
    <t>Tapas o forros o forros deslizantes para laboratorio</t>
  </si>
  <si>
    <t>Máquinas para lanzar (pitching)</t>
  </si>
  <si>
    <t>Cuñas para ruedas</t>
  </si>
  <si>
    <t>Caballetes de presentación</t>
  </si>
  <si>
    <t>Elementos respiraderos</t>
  </si>
  <si>
    <t>Marcos de pantalla</t>
  </si>
  <si>
    <t>Componentes de aleación no ferrosa formados por estiramiento por presión</t>
  </si>
  <si>
    <t>Capilares o cartuchos</t>
  </si>
  <si>
    <t>Prensas</t>
  </si>
  <si>
    <t>Clorhidrato de caprotilina</t>
  </si>
  <si>
    <t>Sets de entrega de medios de contraste para angiografía</t>
  </si>
  <si>
    <t>Transmisiones automáticas</t>
  </si>
  <si>
    <t>Sistemas de control digital del altitud del avión</t>
  </si>
  <si>
    <t>Software de administración</t>
  </si>
  <si>
    <t>Paneles para techos</t>
  </si>
  <si>
    <t>Antilinfocito o inmunoglobulina linfocítica</t>
  </si>
  <si>
    <t>Sensores de presión de acidificación</t>
  </si>
  <si>
    <t>Protectores contra termitas</t>
  </si>
  <si>
    <t>Accesorios de etiquetado de traducción</t>
  </si>
  <si>
    <t>Tablillas de escritura</t>
  </si>
  <si>
    <t>Salvaguardias nucleares</t>
  </si>
  <si>
    <t>Cajas de iluminación</t>
  </si>
  <si>
    <t>Servicios de higienización de lavabos</t>
  </si>
  <si>
    <t>Alimentadores</t>
  </si>
  <si>
    <t>Objetos fundidos maquinados con troquel de plomo</t>
  </si>
  <si>
    <t>Almacenaje de muebles</t>
  </si>
  <si>
    <t>Enchufe de bloqueo</t>
  </si>
  <si>
    <t>Patos vivos</t>
  </si>
  <si>
    <t>Servicios médicos de emergencia de médicos de atención primaria</t>
  </si>
  <si>
    <t>Estuches para discos compactos</t>
  </si>
  <si>
    <t>Cefalexina</t>
  </si>
  <si>
    <t>Albuminómetros</t>
  </si>
  <si>
    <t>Sets o accesorios de equipos eléctricos para uso quirúrgico</t>
  </si>
  <si>
    <t>Baldes centrífugos</t>
  </si>
  <si>
    <t>Servicios de fabricación de maquinaria o equipo para productos alimenticios</t>
  </si>
  <si>
    <t>Sistemas de suspensión para camiones</t>
  </si>
  <si>
    <t>Plataformas auto – elevadoras para el reacondicionamiento</t>
  </si>
  <si>
    <t>Evaporadores de vacío o rotatorios</t>
  </si>
  <si>
    <t>Servicios de registro espectroscópico por rayos gamma</t>
  </si>
  <si>
    <t>Berkelio bk</t>
  </si>
  <si>
    <t>Cintas para calculadoras</t>
  </si>
  <si>
    <t>Dispositivos de bloqueo</t>
  </si>
  <si>
    <t>Sistemas de recolección de desechos para administración o transfusión de sangre</t>
  </si>
  <si>
    <t>Parches de revestimiento</t>
  </si>
  <si>
    <t>Lomefloxacina cloridrato</t>
  </si>
  <si>
    <t>Clorhidrato de etambutol</t>
  </si>
  <si>
    <t>Xilacina</t>
  </si>
  <si>
    <t>Agujas de transferencia</t>
  </si>
  <si>
    <t>Tijeras para estaño</t>
  </si>
  <si>
    <t>Edredones</t>
  </si>
  <si>
    <t>Combinaciones</t>
  </si>
  <si>
    <t>Servicios de revestimiento de pozos en su emplazamiento</t>
  </si>
  <si>
    <t>Dispositivos de ayuda para cocinar para los discapacitados físicamente</t>
  </si>
  <si>
    <t>Calefacción</t>
  </si>
  <si>
    <t>Vacuna contra el virus del sarampión</t>
  </si>
  <si>
    <t>Agentes de espuma</t>
  </si>
  <si>
    <t>Papel o bolsas o cajas de regalo</t>
  </si>
  <si>
    <t>Platina de cobre</t>
  </si>
  <si>
    <t>Módulos de comando de naves especiales</t>
  </si>
  <si>
    <t>Ensambles de tubos soldados con soldadura sónica de acero inoxidable</t>
  </si>
  <si>
    <t>Pulidoras</t>
  </si>
  <si>
    <t>Gestores fiscales</t>
  </si>
  <si>
    <t>Máquinas para coser botones</t>
  </si>
  <si>
    <t>Productos de lavandería</t>
  </si>
  <si>
    <t>Pelo animal</t>
  </si>
  <si>
    <t>Abrazaderas de montaje</t>
  </si>
  <si>
    <t>Grúas para terrenos difíciles</t>
  </si>
  <si>
    <t>Aparatos de estimación de fuerza de una solución</t>
  </si>
  <si>
    <t>Pintura gel removible de alta viscosidad para vidrio o cerámica</t>
  </si>
  <si>
    <t>Forjas de aleación no ferrosa maquinadas por reducción</t>
  </si>
  <si>
    <t>FECHA INICIO PROCESO DE COMPRA</t>
  </si>
  <si>
    <t>Bolsa para cadáver de uso médico</t>
  </si>
  <si>
    <t>Banderas auto adhesivas</t>
  </si>
  <si>
    <t>Muestreadores de petróleo</t>
  </si>
  <si>
    <t>Etiquetas para portaobjetos o especímenes</t>
  </si>
  <si>
    <t>Seguridad de los computadores, redes o internet</t>
  </si>
  <si>
    <t>Indicadores de resistencia al estrés</t>
  </si>
  <si>
    <t>Temporizadores digitales jumbo para los discapacitados físicamente</t>
  </si>
  <si>
    <t>Máquinas moldeadoras de cemento o cerámica o vidrio o similar</t>
  </si>
  <si>
    <t>Servicios de higienistas dentales</t>
  </si>
  <si>
    <t>Gráficos para el salón de clase</t>
  </si>
  <si>
    <t>Bolsas de autotransfusión o transferencia de sangre</t>
  </si>
  <si>
    <t>Sistemas sensores de impacto</t>
  </si>
  <si>
    <t>Fieltro</t>
  </si>
  <si>
    <t>Pantalones largos o cortos o pantalonetas para niña</t>
  </si>
  <si>
    <t>Objetos de bronce fundidos en molde cerámico</t>
  </si>
  <si>
    <t>Tolnaftato</t>
  </si>
  <si>
    <t>Fieltros de recubrimiento ortopédico para la clavícula</t>
  </si>
  <si>
    <t>Misiles de fracturación</t>
  </si>
  <si>
    <t>Tazas o tazones (mugs) para servicio de comidas</t>
  </si>
  <si>
    <t>Impresoras de plotter</t>
  </si>
  <si>
    <t>Columnas de prensa hidráulica</t>
  </si>
  <si>
    <t>Servicios de interpretación del empaque con grava</t>
  </si>
  <si>
    <t>Pantalones largos o cortos o pantalonetas para niño</t>
  </si>
  <si>
    <t>Kits solares</t>
  </si>
  <si>
    <t>Bandejas para catéteres intravenosos o arteriales</t>
  </si>
  <si>
    <t>Micro jeringas para uso médico</t>
  </si>
  <si>
    <t>Exhibidores de discos compactos o de audio casetes para bibliotecas</t>
  </si>
  <si>
    <t>San Fernando de Montecristi</t>
  </si>
  <si>
    <t>Pernos en u</t>
  </si>
  <si>
    <t>Microscopios monoculares</t>
  </si>
  <si>
    <t>Pilones y morteros</t>
  </si>
  <si>
    <t>Servicios de distribución o análisis de la población</t>
  </si>
  <si>
    <t>Ensambles de conectores</t>
  </si>
  <si>
    <t>Gonzalo</t>
  </si>
  <si>
    <t>Software para hacer etiquetas</t>
  </si>
  <si>
    <t>Repetidores de red</t>
  </si>
  <si>
    <t>Servicios de mujeres en la producción agrícola o desarrollo rural</t>
  </si>
  <si>
    <t>Ensambles de barras soldadas con soldadura ultra violeta no metálica</t>
  </si>
  <si>
    <t>Movimientos de protesta</t>
  </si>
  <si>
    <t>Martillos cinceladores eléctricos</t>
  </si>
  <si>
    <t>Kits para proyectos de cestería</t>
  </si>
  <si>
    <t>Productos de artesanía multicultural</t>
  </si>
  <si>
    <t>Acoples de pestillo expreso</t>
  </si>
  <si>
    <t>Disco de ruptura</t>
  </si>
  <si>
    <t>Paneles de puerta</t>
  </si>
  <si>
    <t>Telémetros o buscadores de rango</t>
  </si>
  <si>
    <t>Tableros perforados o tableros de actividades de uso terapéutico</t>
  </si>
  <si>
    <t>Máquinas de forja de extremos</t>
  </si>
  <si>
    <t>Aplicador de terminado para pisos</t>
  </si>
  <si>
    <t>Muelles espirales</t>
  </si>
  <si>
    <t>Kit de mantenimiento de vehículo de soporte en tierra</t>
  </si>
  <si>
    <t>Objetos maquinados no metálicos fundidos en arena</t>
  </si>
  <si>
    <t>Componentes de cobre maquinados por extrusión en caliente</t>
  </si>
  <si>
    <t>Desarrolladores temporales de software de tecnologías de la información</t>
  </si>
  <si>
    <t>Servicios de ingeniería del depósito</t>
  </si>
  <si>
    <t>Planchas eléctricas para uso doméstico</t>
  </si>
  <si>
    <t>Extractor de tornillos</t>
  </si>
  <si>
    <t>Bujías para uso quirúrgico</t>
  </si>
  <si>
    <t>Clorhidrato de oximetazolina</t>
  </si>
  <si>
    <t>Estacas de localización</t>
  </si>
  <si>
    <t>Fijador de hidrocarburo</t>
  </si>
  <si>
    <t>Capacitores o varactores variables</t>
  </si>
  <si>
    <t>Células solares de la nave espacial</t>
  </si>
  <si>
    <t>Metolazona</t>
  </si>
  <si>
    <t>Planificación o valoración de zonas agroecológicas</t>
  </si>
  <si>
    <t>Ensambles de barras soldadas con soldadura ultra violeta de titanio</t>
  </si>
  <si>
    <t>Separadores de agua petróleo</t>
  </si>
  <si>
    <t>Objetos de cobre fundidos por moldeo en cáscara</t>
  </si>
  <si>
    <t>Compresores de flujo axiales</t>
  </si>
  <si>
    <t>Baterías de litio</t>
  </si>
  <si>
    <t>Sistemas de estanterías para equipo electrónico montado sobre estantes</t>
  </si>
  <si>
    <t>Hidrocloruro de fenoxibenzamina</t>
  </si>
  <si>
    <t>Soldadura</t>
  </si>
  <si>
    <t>Tubos de insuflación endoscópica</t>
  </si>
  <si>
    <t>Tendido de cables</t>
  </si>
  <si>
    <t>Equipo de huellas dactilares</t>
  </si>
  <si>
    <t>Sets de diapasones para uso médico</t>
  </si>
  <si>
    <t>Bujes de transformadores</t>
  </si>
  <si>
    <t>Cabezas de escoba</t>
  </si>
  <si>
    <t>Taladros de barreo profundo de martillo superior</t>
  </si>
  <si>
    <t>Enrolladores de vendajes</t>
  </si>
  <si>
    <t>Máquinas de pasta para uso comercial</t>
  </si>
  <si>
    <t>Conexiones mecánicas</t>
  </si>
  <si>
    <t>Bastidores o moldes para papel hecho a mano</t>
  </si>
  <si>
    <t>Lactato de pentazocina</t>
  </si>
  <si>
    <t>Forjas compuestas maquinadas por reducción</t>
  </si>
  <si>
    <t>Puntos de pozo</t>
  </si>
  <si>
    <t>Protectores de líneas telefónicas</t>
  </si>
  <si>
    <t>Residuo de germen de maíz</t>
  </si>
  <si>
    <t>Peinillas o utensilios para aplicación de pintura o tinta</t>
  </si>
  <si>
    <t>Unidades de diatermia de onda corta</t>
  </si>
  <si>
    <t>Coladores o coladeras para uso doméstico</t>
  </si>
  <si>
    <t>Ventanas para blindaje contra la radiación</t>
  </si>
  <si>
    <t>Reactivos o soluciones de bancos de sangre</t>
  </si>
  <si>
    <t>Sistemas de conservación para administración o transfusión de sangre</t>
  </si>
  <si>
    <t>Monohidrato hidrocloruro  tirofibán</t>
  </si>
  <si>
    <t>Clorhidrato de nalmefeno</t>
  </si>
  <si>
    <t>Latas medidoras de líquido</t>
  </si>
  <si>
    <t>Correas de metal</t>
  </si>
  <si>
    <t>Yarda</t>
  </si>
  <si>
    <t>Arietes sísmicos</t>
  </si>
  <si>
    <t>Tanques de propelente del avión</t>
  </si>
  <si>
    <t>Clarinetes</t>
  </si>
  <si>
    <t>Papel de notas autoadhesivas</t>
  </si>
  <si>
    <t>Desoxidantes</t>
  </si>
  <si>
    <t>Aditivos no emulsificantes</t>
  </si>
  <si>
    <t>Compuestos de yeso</t>
  </si>
  <si>
    <t>Termómetros clínicos para uso veterinario</t>
  </si>
  <si>
    <t>Carburo de tungsteno</t>
  </si>
  <si>
    <t>Estudio de emplazamientos de plantas de limpieza en seco</t>
  </si>
  <si>
    <t>Impactadores o empacadores para uso quirúrgico</t>
  </si>
  <si>
    <t>Pozo petrolero cemento clase h</t>
  </si>
  <si>
    <t>Servicios de bombeo del campo petrolero con bocatoma de fondo</t>
  </si>
  <si>
    <t>Sellos de plástico</t>
  </si>
  <si>
    <t>Iones cromatográficos</t>
  </si>
  <si>
    <t>Moldes de supositorios</t>
  </si>
  <si>
    <t>Equipos de control de aire microbiológico</t>
  </si>
  <si>
    <t>Servicios de administración o mantenimiento de viñedos</t>
  </si>
  <si>
    <t>Directores de vena para autopsias</t>
  </si>
  <si>
    <t>Plato para ponqués con tapa para uso doméstico</t>
  </si>
  <si>
    <t>Fenoxi</t>
  </si>
  <si>
    <t>Armarios para abrigos</t>
  </si>
  <si>
    <t>Rauwolfia serpentina</t>
  </si>
  <si>
    <t>Cartones para techar</t>
  </si>
  <si>
    <t>Servicios de transacción de divisas al contado</t>
  </si>
  <si>
    <t>Servicios de procesos de preacabado de hierro o acero</t>
  </si>
  <si>
    <t>Espátulas de cocina para uso doméstico</t>
  </si>
  <si>
    <t>Asociaciones fraternales</t>
  </si>
  <si>
    <t>Componentes de aleaciones no ferrosas perforados</t>
  </si>
  <si>
    <t>Barras de cavar o barretones</t>
  </si>
  <si>
    <t>Set de cubiertos</t>
  </si>
  <si>
    <t>Ligantes endoscópicos</t>
  </si>
  <si>
    <t>red de transporte urbano</t>
  </si>
  <si>
    <t>Acero de perdigones</t>
  </si>
  <si>
    <t>Lámparas de alcohol</t>
  </si>
  <si>
    <t>Herramientas de prueba de fondo de pozo</t>
  </si>
  <si>
    <t>Asientos para el baño para bebés</t>
  </si>
  <si>
    <t>Máquinas de Torción</t>
  </si>
  <si>
    <t>Necesidades de dotación de personal de tecnologías de la información permanente</t>
  </si>
  <si>
    <t>Hemocitómetros</t>
  </si>
  <si>
    <t>Secadora de ropa para exteriores</t>
  </si>
  <si>
    <t>Lámina de aleación ferrosa</t>
  </si>
  <si>
    <t>Éter de polipropileno</t>
  </si>
  <si>
    <t>Servicios de protección forestal</t>
  </si>
  <si>
    <t>Servicios de corte de parafina en el campo petrolero</t>
  </si>
  <si>
    <t>Objetos maquinados de estaño fundidos en molde de grafito</t>
  </si>
  <si>
    <t>Filtros de bolsa</t>
  </si>
  <si>
    <t>Cánulas o puntas de succión o irrigación láser o productos relacionados para uso quirúrgico</t>
  </si>
  <si>
    <t>Gabinetes para portaobjetos para microscopios</t>
  </si>
  <si>
    <t>Servicios de crédito agrícola</t>
  </si>
  <si>
    <t>Alambre suave galvanizado</t>
  </si>
  <si>
    <t>Comidas para llevar preparadas profesionalmente</t>
  </si>
  <si>
    <t>Kits de etiquetado radiactivos de ácido nucleico</t>
  </si>
  <si>
    <t>Acústica</t>
  </si>
  <si>
    <t>Paragüeros o soportes para paraguas</t>
  </si>
  <si>
    <t>Alambre de plata</t>
  </si>
  <si>
    <t>Cepillos de citología endoscópica o microbiología</t>
  </si>
  <si>
    <t>Viguetas de madera</t>
  </si>
  <si>
    <t>Lodos con base sintética</t>
  </si>
  <si>
    <t>Forjaduras en estampa de impresión de cinc</t>
  </si>
  <si>
    <t>Objetos de aluminio fundidos a la cera perdida</t>
  </si>
  <si>
    <t>Lubricadores de cable de recuperación</t>
  </si>
  <si>
    <t>Epirubicina hidrocloruro</t>
  </si>
  <si>
    <t>Bóvedas formadas</t>
  </si>
  <si>
    <t>Bicicletas de carreras</t>
  </si>
  <si>
    <t>Sets de administración de alimentación enteral</t>
  </si>
  <si>
    <t>Gestión de construcción de edificios</t>
  </si>
  <si>
    <t>Rodillo de terminación</t>
  </si>
  <si>
    <t>Forjaduras anulares laminadas de metal precioso</t>
  </si>
  <si>
    <t>Forjas compuestas maquinadas con troquel cerrado</t>
  </si>
  <si>
    <t>Vectores enfocados a expresión bacteriana</t>
  </si>
  <si>
    <t>Accesorios para cromatografía líquida</t>
  </si>
  <si>
    <t>Stents periféricos</t>
  </si>
  <si>
    <t>Enoxacina</t>
  </si>
  <si>
    <t>Guías de referencia de biología</t>
  </si>
  <si>
    <t>Monte Plata</t>
  </si>
  <si>
    <t>Dispositivos o accesorios uterinos</t>
  </si>
  <si>
    <t>Ruedas para muebles</t>
  </si>
  <si>
    <t>Zotepina</t>
  </si>
  <si>
    <t>Servicios de transmisión de mensajes y datos del campo petrolero</t>
  </si>
  <si>
    <t>Bridas</t>
  </si>
  <si>
    <t>Varillas de bronce</t>
  </si>
  <si>
    <t>Sistemas de lavado pulsado o accesorios relacionados para el tratamiento de heridas</t>
  </si>
  <si>
    <t>Medidoras de tensión</t>
  </si>
  <si>
    <t>equipo para motricidad gruesa o equilibrio</t>
  </si>
  <si>
    <t>Máquinas para teñir cuero</t>
  </si>
  <si>
    <t>Puntal tensor</t>
  </si>
  <si>
    <t>Esterillas o plataformas para rehabilitación o terapia</t>
  </si>
  <si>
    <t>Helicópteros médicos o de rescate</t>
  </si>
  <si>
    <t>Articulaciones o eslabones de banda transportadora</t>
  </si>
  <si>
    <t>Corchos para laboratorio</t>
  </si>
  <si>
    <t>Acondicionadores de energía para tomografía computarizada ct o cat para uso médico</t>
  </si>
  <si>
    <t>Preparaciones tópicas de aceite de turpentina</t>
  </si>
  <si>
    <t>Componentes de acero al carbono perforados</t>
  </si>
  <si>
    <t>Curva de tubería</t>
  </si>
  <si>
    <t>Convertidores rotativos eléctricos</t>
  </si>
  <si>
    <t>Resma</t>
  </si>
  <si>
    <t>Textiles de terciopelo de algodón</t>
  </si>
  <si>
    <t>Objetos de acero inoxidable fundidos por proceso en v</t>
  </si>
  <si>
    <t>Centrífugas</t>
  </si>
  <si>
    <t>Inyectores de cavidad para embalsamar</t>
  </si>
  <si>
    <t>Hidrocloruro de paroxetina</t>
  </si>
  <si>
    <t>Kits indicadores de presión para uso odontológico</t>
  </si>
  <si>
    <t>Mesas de examen o procedimientos médicos para uso general</t>
  </si>
  <si>
    <t>Almacenamiento de tubería de perforación de pozo</t>
  </si>
  <si>
    <t>Componentes de aleación ferrosa hidroformados</t>
  </si>
  <si>
    <t>Componentes de hierro formados por estiramiento por presión</t>
  </si>
  <si>
    <t>Unidades para contenedores</t>
  </si>
  <si>
    <t>Motores de turbina hidráulica</t>
  </si>
  <si>
    <t>Objetos de bronce fundidos por moldeo en cáscara</t>
  </si>
  <si>
    <t>Coliwasas (muestreadores de desechos líquidos de compostaje)</t>
  </si>
  <si>
    <t>Fonómetros</t>
  </si>
  <si>
    <t>Muestreadores de dióxido de sulfuro o de humo</t>
  </si>
  <si>
    <t>Servicios de cementar geo térmico de pozo</t>
  </si>
  <si>
    <t>Desprendedor de etiqueta de seguridad</t>
  </si>
  <si>
    <t>Instalaciones para el tratamiento de residuos radiactivos</t>
  </si>
  <si>
    <t>Ensambles de barras soldadas con soldadura sónica de acero de aleación baja</t>
  </si>
  <si>
    <t>Kits de reparación de carpa de cuarto oscuro de rayos x para uso médico</t>
  </si>
  <si>
    <t>Análisis competitivo o de inteligencia del mercado</t>
  </si>
  <si>
    <t>Hornos de tubo programables</t>
  </si>
  <si>
    <t>Componentes de berilio perforados</t>
  </si>
  <si>
    <t>Análisis de regresión</t>
  </si>
  <si>
    <t>Comendador</t>
  </si>
  <si>
    <t>Modelos del agua</t>
  </si>
  <si>
    <t>Hidrocloruro de sertralina</t>
  </si>
  <si>
    <t>Mesilato de delavirdina</t>
  </si>
  <si>
    <t>Esterilla de representación gráfica</t>
  </si>
  <si>
    <t>Soporte de pared</t>
  </si>
  <si>
    <t>Ensambles de láminas remachadas de inconel</t>
  </si>
  <si>
    <t>Unidades de despliegue para entomología</t>
  </si>
  <si>
    <t>Mangueras de ácido</t>
  </si>
  <si>
    <t>Dispensador de trapos para limpiar</t>
  </si>
  <si>
    <t>Servicios de fabricación de locomotoras</t>
  </si>
  <si>
    <t>Escariadores de hoyos</t>
  </si>
  <si>
    <t>Paquetes de muebles para personal modulares</t>
  </si>
  <si>
    <t>Conjunto de cable</t>
  </si>
  <si>
    <t>Cubetas para hielo</t>
  </si>
  <si>
    <t>Cristóbal</t>
  </si>
  <si>
    <t>Codo de tubería</t>
  </si>
  <si>
    <t>Oximetolona</t>
  </si>
  <si>
    <t>Controladores de buscapersonas</t>
  </si>
  <si>
    <t>Nitrato de terconazol</t>
  </si>
  <si>
    <t>Herramientas de colocación de compuestos</t>
  </si>
  <si>
    <t>Tejidos de lana en tafetán</t>
  </si>
  <si>
    <t>Blindajes de plomo</t>
  </si>
  <si>
    <t>Acoples en miniatura</t>
  </si>
  <si>
    <t>Nitrofurazona</t>
  </si>
  <si>
    <t>Bates de beisbol</t>
  </si>
  <si>
    <t>Kits de purificación de ácido desoxirribonucleico dna genómico</t>
  </si>
  <si>
    <t>Software de módem</t>
  </si>
  <si>
    <t>Hornos de convección para uso comercial</t>
  </si>
  <si>
    <t>Embargos</t>
  </si>
  <si>
    <t>Sistemas de estéreo portátiles</t>
  </si>
  <si>
    <t>Unidades de almacenamiento general</t>
  </si>
  <si>
    <t>Forjaduras en estampa de impresión de berilio</t>
  </si>
  <si>
    <t>Biseles</t>
  </si>
  <si>
    <t>Forjas de magnesio maquinadas por anillo enrollado</t>
  </si>
  <si>
    <t>Cubos de la transmisión</t>
  </si>
  <si>
    <t>Máquinas para teñir</t>
  </si>
  <si>
    <t>Rompeolas</t>
  </si>
  <si>
    <t>Retractores de oído</t>
  </si>
  <si>
    <t>Camino refrigerado y caliente para cámaras ambientales o de cultivo</t>
  </si>
  <si>
    <t>Mezcladora de cuchilla helicoidal</t>
  </si>
  <si>
    <t>Marcadores de identificación</t>
  </si>
  <si>
    <t>Compuestos para modelado especializados</t>
  </si>
  <si>
    <t>Suministros para hornear</t>
  </si>
  <si>
    <t>Kits biológicos de esterilización</t>
  </si>
  <si>
    <t>Servicios de personalización de obsequios o productos</t>
  </si>
  <si>
    <t>Movimientos extremistas</t>
  </si>
  <si>
    <t>Películas metalizadas</t>
  </si>
  <si>
    <t>Paneles de instrumentos</t>
  </si>
  <si>
    <t>Eventos deportivos profesionales patrocinados por empresas</t>
  </si>
  <si>
    <t>Filtros de membrana para laboratorio</t>
  </si>
  <si>
    <t>Avellanadores</t>
  </si>
  <si>
    <t>Monitores de presión arterial para unidades de hemodiálisis</t>
  </si>
  <si>
    <t>Baterías de óxido de plata</t>
  </si>
  <si>
    <t>Inyección de alcohol deshidratado</t>
  </si>
  <si>
    <t>Reservorios o sus accesorios de autotransfusión</t>
  </si>
  <si>
    <t>Santiago</t>
  </si>
  <si>
    <t>Barrenas</t>
  </si>
  <si>
    <t>Probadores dieléctricos de aceite</t>
  </si>
  <si>
    <t>Componentes no metálicos formados por estiramiento por presión</t>
  </si>
  <si>
    <t>Dispensadores de estampillas postales</t>
  </si>
  <si>
    <t>Kits o accesorios de drenaje ginecológico</t>
  </si>
  <si>
    <t>Forjaduras en estampa cerrada de estaño</t>
  </si>
  <si>
    <t>Conmutadores de pedal</t>
  </si>
  <si>
    <t>Suministro de fuel-oil</t>
  </si>
  <si>
    <t>Carritos para yeso o tablillas</t>
  </si>
  <si>
    <t>Puerta de vaivén</t>
  </si>
  <si>
    <t>Rotores</t>
  </si>
  <si>
    <t>Taladros de barreno profundo en el hoyo ith o abajo del hoyo dth</t>
  </si>
  <si>
    <t>Accesorios para instrumentos de meteorología</t>
  </si>
  <si>
    <t>Cisplatino</t>
  </si>
  <si>
    <t>Collares de retención</t>
  </si>
  <si>
    <t>Almacenamientos de transportes</t>
  </si>
  <si>
    <t>Marcos de plástico</t>
  </si>
  <si>
    <t>Alambres o espirales de encuadernación</t>
  </si>
  <si>
    <t>Circos</t>
  </si>
  <si>
    <t>Pantalones largos o cortos o pantalonetas para mujer</t>
  </si>
  <si>
    <t>Contenedores fríos</t>
  </si>
  <si>
    <t>Edetato cálcico disódico</t>
  </si>
  <si>
    <t>Componentes de latón formados en torno</t>
  </si>
  <si>
    <t>Monitores de óxido de carbono exhalado o suministros</t>
  </si>
  <si>
    <t>Servicios no gubernamentales de ayuda de emergencia</t>
  </si>
  <si>
    <t>Servicios de administración forestal</t>
  </si>
  <si>
    <t>Kits o materiales de cultivos</t>
  </si>
  <si>
    <t>Servicios de plantación o mantenimiento de jardines</t>
  </si>
  <si>
    <t>Bolsas para compras</t>
  </si>
  <si>
    <t>Molduras de magnesio</t>
  </si>
  <si>
    <t>Salicilato de metilo</t>
  </si>
  <si>
    <t>Claraboyas fijas</t>
  </si>
  <si>
    <t>Martillos perforadores</t>
  </si>
  <si>
    <t>Plataforma de mensajes instantáneos</t>
  </si>
  <si>
    <t>Brinzolamida</t>
  </si>
  <si>
    <t>Identificadores de fibra óptica</t>
  </si>
  <si>
    <t>Vehículo usado, de alquiler o de exposición</t>
  </si>
  <si>
    <t>Bandejas de horno para uso doméstico</t>
  </si>
  <si>
    <t>Consuelo</t>
  </si>
  <si>
    <t>Materiales para flanelógrafos</t>
  </si>
  <si>
    <t>Máquina de picar con chorro de perdigones</t>
  </si>
  <si>
    <t>Chalecos para hombre</t>
  </si>
  <si>
    <t>Servicios de miembros del parlamento</t>
  </si>
  <si>
    <t>Unidades de evaluación de función auditiva</t>
  </si>
  <si>
    <t>Abetos</t>
  </si>
  <si>
    <t>Pinturas de látex</t>
  </si>
  <si>
    <t>Sí</t>
  </si>
  <si>
    <t>Equipo central de radio</t>
  </si>
  <si>
    <t>Ensambles de tubería con soldadura sónica de acero al carbono</t>
  </si>
  <si>
    <t>Juguetes para el baño</t>
  </si>
  <si>
    <t>Mantillas para huecograbado o litografía</t>
  </si>
  <si>
    <t>Servicios de terminación pozo con equilibrio inferior</t>
  </si>
  <si>
    <t>Barreras de seguridad intrínseca</t>
  </si>
  <si>
    <t>Juntador de capas de material</t>
  </si>
  <si>
    <t>Lociones de escáner por ultrasonido para uso médico</t>
  </si>
  <si>
    <t>Servicios de impresión industrial digital</t>
  </si>
  <si>
    <t>Mercaptopurina</t>
  </si>
  <si>
    <t>Mesas para revolver</t>
  </si>
  <si>
    <t>Finasterida</t>
  </si>
  <si>
    <t>Piso del andamiaje</t>
  </si>
  <si>
    <t>Modelos de las operaciones básicas</t>
  </si>
  <si>
    <t>Protección de la fauna</t>
  </si>
  <si>
    <t>Agujas de filtro</t>
  </si>
  <si>
    <t>Dispositivos de pared</t>
  </si>
  <si>
    <t>Bonos del estado</t>
  </si>
  <si>
    <t>Tanques interiores de combustible del avión</t>
  </si>
  <si>
    <t>Ensambles estructurales pegados de acero inoxidable</t>
  </si>
  <si>
    <t>Ácido octanoico</t>
  </si>
  <si>
    <t>Control de cambio de divisas</t>
  </si>
  <si>
    <t>Válvulas de autotransfusión</t>
  </si>
  <si>
    <t>Exposiciones de arte</t>
  </si>
  <si>
    <t>Diagramas del espectro</t>
  </si>
  <si>
    <t>Libro de actividades de pentominós</t>
  </si>
  <si>
    <t>Servicios de cuidados personal en instituciones especializadas</t>
  </si>
  <si>
    <t>Metocarbamol</t>
  </si>
  <si>
    <t>Mineral de manganeso</t>
  </si>
  <si>
    <t>Servicios de impresión y duplicación de discos compactos dc</t>
  </si>
  <si>
    <t>Política de salud</t>
  </si>
  <si>
    <t>Magnesio mg</t>
  </si>
  <si>
    <t>Enlucido de yeso</t>
  </si>
  <si>
    <t>Gotu kola</t>
  </si>
  <si>
    <t>Glucosamina</t>
  </si>
  <si>
    <t>Hornos tostadores para uso doméstico</t>
  </si>
  <si>
    <t>Fuselajes de avión</t>
  </si>
  <si>
    <t>Kits de pruebas para insectos</t>
  </si>
  <si>
    <t>Brazos o soportes para monitores</t>
  </si>
  <si>
    <t>Servicios de músicos</t>
  </si>
  <si>
    <t>Antimicóticos</t>
  </si>
  <si>
    <t>Programas de reembolso de matrículas</t>
  </si>
  <si>
    <t>Limpiaparabrisas marítimos</t>
  </si>
  <si>
    <t>Bomba de lava parabrisas</t>
  </si>
  <si>
    <t>Servicios de perforación</t>
  </si>
  <si>
    <t>Equipos para fermentación microbiológica</t>
  </si>
  <si>
    <t>Componentes de titanio formados por estiramiento</t>
  </si>
  <si>
    <t>Planificación de las importaciones</t>
  </si>
  <si>
    <t>Superficies de trabajo industriales</t>
  </si>
  <si>
    <t>Servicios de pirsin corporal</t>
  </si>
  <si>
    <t>Tostadoras para uso comercial</t>
  </si>
  <si>
    <t>Remaches para ropa</t>
  </si>
  <si>
    <t>Vidrio moldeado</t>
  </si>
  <si>
    <t>Banda de estaño</t>
  </si>
  <si>
    <t>Tela malla de alambre</t>
  </si>
  <si>
    <t>Proteínas de control o lisados celulares o lisados de tejidos</t>
  </si>
  <si>
    <t>Servicios de bienestar social</t>
  </si>
  <si>
    <t>Materiales de impresión alginadas de uso odontológico</t>
  </si>
  <si>
    <t>Servicios de registros laborales internacionales</t>
  </si>
  <si>
    <t>Clubes deportivos de playa o acuáticos</t>
  </si>
  <si>
    <t>Relleno de alginato de calcio para heridas</t>
  </si>
  <si>
    <t>Equipo central de buscapersonas</t>
  </si>
  <si>
    <t>Compuestos de recubrimiento para prótesis dentales</t>
  </si>
  <si>
    <t>Subs de atrapado de bola</t>
  </si>
  <si>
    <t>Arandelas de seguridad</t>
  </si>
  <si>
    <t>Sensores de inductancia eléctrica</t>
  </si>
  <si>
    <t>Certificados basados en la biblia</t>
  </si>
  <si>
    <t>Lámina de latón</t>
  </si>
  <si>
    <t>Platina de latón</t>
  </si>
  <si>
    <t>Tela de calcado</t>
  </si>
  <si>
    <t>Herramientas de medición de desempeño de perforación</t>
  </si>
  <si>
    <t>Plumas de estilógrafos</t>
  </si>
  <si>
    <t>Paquetes de muebles de recepción para oficinas</t>
  </si>
  <si>
    <t>Clubes o servicios para aficionados al baile a la danza</t>
  </si>
  <si>
    <t>Suministros de película de micro filmado</t>
  </si>
  <si>
    <t>Cambiadores de discos ópticos</t>
  </si>
  <si>
    <t>Clorhidrato de dicicloverina</t>
  </si>
  <si>
    <t>Kits de análisis del consumidor</t>
  </si>
  <si>
    <t>Balas de lanzamiento</t>
  </si>
  <si>
    <t>Limpiadores o pulidores de metales</t>
  </si>
  <si>
    <t>Fluconazol</t>
  </si>
  <si>
    <t>Pañitos limpiadores para equipo diagnóstico</t>
  </si>
  <si>
    <t>Forjas de acero inoxidable maquinadas por reducción</t>
  </si>
  <si>
    <t>Batería de oxido de mercurio</t>
  </si>
  <si>
    <t>Servicios de cooperación económica internacional</t>
  </si>
  <si>
    <t>Lágrimas artificiales</t>
  </si>
  <si>
    <t>Vendajes hidrocoloides</t>
  </si>
  <si>
    <t>Cuchillas eléctricas</t>
  </si>
  <si>
    <t>Limpiones para huecograbado o litografía</t>
  </si>
  <si>
    <t>Fenoprofen cálcico</t>
  </si>
  <si>
    <t>Soportes o carriles ópticos</t>
  </si>
  <si>
    <t>Cajas musicales o mecanismos</t>
  </si>
  <si>
    <t>Vibradores de concreto</t>
  </si>
  <si>
    <t>Tubería de plástico</t>
  </si>
  <si>
    <t>Mezclas de policarbonato</t>
  </si>
  <si>
    <t>Objetos maquinados en molde permanente de magnesio fundidos</t>
  </si>
  <si>
    <t>Servicios de control de médicos de atención primaria</t>
  </si>
  <si>
    <t>Seguros de asistencia médica y hospitalización</t>
  </si>
  <si>
    <t>Incubadoras de cámara única de tres gases recubierta de agua con control de humedad</t>
  </si>
  <si>
    <t>Lanzadores de cohetes</t>
  </si>
  <si>
    <t>Películas o brazaletes de radiación para uso médico</t>
  </si>
  <si>
    <t>Componentes de aleación de níquel formados en torno</t>
  </si>
  <si>
    <t>Parrillas</t>
  </si>
  <si>
    <t>Materiales didácticos de seguridad o peligro</t>
  </si>
  <si>
    <t>Tecnología cmos bipolar (bicmos)</t>
  </si>
  <si>
    <t>Aerodeslizadores</t>
  </si>
  <si>
    <t>Equipo protector para hockey de piso</t>
  </si>
  <si>
    <t>Servicios del programa mundial de alimentos</t>
  </si>
  <si>
    <t>Respuesta a ataques terroristas</t>
  </si>
  <si>
    <t>Alambres o cables eléctricos</t>
  </si>
  <si>
    <t>Residencia de ancianos</t>
  </si>
  <si>
    <t>Máquinas cosedoras de libros</t>
  </si>
  <si>
    <t>Chimeneas de ventilación o antorchas</t>
  </si>
  <si>
    <t>Ejes de tracción</t>
  </si>
  <si>
    <t>Necesidades de dotación de personal jurídico temporal</t>
  </si>
  <si>
    <t>Núcleo de panal de metal ferroso</t>
  </si>
  <si>
    <t>Fundición en arena de magnesio</t>
  </si>
  <si>
    <t>Servicios de respuesta contra desastres</t>
  </si>
  <si>
    <t>Servicios de bombeo del campo petrolero con co2</t>
  </si>
  <si>
    <t>Sellos del alfabeto</t>
  </si>
  <si>
    <t>Manuel Bueno</t>
  </si>
  <si>
    <t>Alúmina y otros compuestos de aluminio</t>
  </si>
  <si>
    <t>Instrumentación de terremotos para reactores nucleares</t>
  </si>
  <si>
    <t>Troncos</t>
  </si>
  <si>
    <t>Libros de recursos de historia</t>
  </si>
  <si>
    <t>Accesorios o suministros para analizadores químico</t>
  </si>
  <si>
    <t>Micro dosímetros de efecto radio biológico</t>
  </si>
  <si>
    <t>Mesas para actividades</t>
  </si>
  <si>
    <t>Soportes de batería</t>
  </si>
  <si>
    <t>Servicios de investigación o estadística matrimonial</t>
  </si>
  <si>
    <t>Jayaco</t>
  </si>
  <si>
    <t>Servicios de kickover de elevación por presión de gas</t>
  </si>
  <si>
    <t>Termorreguladores de pacientes</t>
  </si>
  <si>
    <t>Resortes de compresión</t>
  </si>
  <si>
    <t>Laparascopios o telescopios laparoscópicos</t>
  </si>
  <si>
    <t>Contadores de la turbina de gas de producción del pozo</t>
  </si>
  <si>
    <t>Pinzas de uso odontológico</t>
  </si>
  <si>
    <t>Pintura de acuarela líquida</t>
  </si>
  <si>
    <t>Curas médicas con algas o algas marinas</t>
  </si>
  <si>
    <t>Equipo de red de entrega de contenido</t>
  </si>
  <si>
    <t>Pantoprazol sódico</t>
  </si>
  <si>
    <t>Acoplamiento direccional</t>
  </si>
  <si>
    <t>Kits de tratamiento dental para servicios médicos de emergencia</t>
  </si>
  <si>
    <t>Esposas</t>
  </si>
  <si>
    <t>Encuestas telefónicas para investigaciones de mercado</t>
  </si>
  <si>
    <t>Herramienta para engastar y doblar alambre</t>
  </si>
  <si>
    <t>Pintura témpera líquida tradicional</t>
  </si>
  <si>
    <t>Carcasa insonorizante de bomba</t>
  </si>
  <si>
    <t>Diodos emisores de luz (led)</t>
  </si>
  <si>
    <t>Proyectores de despliegue de cristal líquido</t>
  </si>
  <si>
    <t>Carcasas de cajas de cambios</t>
  </si>
  <si>
    <t>Software inalámbrico</t>
  </si>
  <si>
    <t>Vectores enfocados a cromosomas</t>
  </si>
  <si>
    <t>Recursos de manglares</t>
  </si>
  <si>
    <t>Kits para reparar relojes</t>
  </si>
  <si>
    <t>Servicios de fabricación de bombas o compresores</t>
  </si>
  <si>
    <t>Perlas naturales</t>
  </si>
  <si>
    <t>Objetos maquinados de cinc fundidos en molde de yeso</t>
  </si>
  <si>
    <t>Cable de mando</t>
  </si>
  <si>
    <t>Rifles militares</t>
  </si>
  <si>
    <t>Forjas de aleación ferrosa maquinadas con troquel cerrado</t>
  </si>
  <si>
    <t>Bitartrato de metaraminol</t>
  </si>
  <si>
    <t>Libros de recursos de gramática</t>
  </si>
  <si>
    <t>Servicios de litógrafos</t>
  </si>
  <si>
    <t>Cajas fuertes</t>
  </si>
  <si>
    <t>Productos dermatológicos o anti protozoarios para uso veterinario</t>
  </si>
  <si>
    <t>Hornos al vacío</t>
  </si>
  <si>
    <t>Señales de niebla</t>
  </si>
  <si>
    <t>Almacenaje de materiales peligrosos</t>
  </si>
  <si>
    <t>Sacos de dirección</t>
  </si>
  <si>
    <t>Equipos o accesorios de microcirugía</t>
  </si>
  <si>
    <t>Investigación tributaria</t>
  </si>
  <si>
    <t>Servicios de fabricación de relojes o relojes de pulsera</t>
  </si>
  <si>
    <t>Alambre del cable de recuperación</t>
  </si>
  <si>
    <t>Fondo Negro</t>
  </si>
  <si>
    <t>Conectores o adaptadores de suministro de oxígeno</t>
  </si>
  <si>
    <t>Transferencias de armamento</t>
  </si>
  <si>
    <t>Servicios de buses con horarios programados</t>
  </si>
  <si>
    <t>Nuevo Brasil</t>
  </si>
  <si>
    <t>Servicios de registro nuclear geoquímico</t>
  </si>
  <si>
    <t>Proveedores de servicios de aplicación</t>
  </si>
  <si>
    <t>Servicios de televisión por circuito cerrado</t>
  </si>
  <si>
    <t>Servicios de asesoría para estudios en el extranjero</t>
  </si>
  <si>
    <t>Caja detonadora</t>
  </si>
  <si>
    <t>Dispersores o distribuidores de fertilizante</t>
  </si>
  <si>
    <t>Canoas o kayaks</t>
  </si>
  <si>
    <t>Sets o accesorios de irrigación para uso quirúrgico</t>
  </si>
  <si>
    <t>Componentes de magnesio hidroformados</t>
  </si>
  <si>
    <t>Aceite motor</t>
  </si>
  <si>
    <t>Monedas de juego para la clase</t>
  </si>
  <si>
    <t>Herramientas para demostración electroquímica</t>
  </si>
  <si>
    <t>Carritos móviles de tracción</t>
  </si>
  <si>
    <t>Estucado</t>
  </si>
  <si>
    <t>Interruptores automáticos por caída de presión</t>
  </si>
  <si>
    <t>Cajas de luces de presentaciones</t>
  </si>
  <si>
    <t>Servicios de fabricación de maquinaria o equipos para productos químicos o farmacéuticos</t>
  </si>
  <si>
    <t>Papel brístol para dibujo</t>
  </si>
  <si>
    <t>Aloína</t>
  </si>
  <si>
    <t>Libros de recursos o actividades de resolución de problemas</t>
  </si>
  <si>
    <t>Compresores de barril</t>
  </si>
  <si>
    <t>Analizadores de acceso aleatorio</t>
  </si>
  <si>
    <t>Ensambles de láminas remachadas de acero de aleación baja</t>
  </si>
  <si>
    <t>Villa González</t>
  </si>
  <si>
    <t>Niveladores para muelles</t>
  </si>
  <si>
    <t>Materiales para proyectos de costura</t>
  </si>
  <si>
    <t>Piezas de plomo fundidas a presión</t>
  </si>
  <si>
    <t>Alumbrado de zonas residenciales</t>
  </si>
  <si>
    <t>Objetos de metal precioso fundidos en molde fijo</t>
  </si>
  <si>
    <t>Mangueras especiales</t>
  </si>
  <si>
    <t>Servicios de producción de químicos inorgánicos</t>
  </si>
  <si>
    <t>Tarjetas de actividades de bloques de atributos</t>
  </si>
  <si>
    <t>Cacodilato ferroso</t>
  </si>
  <si>
    <t>Servicios legales sobre daños a personas</t>
  </si>
  <si>
    <t>Aparatos para estimar permeabilidad o porosidad</t>
  </si>
  <si>
    <t>Barras de fracciones</t>
  </si>
  <si>
    <t>Accesorios para caminadores o andadores</t>
  </si>
  <si>
    <t>Cubiertos o utensilios para los discapacitados físicamente</t>
  </si>
  <si>
    <t>Servicios de normalización</t>
  </si>
  <si>
    <t>Servicios de la organización para la alimentación y la agricultura</t>
  </si>
  <si>
    <t>Magnetrones</t>
  </si>
  <si>
    <t>Software de entorno de desarrollo</t>
  </si>
  <si>
    <t>Esofagoscopios o sus accesorios</t>
  </si>
  <si>
    <t>Servicios de limpieza de telas y muebles</t>
  </si>
  <si>
    <t>Plantilla de boquilla</t>
  </si>
  <si>
    <t>Ensambles de láminas pegadas de latón</t>
  </si>
  <si>
    <t>Puertas de avión</t>
  </si>
  <si>
    <t>Adhesivos de seguimiento basados en la biblia</t>
  </si>
  <si>
    <t>Epidiascopios</t>
  </si>
  <si>
    <t>Campanas</t>
  </si>
  <si>
    <t>Dominós</t>
  </si>
  <si>
    <t>Cajas de conectores de audio</t>
  </si>
  <si>
    <t>Maquinaria de filtrado</t>
  </si>
  <si>
    <t>Marcadores de témpera o tiza para ventanas</t>
  </si>
  <si>
    <t>Servicios de defensoría del pueblo (ombudsman)</t>
  </si>
  <si>
    <t>Equipo para la cría de mariposas</t>
  </si>
  <si>
    <t>Ganchos para uso interno</t>
  </si>
  <si>
    <t>Servicios profesionales de adquisiciones</t>
  </si>
  <si>
    <t>Acuerdos comerciales bilaterales</t>
  </si>
  <si>
    <t>Estante de literatura</t>
  </si>
  <si>
    <t>Estroboscopios</t>
  </si>
  <si>
    <t>Arcilla refractaria</t>
  </si>
  <si>
    <t>Rodamientos cónicos</t>
  </si>
  <si>
    <t>Instrumentos geofísicos magnetómetros</t>
  </si>
  <si>
    <t>Acetato de metilprednisolona</t>
  </si>
  <si>
    <t>Tubos endotraqueales</t>
  </si>
  <si>
    <t>Etileno</t>
  </si>
  <si>
    <t>Tetralftalato polibutileno</t>
  </si>
  <si>
    <t>Baní</t>
  </si>
  <si>
    <t>Servicios de vocalistas</t>
  </si>
  <si>
    <t>Clorhidrato de dextrometorfano</t>
  </si>
  <si>
    <t>Hornos para esmaltar</t>
  </si>
  <si>
    <t>Sets de vías de agua</t>
  </si>
  <si>
    <t>Polielectrolitos</t>
  </si>
  <si>
    <t>Sulfato framicetina</t>
  </si>
  <si>
    <t>Equipo de garrocha para uso gimnástico</t>
  </si>
  <si>
    <t>Cables o electrodos o accesorios para marcapasos cardíacos</t>
  </si>
  <si>
    <t>Enfriadores infrarrojos ir</t>
  </si>
  <si>
    <t>Espumas de poli éter</t>
  </si>
  <si>
    <t>Bridas ciegas de lentes</t>
  </si>
  <si>
    <t>Suministros de recolección para ostomía</t>
  </si>
  <si>
    <t>Rosina de madera</t>
  </si>
  <si>
    <t>Carbidopa</t>
  </si>
  <si>
    <t>Ensambles estructurales atornillados de acero al carbono</t>
  </si>
  <si>
    <t>Polisopreno natural nr</t>
  </si>
  <si>
    <t>Benorilato</t>
  </si>
  <si>
    <t>Unidades o accesorios para unidades de signos vitales multi parámetro</t>
  </si>
  <si>
    <t>Servicios de cementar envoltura intermediaria</t>
  </si>
  <si>
    <t>Materiales de enseñanza de los sistemas del cuerpo</t>
  </si>
  <si>
    <t>Sala de cateterismo</t>
  </si>
  <si>
    <t>Remates para varillas</t>
  </si>
  <si>
    <t>Esponjas de gelatina absorbible</t>
  </si>
  <si>
    <t>Hornos microondas para laboratorio</t>
  </si>
  <si>
    <t>Ensambles de tubos soldados con soldadura ultra violeta de acero inoxidable</t>
  </si>
  <si>
    <t>Licey al Medio</t>
  </si>
  <si>
    <t>Uvilla</t>
  </si>
  <si>
    <t>Servicios de instituciones públicas</t>
  </si>
  <si>
    <t>Helicópteros de reconocimiento</t>
  </si>
  <si>
    <t>Mezclas para hornear</t>
  </si>
  <si>
    <t>Objetos de plomo fundidos por proceso en v</t>
  </si>
  <si>
    <t>Ensambles estructurales con soldadura de fuerte o débil no metálica</t>
  </si>
  <si>
    <t>Buldóceres de orugas</t>
  </si>
  <si>
    <t>Equipo de seguridad de red cortafuegos (firewall)</t>
  </si>
  <si>
    <t>Escáneres de radioisótopos para uso médico</t>
  </si>
  <si>
    <t>Formas para hechura de máscaras</t>
  </si>
  <si>
    <t>Posicionadores de implantes para uso quirúrgico</t>
  </si>
  <si>
    <t>Aparatos de gas de anestesia</t>
  </si>
  <si>
    <t>Máquinas de lavado o para sacar el agua</t>
  </si>
  <si>
    <t>Forjas no metálicos maquinadas por anillo enrollado</t>
  </si>
  <si>
    <t>Espátulas de artista</t>
  </si>
  <si>
    <t>Secadores por congelación o liofilizadores</t>
  </si>
  <si>
    <t>Lámparas o ensamblajes de fusores</t>
  </si>
  <si>
    <t>Marcos para certificados</t>
  </si>
  <si>
    <t>Botones o puentes o accesorios relacionados para sutura</t>
  </si>
  <si>
    <t>Código de conducta médica</t>
  </si>
  <si>
    <t>Objetos maquinados no metálicos fundidos en molde en concha</t>
  </si>
  <si>
    <t>Injerto doble de tubería</t>
  </si>
  <si>
    <t>Detectores de burbujas de aire para administración arterial o intravenosa</t>
  </si>
  <si>
    <t>Equipos para secar o empolvar guantes quirúrgicos</t>
  </si>
  <si>
    <t>Biombos de poca altura o paneles para jugar</t>
  </si>
  <si>
    <t>Pletismógrafos de cuerpo</t>
  </si>
  <si>
    <t>Clonazepam</t>
  </si>
  <si>
    <t>Tarjetas didácticas de la hora</t>
  </si>
  <si>
    <t>Preparación de estudios de mercado de mercancías</t>
  </si>
  <si>
    <t>Congeladores para bancos de sangre</t>
  </si>
  <si>
    <t>Pulidoras eléctricas</t>
  </si>
  <si>
    <t>Termómetros de superficie</t>
  </si>
  <si>
    <t>Teléfonos de pago</t>
  </si>
  <si>
    <t>Forros deslizantes para laboratorio</t>
  </si>
  <si>
    <t>Unidades de rayos x de uso diagnóstico general para uso médico</t>
  </si>
  <si>
    <t>Aprovisionar vehículos de combustible</t>
  </si>
  <si>
    <t>Objetos maquinados de aleación ferrosa fundidos en molde cerámico</t>
  </si>
  <si>
    <t>Gansos vivos</t>
  </si>
  <si>
    <t>Probadores de disolución o desintegración</t>
  </si>
  <si>
    <t>Vibradores de uso odontológico para laboratorios</t>
  </si>
  <si>
    <t>Grabadoras de lluvia</t>
  </si>
  <si>
    <t>Estudio de emplazamientos industriales</t>
  </si>
  <si>
    <t>Sábanas refractarias</t>
  </si>
  <si>
    <t>Juntas de revisión de estándares profesionales</t>
  </si>
  <si>
    <t>COMPRA MENOR</t>
  </si>
  <si>
    <t>Incubadoras para uso general de convección de gravedad</t>
  </si>
  <si>
    <t>Bases de tubo</t>
  </si>
  <si>
    <t>Sistemas de suspensión para trenes</t>
  </si>
  <si>
    <t>Papeles recubiertos de polietileno</t>
  </si>
  <si>
    <t>Máquinas para probar ductilidad</t>
  </si>
  <si>
    <t>Oleato polipéptido de trietanolamina</t>
  </si>
  <si>
    <t>Servicios de producción de aceites o grasas</t>
  </si>
  <si>
    <t>Claraboyas de tubo</t>
  </si>
  <si>
    <t>Herramientas para bordes</t>
  </si>
  <si>
    <t>Herramientas de perforación</t>
  </si>
  <si>
    <t>Gastos generales de riego</t>
  </si>
  <si>
    <t>Tubería de hierro fundido</t>
  </si>
  <si>
    <t>Avión de ataque</t>
  </si>
  <si>
    <t>Dispositivos de velocidad regulables</t>
  </si>
  <si>
    <t>Objetos maquinados de aleación no ferrosa fundidos en molde de grafito</t>
  </si>
  <si>
    <t>Servicio de contabilidad fiscal</t>
  </si>
  <si>
    <t>Medio para insectos</t>
  </si>
  <si>
    <t>Kits o suministros para pruebas de microbiología o bacteriología</t>
  </si>
  <si>
    <t>Válvulas kelly</t>
  </si>
  <si>
    <t>Computadores de cliente ligero</t>
  </si>
  <si>
    <t>Aleación de níquel en placa labrada</t>
  </si>
  <si>
    <t>Placa de magnesio</t>
  </si>
  <si>
    <t>Hierbas frescas</t>
  </si>
  <si>
    <t>Sujetadores de lentes oftálmicos</t>
  </si>
  <si>
    <t>Forjas de magnesio maquinadas con impresión por troquel</t>
  </si>
  <si>
    <t>Pozo petrolero cemento clase g</t>
  </si>
  <si>
    <t>Concreto aireado</t>
  </si>
  <si>
    <t>Servicios de formación profesional relacionada con la energía</t>
  </si>
  <si>
    <t>Reportero de ensayo genético</t>
  </si>
  <si>
    <t>Mesilato de saquinavir</t>
  </si>
  <si>
    <t>Aparatos para alumbrado de tareas</t>
  </si>
  <si>
    <t>Cable de alimentación</t>
  </si>
  <si>
    <t>Barredoras para pisos</t>
  </si>
  <si>
    <t>Las Charcas de María Nova</t>
  </si>
  <si>
    <t>Polividona o povidona</t>
  </si>
  <si>
    <t>Formaldehído de urea</t>
  </si>
  <si>
    <t>Acabadores de terminales de tubos</t>
  </si>
  <si>
    <t>Poractant alfa</t>
  </si>
  <si>
    <t>Placa de acero</t>
  </si>
  <si>
    <t>Alambre aislado o forrado</t>
  </si>
  <si>
    <t>MIL</t>
  </si>
  <si>
    <t>Tarjetas de índice</t>
  </si>
  <si>
    <t>Asientos de tubería</t>
  </si>
  <si>
    <t>Relés de voltaje alterno</t>
  </si>
  <si>
    <t>Servicios de prevención o control de la drogadicción</t>
  </si>
  <si>
    <t>Sobres estándar</t>
  </si>
  <si>
    <t>Porfímero sódico</t>
  </si>
  <si>
    <t>Cuellos de ganso marinos</t>
  </si>
  <si>
    <t>Contadores de células diferenciales hematológicas manuales o electrónicos</t>
  </si>
  <si>
    <t>Cañas de felpilla de algodón</t>
  </si>
  <si>
    <t>Protectores de micrófono para teléfonos de pago</t>
  </si>
  <si>
    <t>Probadores de presión sanguínea para uso veterinario</t>
  </si>
  <si>
    <t>Objetos fundidos maquinados por proceso v de acero</t>
  </si>
  <si>
    <t>Procesadores de tejidos</t>
  </si>
  <si>
    <t>Aceites sintéticos</t>
  </si>
  <si>
    <t>Ensambles de tubos soldados con disolvente de acero inoxidable</t>
  </si>
  <si>
    <t>Hexaminas</t>
  </si>
  <si>
    <t>Servicios de impresión industrial  a pantalla</t>
  </si>
  <si>
    <t>Registro durante servicios de perforación</t>
  </si>
  <si>
    <t>Klistrones</t>
  </si>
  <si>
    <t>Ensamblajes de unidades de tubos de aparatos de rayos x para uso médico</t>
  </si>
  <si>
    <t>Epinefrina</t>
  </si>
  <si>
    <t>Travertino</t>
  </si>
  <si>
    <t>Partes de repuesto para bombas de agua</t>
  </si>
  <si>
    <t>Flúor f</t>
  </si>
  <si>
    <t>Conmutadores de botón deslizante</t>
  </si>
  <si>
    <t>Modelos de producción del campo petrolero</t>
  </si>
  <si>
    <t>Tenazas de reposición</t>
  </si>
  <si>
    <t>Mantenimiento o soporte de redes de cobertura amplia (wan)</t>
  </si>
  <si>
    <t>Ganchos para sacos</t>
  </si>
  <si>
    <t>Guantes para pintar</t>
  </si>
  <si>
    <t>Unidades de disco de motor</t>
  </si>
  <si>
    <t>Recursos de civilizaciones de la antigüedad</t>
  </si>
  <si>
    <t>Materiales de enseñanza para el desarrollo de la capacidad de adaptación</t>
  </si>
  <si>
    <t>Tambor de freno</t>
  </si>
  <si>
    <t>Generadores a gas</t>
  </si>
  <si>
    <t>Refrescador de aire</t>
  </si>
  <si>
    <t>Servicios de escultores</t>
  </si>
  <si>
    <t>Objetivos de erosión superficial</t>
  </si>
  <si>
    <t>Equipos de filtración de canal angosto</t>
  </si>
  <si>
    <t>Fundas de asientos</t>
  </si>
  <si>
    <t>Electrodos de tira o anillo para electrocardiografía ekg neonatal</t>
  </si>
  <si>
    <t>Parlantes de computador</t>
  </si>
  <si>
    <t>Sulfato de sodio</t>
  </si>
  <si>
    <t>Componentes de zinc formados por estiramiento por presión</t>
  </si>
  <si>
    <t>Eje de sierra</t>
  </si>
  <si>
    <t>Conectores de cables eléctricos</t>
  </si>
  <si>
    <t>Materiales didácticos de biotecnología</t>
  </si>
  <si>
    <t>El Salado</t>
  </si>
  <si>
    <t>Trajes para mujer</t>
  </si>
  <si>
    <t>Servicios de impresión industrial a roto grabado</t>
  </si>
  <si>
    <t>Bombas de sangre para unidades de hemodiálisis</t>
  </si>
  <si>
    <t>Juntas obturadoras plásticas</t>
  </si>
  <si>
    <t>Monederos</t>
  </si>
  <si>
    <t>Construcción de sistemas de fontanería</t>
  </si>
  <si>
    <t>Máquinas revestidoras</t>
  </si>
  <si>
    <t>Chatarra de aleación no ferrosa</t>
  </si>
  <si>
    <t>Recursos de tradiciones, rituales o costumbres</t>
  </si>
  <si>
    <t>Dibujos</t>
  </si>
  <si>
    <t>Kits de válvulas</t>
  </si>
  <si>
    <t>Centrales de energía solar</t>
  </si>
  <si>
    <t>Medio acoplamiento de tubería</t>
  </si>
  <si>
    <t>Barcos pesqueros</t>
  </si>
  <si>
    <t>Herramientas curvatubos</t>
  </si>
  <si>
    <t>Clasificadoras de semillas, grano o legumbres secas</t>
  </si>
  <si>
    <t>Hamamelis o escoba de bruja</t>
  </si>
  <si>
    <t>Clorpreno cr</t>
  </si>
  <si>
    <t>Componentes de acero formados por estiramiento</t>
  </si>
  <si>
    <t>Taurolidina</t>
  </si>
  <si>
    <t>Grabadora de música o mensaje en espera</t>
  </si>
  <si>
    <t>Cidra</t>
  </si>
  <si>
    <t>Punzones o sujeta punzones o accesorios para uso quirúrgico</t>
  </si>
  <si>
    <t>Equipo de limpieza ultrasónica</t>
  </si>
  <si>
    <t>Ensambles de barras pegadas de aluminio</t>
  </si>
  <si>
    <t>Servicios de prevención o control de enfermedades de transmisión sexual</t>
  </si>
  <si>
    <t>Activadores lineales</t>
  </si>
  <si>
    <t>Misiles anti barcos</t>
  </si>
  <si>
    <t>Ensambles de barras soldadas con soldadura fuerte o débil de latón</t>
  </si>
  <si>
    <t>Kits para cuantificación de ácido ribonucleico mensajero mrna mediante reacción en cadena de polimerasa pcr</t>
  </si>
  <si>
    <t>Guayabo</t>
  </si>
  <si>
    <t>Taladro sobre orugas</t>
  </si>
  <si>
    <t>Servicios de fabricación de maquinaria o equipos agrícolas</t>
  </si>
  <si>
    <t>Soportes de gráficos o accesorios</t>
  </si>
  <si>
    <t>Servicios de lavandería</t>
  </si>
  <si>
    <t>Politécnico</t>
  </si>
  <si>
    <t>Grasa</t>
  </si>
  <si>
    <t>Sistema y accesorios de terapia de compresión crio terapéutica</t>
  </si>
  <si>
    <t>Puntos para energía o para encendedores</t>
  </si>
  <si>
    <t>Sets de instrumentos endoscópicos</t>
  </si>
  <si>
    <t>Gonadotropina coriónica</t>
  </si>
  <si>
    <t>Servicios de programación de inversiones urbanas</t>
  </si>
  <si>
    <t>Materiales de enseñanza de ciencias forenses</t>
  </si>
  <si>
    <t>Cohetes líquidos</t>
  </si>
  <si>
    <t>Kits de kits de exhibición o sustracción diferenciales</t>
  </si>
  <si>
    <t>Actualizaciones de emulación de impresoras</t>
  </si>
  <si>
    <t>Conjuntos generales de herramientas</t>
  </si>
  <si>
    <t>Seminarios teológicos</t>
  </si>
  <si>
    <t>Tazones de ponche para uso doméstico</t>
  </si>
  <si>
    <t>Bebida de chocolate o malta u otros</t>
  </si>
  <si>
    <t>Cerramientos del panel de control o distribución</t>
  </si>
  <si>
    <t>Localizadores de guía de alambre para endoscopia</t>
  </si>
  <si>
    <t>Ventanas fijas</t>
  </si>
  <si>
    <t>Caproato de hidroxiprogesterona</t>
  </si>
  <si>
    <t>Placas o puentes para relojes</t>
  </si>
  <si>
    <t>Pentobarbital sódico</t>
  </si>
  <si>
    <t>Objetos maquinados de cobre fundidos en molde en concha</t>
  </si>
  <si>
    <t>Puntas de irrigación o succión o sondas de coagulación o accesorios para endoscopia</t>
  </si>
  <si>
    <t>Guías de referencia sobre tecnología</t>
  </si>
  <si>
    <t>Juegos de acción</t>
  </si>
  <si>
    <t>Estatuas</t>
  </si>
  <si>
    <t>Carbapenémicos incluyendo tienamicinas</t>
  </si>
  <si>
    <t>Vectores de expresión celular de mamíferos</t>
  </si>
  <si>
    <t>Servicios de formación profesional en recursos naturales</t>
  </si>
  <si>
    <t>Servicios de registro por resonancia magnética</t>
  </si>
  <si>
    <t>Ensambles estructurales remachados de acero inoxidable</t>
  </si>
  <si>
    <t>Tapas sellantes para endoscopia</t>
  </si>
  <si>
    <t>Objetivos para tiro con arco</t>
  </si>
  <si>
    <t>Máquinas expendedoras de papas a la francesa</t>
  </si>
  <si>
    <t>Arandelas cónicas</t>
  </si>
  <si>
    <t>Servicios de biblioteca o documentación</t>
  </si>
  <si>
    <t>Iridio ir</t>
  </si>
  <si>
    <t>Kits de evacuación para servicios médicos de emergencia</t>
  </si>
  <si>
    <t>Kits o materiales de enzimología</t>
  </si>
  <si>
    <t>Aditivos in situ</t>
  </si>
  <si>
    <t>Círculos o cuadrados de fracciones</t>
  </si>
  <si>
    <t>Unidades de almacenamiento de libros</t>
  </si>
  <si>
    <t>Pedestales</t>
  </si>
  <si>
    <t>Iluminación solar interior</t>
  </si>
  <si>
    <t>Baitoa</t>
  </si>
  <si>
    <t>Retenedoras para muelles</t>
  </si>
  <si>
    <t>Fulvestrant</t>
  </si>
  <si>
    <t>Boyá</t>
  </si>
  <si>
    <t>Pantuflas para hombre</t>
  </si>
  <si>
    <t>Marcadores de películas de rayos x para uso médico</t>
  </si>
  <si>
    <t>Máquinas de lavado en seco</t>
  </si>
  <si>
    <t>Cartuchos explosivos</t>
  </si>
  <si>
    <t>Almohadillas absorbentes</t>
  </si>
  <si>
    <t>Vehículos grúa</t>
  </si>
  <si>
    <t>Sujetadores de cabeza redonda</t>
  </si>
  <si>
    <t>Cloruro de amonio</t>
  </si>
  <si>
    <t>Transporte de productos derivados del petróleo</t>
  </si>
  <si>
    <t>Servicios de reforma administrativa</t>
  </si>
  <si>
    <t>Hidrocloruro de dapiprazol</t>
  </si>
  <si>
    <t>Tiza para escribir o accesorios</t>
  </si>
  <si>
    <t>Tableros de anotaciones para deportes</t>
  </si>
  <si>
    <t>Fresas quirúrgicas o sus accesorios</t>
  </si>
  <si>
    <t>Tubos de ondas progresivas</t>
  </si>
  <si>
    <t>Escudos anti motines</t>
  </si>
  <si>
    <t>Bombas de succión</t>
  </si>
  <si>
    <t>Probadores de resistencia de la tierra</t>
  </si>
  <si>
    <t>Uniones de charnela</t>
  </si>
  <si>
    <t>Ensambles estructurales atornillados de aluminio</t>
  </si>
  <si>
    <t>Resucitadores neumáticos</t>
  </si>
  <si>
    <t>Bombas de seno o sus accesorios</t>
  </si>
  <si>
    <t>Banda de latón</t>
  </si>
  <si>
    <t>Componentes de bronce hidroformados</t>
  </si>
  <si>
    <t>Dextrometorfano</t>
  </si>
  <si>
    <t>Gimnasios o centros de salud</t>
  </si>
  <si>
    <t>Objetos fundidos maquinados con troquel de aleaciones ferrosas</t>
  </si>
  <si>
    <t>Productos de limpieza de utensilios o pinceles</t>
  </si>
  <si>
    <t>Ángulos de titanio</t>
  </si>
  <si>
    <t>Doña Emma Balaguer viuda Vallejo</t>
  </si>
  <si>
    <t>Tubos de ventilación</t>
  </si>
  <si>
    <t>Calentadores de laboratorio</t>
  </si>
  <si>
    <t>Cabezas de traperos</t>
  </si>
  <si>
    <t>Lógica de matriz de puertas (gal)</t>
  </si>
  <si>
    <t>Resinas de reparación de cura fría para prótesis dentales</t>
  </si>
  <si>
    <t>Equipo de radiología y fluoroscopia rf para uso médico</t>
  </si>
  <si>
    <t>Estuches de intubación para servicios médicos de emergencia</t>
  </si>
  <si>
    <t>Kits de desinfectantes</t>
  </si>
  <si>
    <t>Laguna Nisibón</t>
  </si>
  <si>
    <t>LUGAR DE EJECUCIÓN / ENTREGA</t>
  </si>
  <si>
    <t>Estavidina</t>
  </si>
  <si>
    <t>Estructuras de soporte de boca de pozo</t>
  </si>
  <si>
    <t>Películas de recubiertas de silicona</t>
  </si>
  <si>
    <t>Forros o cajitas pequeñas de succión</t>
  </si>
  <si>
    <t>Rodillo de sujeción</t>
  </si>
  <si>
    <t>Bobinas de motor</t>
  </si>
  <si>
    <t>Materiales de aprendizaje electrónico de ciencias sociales</t>
  </si>
  <si>
    <t>Repelentes para ataques caninos</t>
  </si>
  <si>
    <t>Equipo de extracción para laboratorios</t>
  </si>
  <si>
    <t>Rodio rh</t>
  </si>
  <si>
    <t>Cristales piezoeléctricos</t>
  </si>
  <si>
    <t>Marrones calientes</t>
  </si>
  <si>
    <t>Licitacion Restringida</t>
  </si>
  <si>
    <t>Productos anti polvo</t>
  </si>
  <si>
    <t>Gas dióxido de carbono</t>
  </si>
  <si>
    <t>Limosinas</t>
  </si>
  <si>
    <t>Signos de tráfico</t>
  </si>
  <si>
    <t>Necesidades de personal de mercadeo permanente</t>
  </si>
  <si>
    <t>Casitas de juego</t>
  </si>
  <si>
    <t>Servicios de formación profesional pesquera</t>
  </si>
  <si>
    <t>Sets de administración o cateterización de diálisis peritoneal</t>
  </si>
  <si>
    <t>Cetirizina</t>
  </si>
  <si>
    <t>Deshidratadores para uso odontológico</t>
  </si>
  <si>
    <t>La Cuaba</t>
  </si>
  <si>
    <t>Carro de iluminación</t>
  </si>
  <si>
    <t>Tubos de recolección o contenedores de sangre no al vacío</t>
  </si>
  <si>
    <t>Belloso</t>
  </si>
  <si>
    <t>Cunas</t>
  </si>
  <si>
    <t>Casantranol</t>
  </si>
  <si>
    <t>Objetos maquinados en molde permanente de titanio fundidos</t>
  </si>
  <si>
    <t>Componentes de estaño hidroformados</t>
  </si>
  <si>
    <t>Artículos de pasamanería y ornamentales</t>
  </si>
  <si>
    <t>Servicios de producción de chapas</t>
  </si>
  <si>
    <t>Rodamientos simples</t>
  </si>
  <si>
    <t>Uniones hidráulicas</t>
  </si>
  <si>
    <t>Ensambles de tubería pegada de aleación hast x</t>
  </si>
  <si>
    <t>Huelgos</t>
  </si>
  <si>
    <t>Bicheros</t>
  </si>
  <si>
    <t>Maquinaria para cocinar</t>
  </si>
  <si>
    <t>Ducha de mano para personas con desafíos físicos</t>
  </si>
  <si>
    <t>Pulidoras para hacer facetas o pulir caras</t>
  </si>
  <si>
    <t>Alcohol polivinilo</t>
  </si>
  <si>
    <t>Componentes de estaño formados enrollados</t>
  </si>
  <si>
    <t>Elevadores de pacientes o accesorios</t>
  </si>
  <si>
    <t>Protectores de mano para uso quirúrgico</t>
  </si>
  <si>
    <t>Carretes de manguera</t>
  </si>
  <si>
    <t>Bumeranes</t>
  </si>
  <si>
    <t>Papel de escritura</t>
  </si>
  <si>
    <t>Sondas o guías de intubación</t>
  </si>
  <si>
    <t>Semillas de canola</t>
  </si>
  <si>
    <t>Cobalto co</t>
  </si>
  <si>
    <t>Señuelos para deportes</t>
  </si>
  <si>
    <t>Ayudas de entrenamiento para tenis</t>
  </si>
  <si>
    <t>Objetos maquinados de berilio fundidos en molde cerámico</t>
  </si>
  <si>
    <t>Circuitos basculantes</t>
  </si>
  <si>
    <t>Ribavirina</t>
  </si>
  <si>
    <t>Chapa de plomo</t>
  </si>
  <si>
    <t>Vidrio con plomo</t>
  </si>
  <si>
    <t>Piezas de interruptor y accesorios</t>
  </si>
  <si>
    <t>Muestreadores de polución de aire</t>
  </si>
  <si>
    <t>Tuercas de unión</t>
  </si>
  <si>
    <t>Cuatrimoto</t>
  </si>
  <si>
    <t>Obras</t>
  </si>
  <si>
    <t>Cajas de sugerencias</t>
  </si>
  <si>
    <t>Calafateos</t>
  </si>
  <si>
    <t>Tuercas de acople</t>
  </si>
  <si>
    <t>Maza congelada para pan</t>
  </si>
  <si>
    <t>Esteras de caucho para pisos</t>
  </si>
  <si>
    <t>Muestrarios de despliegue de proteínas o péptidos</t>
  </si>
  <si>
    <t>Angelina</t>
  </si>
  <si>
    <t>Calcomanías para tatuaje</t>
  </si>
  <si>
    <t>Material de elaboración de muestras para recintos radiactivos</t>
  </si>
  <si>
    <t>Servicios de defensa de los presos</t>
  </si>
  <si>
    <t>Esterilizadores de bolas de vidrio</t>
  </si>
  <si>
    <t>Micro disyuntores</t>
  </si>
  <si>
    <t>Correas de conexión a tierra para el talón</t>
  </si>
  <si>
    <t>Semilla de psyllium</t>
  </si>
  <si>
    <t>Componentes o accesorios diversos de micro filmado</t>
  </si>
  <si>
    <t>Cuchillas para micrótomos</t>
  </si>
  <si>
    <t>Alcanos cíclicos</t>
  </si>
  <si>
    <t>Servicios de fabricación de aparatos de radio o televisión</t>
  </si>
  <si>
    <t>Ensambles de placas soldadas con soldadura sónica de aleación hast x</t>
  </si>
  <si>
    <t>Sisal</t>
  </si>
  <si>
    <t>Materiales de enseñanza de comprensión del etiquetado nutricional</t>
  </si>
  <si>
    <t>Resinas celulosas</t>
  </si>
  <si>
    <t>Mandelato de metenamina</t>
  </si>
  <si>
    <t>Chamota</t>
  </si>
  <si>
    <t>Destapadores o abrelatas para uso doméstico</t>
  </si>
  <si>
    <t>Herramientas de soldadura</t>
  </si>
  <si>
    <t>Cable de cobre</t>
  </si>
  <si>
    <t>Servicios de prevención o control de cáncer o leucemia</t>
  </si>
  <si>
    <t>Cestas de ropa</t>
  </si>
  <si>
    <t>Ángulos de aleación ferrosa</t>
  </si>
  <si>
    <t>Temporizadores de reloj</t>
  </si>
  <si>
    <t>Software de servidor de portales</t>
  </si>
  <si>
    <t>El Ranchito</t>
  </si>
  <si>
    <t>Servicios de inversión rural</t>
  </si>
  <si>
    <t>Cinta guía</t>
  </si>
  <si>
    <t>Control de roedores</t>
  </si>
  <si>
    <t>Logística</t>
  </si>
  <si>
    <t>Servicios de embalaje</t>
  </si>
  <si>
    <t>Compuesto de caucho</t>
  </si>
  <si>
    <t>Protectores de instrumentos de esterilización</t>
  </si>
  <si>
    <t>Kits de reactivos</t>
  </si>
  <si>
    <t>Calentadores sanitarios o accesorios</t>
  </si>
  <si>
    <t>Servicios de monitoreo de la contaminación acústica</t>
  </si>
  <si>
    <t>Especies o extractos</t>
  </si>
  <si>
    <t>Lámparas de esterilización</t>
  </si>
  <si>
    <t>Gases compuestos de hidrógeno</t>
  </si>
  <si>
    <t>Mechas explosivas</t>
  </si>
  <si>
    <t>Analizadores de tinnitus (acúfenos)</t>
  </si>
  <si>
    <t>Bombas sumergibles</t>
  </si>
  <si>
    <t>Kits de matemáticas para sumar</t>
  </si>
  <si>
    <t>Tintas para textiles a base de aceite</t>
  </si>
  <si>
    <t>Ensambles de láminas soldadas con soldadura solvente no metálica</t>
  </si>
  <si>
    <t>Cable de detección de alto voltaje</t>
  </si>
  <si>
    <t>Placa de estaño</t>
  </si>
  <si>
    <t>Kits de expresión bacteriana</t>
  </si>
  <si>
    <t>Acabados para automotores</t>
  </si>
  <si>
    <t>Tela para lijar</t>
  </si>
  <si>
    <t>Tapones del anticongelante</t>
  </si>
  <si>
    <t>Servicios de administración de tierras urbanas</t>
  </si>
  <si>
    <t>Clorhidrato de trihexifenidilo</t>
  </si>
  <si>
    <t>Formación de recursos humanos para el sector bancario o financiero</t>
  </si>
  <si>
    <t>Monitores de imágenes de resonancia magnética mri para uso médico</t>
  </si>
  <si>
    <t>Kits de viaje</t>
  </si>
  <si>
    <t>Suministros para la enseñanza de electrónica</t>
  </si>
  <si>
    <t>Libros de actividades en clase</t>
  </si>
  <si>
    <t>Clorhidrato de fenilefrina</t>
  </si>
  <si>
    <t>Olmesartán medoxomilo</t>
  </si>
  <si>
    <t>Controles de motor de arranque</t>
  </si>
  <si>
    <t>Furosemida</t>
  </si>
  <si>
    <t>Baldosines acústicos para techos</t>
  </si>
  <si>
    <t>Torpedos</t>
  </si>
  <si>
    <t>Componentes compuestos maquinados por extrusión en caliente</t>
  </si>
  <si>
    <t>Libros de recursos o actividades para trabajar con material didáctico manipulable de matemáticas temprana</t>
  </si>
  <si>
    <t>Redes de pesca</t>
  </si>
  <si>
    <t>Ultrasonido cardiaco o doppler o unidades de eco o cardioscopios</t>
  </si>
  <si>
    <t>Servicios de curanderos</t>
  </si>
  <si>
    <t>Retractores de esternón</t>
  </si>
  <si>
    <t>Retractores de tejidos</t>
  </si>
  <si>
    <t>Necesidades de dotación de personal jurídico permanente</t>
  </si>
  <si>
    <t>Robots de soldadura</t>
  </si>
  <si>
    <t>Ensambles de barras pegadas de cobre</t>
  </si>
  <si>
    <t>Servicios de cooperación internacional</t>
  </si>
  <si>
    <t>Blusones para artistas</t>
  </si>
  <si>
    <t>Estudios de factibilidad o selección de ideas de proyectos</t>
  </si>
  <si>
    <t>Busca personas</t>
  </si>
  <si>
    <t>Retardantes de cemento</t>
  </si>
  <si>
    <t>Equipo de acceso de buscapersonas</t>
  </si>
  <si>
    <t>Jeringas sin agujas para uso médico</t>
  </si>
  <si>
    <t>Tubos o tapones de cápsulas</t>
  </si>
  <si>
    <t>Espátulas dentales</t>
  </si>
  <si>
    <t>Objetos de titanio fundidos en molde de grafito</t>
  </si>
  <si>
    <t>Conductos rígidos</t>
  </si>
  <si>
    <t>Escaleras mecánicas o cintas rodantes</t>
  </si>
  <si>
    <t>Ensambles de tubería con soldadura fuerte o débil de acero al carbono</t>
  </si>
  <si>
    <t>Pañitos o toallas para limpiar</t>
  </si>
  <si>
    <t>Sellantes</t>
  </si>
  <si>
    <t>Filtro de boquilla de pipeta</t>
  </si>
  <si>
    <t>Unidades de autotransfusión</t>
  </si>
  <si>
    <t>Servicios de cooperación sobre delitos políticos</t>
  </si>
  <si>
    <t>Contenedor de paredes rectas</t>
  </si>
  <si>
    <t>Estudios de casos del campo petrolero</t>
  </si>
  <si>
    <t>Láseres de red óptica</t>
  </si>
  <si>
    <t>Placa de latón</t>
  </si>
  <si>
    <t>Servicio militar voluntario</t>
  </si>
  <si>
    <t>Bandejas mayo para el canto o puestos mayo para uso quirúrgico o sus accesorios</t>
  </si>
  <si>
    <t>Componentes de latón maquinados por extrusión en caliente</t>
  </si>
  <si>
    <t>Mampostería de ladrillo</t>
  </si>
  <si>
    <t>Medidores de absorción de luz</t>
  </si>
  <si>
    <t>Vincamina</t>
  </si>
  <si>
    <t>Analizadores de radiometría</t>
  </si>
  <si>
    <t>Galón</t>
  </si>
  <si>
    <t>Punzones aórticos</t>
  </si>
  <si>
    <t>Escandio sc</t>
  </si>
  <si>
    <t>Videoscopios</t>
  </si>
  <si>
    <t>Sujetadores de tarjetas de crédito</t>
  </si>
  <si>
    <t>Sabana Larga</t>
  </si>
  <si>
    <t>Chapa de acero</t>
  </si>
  <si>
    <t>Acetato de flecainida</t>
  </si>
  <si>
    <t>Adhesivos de fotos</t>
  </si>
  <si>
    <t>Materiales de enseñanza de comprensión de las enfermedades de la infancia</t>
  </si>
  <si>
    <t>Bajos</t>
  </si>
  <si>
    <t>Zapatos de yeso</t>
  </si>
  <si>
    <t>Vestidos o faldas o saris o kimonos para bebé</t>
  </si>
  <si>
    <t>Cambiadores de casetes o película radiográfica</t>
  </si>
  <si>
    <t>Ingeniería aeroportuaria</t>
  </si>
  <si>
    <t>Parques nacionales</t>
  </si>
  <si>
    <t>Explosivos de nitrato de amonio</t>
  </si>
  <si>
    <t>Membranas de filtrado</t>
  </si>
  <si>
    <t>Batista</t>
  </si>
  <si>
    <t>Abrazaderas de tres garras</t>
  </si>
  <si>
    <t>Componentes de acero inoxidable hidroformados</t>
  </si>
  <si>
    <t>Martillos de impacto</t>
  </si>
  <si>
    <t>Porta cuchillas</t>
  </si>
  <si>
    <t>Alambre para radio o televisión</t>
  </si>
  <si>
    <t>Calentadores de resistencia para agujas</t>
  </si>
  <si>
    <t>Sistemas de control o vigilancia de potencia</t>
  </si>
  <si>
    <t>Kits de muestreo y pruebas del agua</t>
  </si>
  <si>
    <t>Tubería flexible de campo petrolero</t>
  </si>
  <si>
    <t>Estabilizadores de fondo de pozo</t>
  </si>
  <si>
    <t>Servicios de elaboración de hilo</t>
  </si>
  <si>
    <t>Lingotes no metálicos</t>
  </si>
  <si>
    <t>Corredores o agentes inmobiliarios</t>
  </si>
  <si>
    <t>Desincrustadores de esterilización</t>
  </si>
  <si>
    <t>Adhesivos líquidos para vendajes o compresas</t>
  </si>
  <si>
    <t>Sistemas de alerta ciudadana</t>
  </si>
  <si>
    <t>Semillas o plántulas de tomate</t>
  </si>
  <si>
    <t>Afiches de creación  personal</t>
  </si>
  <si>
    <t>Servicios de monitoreo de las fases en el emplazamiento  del pozo</t>
  </si>
  <si>
    <t>Grafito</t>
  </si>
  <si>
    <t>Barriles para bombas</t>
  </si>
  <si>
    <t>Lectores y codificadores de banda magnética</t>
  </si>
  <si>
    <t>Fuentes de prueba de fibra óptica</t>
  </si>
  <si>
    <t>Dispensadores de cinta</t>
  </si>
  <si>
    <t>Conmutadores de desconexión de estaciones de maniobra</t>
  </si>
  <si>
    <t>Guía para tajar pan para uso doméstico</t>
  </si>
  <si>
    <t>Cepillos operativos dentales</t>
  </si>
  <si>
    <t>Cosméticos</t>
  </si>
  <si>
    <t>Azitromicina</t>
  </si>
  <si>
    <t>Asociaciones para la defensa de la tortura física o mental</t>
  </si>
  <si>
    <t>Banda transportadora extensible</t>
  </si>
  <si>
    <t>Objetos maquinados de aleación ferrosa fundidos en molde de grafito</t>
  </si>
  <si>
    <t>Decímetro</t>
  </si>
  <si>
    <t>Cuchillos o sujeta cuchillos o cuchillas histológicos</t>
  </si>
  <si>
    <t>Sistemas para estirar la piel</t>
  </si>
  <si>
    <t>Componentes de aleación de níquel hidroformados</t>
  </si>
  <si>
    <t>Servicios de entrega postal nacional</t>
  </si>
  <si>
    <t>Forjas de berilio maquinadas con troquel abierto</t>
  </si>
  <si>
    <t>Inspección de aguas subterráneas o superficiales</t>
  </si>
  <si>
    <t>Cable de aluminio no eléctrico</t>
  </si>
  <si>
    <t>Materiales didácticos sobre el automóvil</t>
  </si>
  <si>
    <t>Jumbos neumáticos de desarrollo horizontal</t>
  </si>
  <si>
    <t>Forjas de zinc maquinadas por anillo enrollado</t>
  </si>
  <si>
    <t>Distribución de energía eléctrica industrial</t>
  </si>
  <si>
    <t>Lenograstim</t>
  </si>
  <si>
    <t>Servicios de listado de inmuebles</t>
  </si>
  <si>
    <t>Divisores de tamaño</t>
  </si>
  <si>
    <t>Grabadores</t>
  </si>
  <si>
    <t>Protectores de esquinas</t>
  </si>
  <si>
    <t>Nevirapina</t>
  </si>
  <si>
    <t>Papeles de dibujo</t>
  </si>
  <si>
    <t>Separadores de isótopos</t>
  </si>
  <si>
    <t>Espátulas para uso quirúrgico</t>
  </si>
  <si>
    <t>Ensambles de placas soldadas de latón</t>
  </si>
  <si>
    <t>Servicios de cooperación militar</t>
  </si>
  <si>
    <t>Puntas pulidoras o de terminado para uso odontológico</t>
  </si>
  <si>
    <t>Disco compacto cd de lectura y escritura</t>
  </si>
  <si>
    <t>Componentes de aluminio maquinados por extrusión en caliente</t>
  </si>
  <si>
    <t>Relaciones laborales o con los sindicatos</t>
  </si>
  <si>
    <t>Servicios de práctica parlamentaria</t>
  </si>
  <si>
    <t>Adaptador de video casetes compactos</t>
  </si>
  <si>
    <t>Compensadores de flotación</t>
  </si>
  <si>
    <t>Simuladores de planeación de radioterapia rf de fluoroscopia y rayos x</t>
  </si>
  <si>
    <t>Cefprozil</t>
  </si>
  <si>
    <t>Clorhidrato de arbutamina</t>
  </si>
  <si>
    <t>San Pedro de Macorís</t>
  </si>
  <si>
    <t>Clorhidrato de irinotecan</t>
  </si>
  <si>
    <t>Clorhidrato de butenafina</t>
  </si>
  <si>
    <t>Materiales pedagógicos para la formación del carácter</t>
  </si>
  <si>
    <t>Canastas de flowhead</t>
  </si>
  <si>
    <t>Sonajeros</t>
  </si>
  <si>
    <t>Producción pesquera</t>
  </si>
  <si>
    <t>Objetos de fundición centrífuga de acero inoxidable</t>
  </si>
  <si>
    <t>Servicios de preparación del presupuesto de programas</t>
  </si>
  <si>
    <t>Las Charcas</t>
  </si>
  <si>
    <t>Servicios de la asamblea general</t>
  </si>
  <si>
    <t>Soluciones limpiadoras para equipos de oficina</t>
  </si>
  <si>
    <t>Sistemas hidráulicos para automotores</t>
  </si>
  <si>
    <t>Materiales de enseñanza sobre pinturas y tintes para telas</t>
  </si>
  <si>
    <t>Estradiol y acetato de noretisterona</t>
  </si>
  <si>
    <t>Ensamblajes de vial de infusión de analgésicos</t>
  </si>
  <si>
    <t>Forjaduras anulares laminadas de estaño</t>
  </si>
  <si>
    <t>Valdecoxib</t>
  </si>
  <si>
    <t>Evaluación del impacto nutricional de la ayuda alimentaria</t>
  </si>
  <si>
    <t>Latas de bebida</t>
  </si>
  <si>
    <t>Semillas o plántulas de canela</t>
  </si>
  <si>
    <t>Servicios de mantenimiento de la plataforma de pozos petroleros</t>
  </si>
  <si>
    <t>Kits de extracción de gel de ácido ribonucleico rna</t>
  </si>
  <si>
    <t>Módulos o accesorios de busca personas</t>
  </si>
  <si>
    <t>Ensambles de láminas soldadas con soldadura sónica de titanio</t>
  </si>
  <si>
    <t>Componentes de estaño maquinados por extrusión de impacto</t>
  </si>
  <si>
    <t>Marcos de asientos</t>
  </si>
  <si>
    <t>Praziquantel</t>
  </si>
  <si>
    <t>Servicios de rehabilitación para personas con discapacidades crónicas</t>
  </si>
  <si>
    <t>Retractores de bajo grado</t>
  </si>
  <si>
    <t>Nervaduras de avión</t>
  </si>
  <si>
    <t>Aleaciones de fundición de uso odontológico</t>
  </si>
  <si>
    <t>Tornos de decoración para alfarería</t>
  </si>
  <si>
    <t>Servicios de prueba de madera</t>
  </si>
  <si>
    <t>Levas de bloqueo</t>
  </si>
  <si>
    <t>Tecnecio te</t>
  </si>
  <si>
    <t>Puentes grúas</t>
  </si>
  <si>
    <t>Memoria ram dinámica (dram)</t>
  </si>
  <si>
    <t>Objetos maquinados centrifugados de compuestos fundidos</t>
  </si>
  <si>
    <t>Analizadores de calcio</t>
  </si>
  <si>
    <t>Fuentes de cobalto</t>
  </si>
  <si>
    <t>Objetos maquinados de zinc fundidos a la cera perdida</t>
  </si>
  <si>
    <t>Tarjetas sencillas de circuitos impresos</t>
  </si>
  <si>
    <t>Escupideras de uso odontológico</t>
  </si>
  <si>
    <t>Reactivos o soluciones o tinturas para citología</t>
  </si>
  <si>
    <t>Cámaras de plomo para protección contra la radiación</t>
  </si>
  <si>
    <t>Mapas históricos</t>
  </si>
  <si>
    <t>Auto marcadores</t>
  </si>
  <si>
    <t>Bases o patas o extensiones de patas para muebles</t>
  </si>
  <si>
    <t>Equipo de medición de profundidad de cable de recuperación</t>
  </si>
  <si>
    <t>Válvulas de fijación de alimentación enteral</t>
  </si>
  <si>
    <t>Fieltros de recubrimiento ortopédico para el codo</t>
  </si>
  <si>
    <t>Colorantes fdc seguros para alimentos o cosméticos</t>
  </si>
  <si>
    <t>Objetos de berilio fundidos en molde de yeso</t>
  </si>
  <si>
    <t>Retractores ortopédicos</t>
  </si>
  <si>
    <t>El Pinar</t>
  </si>
  <si>
    <t>Placa trasera</t>
  </si>
  <si>
    <t>Cabinas audiométricas o cámaras acústicas para pruebas de audición</t>
  </si>
  <si>
    <t>Equipos para escalar lazos</t>
  </si>
  <si>
    <t>Raspadores abiertos</t>
  </si>
  <si>
    <t>Máquinas para hacer facetas o pulir caras</t>
  </si>
  <si>
    <t>Unidades de mezclado</t>
  </si>
  <si>
    <t>Sets de utensilios o gabinetes o accesorios para uso quirúrgico</t>
  </si>
  <si>
    <t>Extensores de cemento</t>
  </si>
  <si>
    <t>Cintas en blanco</t>
  </si>
  <si>
    <t>Fantino</t>
  </si>
  <si>
    <t>Automovilismo</t>
  </si>
  <si>
    <t>Cortadores de carbón</t>
  </si>
  <si>
    <t>Servicios de transmisión telegráfica</t>
  </si>
  <si>
    <t>Controles de calidad o calibradores o estándares para virología</t>
  </si>
  <si>
    <t>Ensambles de tubería soldada de solvente de acero inoxidable</t>
  </si>
  <si>
    <t>Artículos de concha</t>
  </si>
  <si>
    <t>Medias o medias largas protectoras</t>
  </si>
  <si>
    <t>Tetracaína</t>
  </si>
  <si>
    <t>Arreglo de flores cortadas</t>
  </si>
  <si>
    <t>Reactivos analizadores de bancos de sangre</t>
  </si>
  <si>
    <t>Frascos de cultivo de tejidos</t>
  </si>
  <si>
    <t>Servicios de investigación anatómica</t>
  </si>
  <si>
    <t>Cristales de gelatina o mermelada</t>
  </si>
  <si>
    <t>Señales de teñido de emergencia</t>
  </si>
  <si>
    <t>Tableros de borrado en seco o accesorios</t>
  </si>
  <si>
    <t>Secadores para tratamiento de agua</t>
  </si>
  <si>
    <t>Llave manual en t para grifos</t>
  </si>
  <si>
    <t>Ensambles de tubería soldada con ultra violeta de cobre</t>
  </si>
  <si>
    <t>Ensambles de barras soldadas con soldadura ultra violeta de acero al carbono</t>
  </si>
  <si>
    <t>Moledoras de café para uso comercial</t>
  </si>
  <si>
    <t>Transistores mos de efecto de campo (mosfet)</t>
  </si>
  <si>
    <t>Tazas medidoras para uso comercial</t>
  </si>
  <si>
    <t>Compuestos aromáticos o heterocíclicos</t>
  </si>
  <si>
    <t>Forjas de latón maquinadas con troquel abierto</t>
  </si>
  <si>
    <t>Instrumentos o accesorios láser endoscópicos</t>
  </si>
  <si>
    <t>Piezas de segadora o accesorios</t>
  </si>
  <si>
    <t>Granates</t>
  </si>
  <si>
    <t>Preparaciones tópicas de brea de hulla</t>
  </si>
  <si>
    <t>Papel para grabado para huecograbado o litografía</t>
  </si>
  <si>
    <t>Cabezas de despliegue</t>
  </si>
  <si>
    <t>Puestos para equipos de lavandería</t>
  </si>
  <si>
    <t>Billeteras para “picture card”</t>
  </si>
  <si>
    <t>Desviador o retransmisor de llamadas telefónicas</t>
  </si>
  <si>
    <t>Motores neumáticos</t>
  </si>
  <si>
    <t>Parafina para histología</t>
  </si>
  <si>
    <t>Bolsas para mareo</t>
  </si>
  <si>
    <t>Chaquetas para pacientes</t>
  </si>
  <si>
    <t>Semillas o plántulas de brócoli</t>
  </si>
  <si>
    <t>Pivotes de perforación</t>
  </si>
  <si>
    <t>Propulsores</t>
  </si>
  <si>
    <t>Retardadores ópticos</t>
  </si>
  <si>
    <t>Emblemas o símbolos sagrados</t>
  </si>
  <si>
    <t>Cosecha de plantaciones</t>
  </si>
  <si>
    <t>Bolas o rodillos de cojinete</t>
  </si>
  <si>
    <t>Sorbitol</t>
  </si>
  <si>
    <t>Planeadores de reuniones</t>
  </si>
  <si>
    <t>Componentes o accesorios de micro fichas o micro cintas</t>
  </si>
  <si>
    <t>Esomeprazol magnesico  trihidrato</t>
  </si>
  <si>
    <t>Ensambles de placas soldadas con soldadura sónica de latón</t>
  </si>
  <si>
    <t>Ensamblajes de circuitos electro plateados</t>
  </si>
  <si>
    <t>Servicios de estudios de muestras de población</t>
  </si>
  <si>
    <t>Mariscos almacenados en repisa</t>
  </si>
  <si>
    <t>Cuchillas o dientes u otros filos cortantes</t>
  </si>
  <si>
    <t>Clubes o servicios para aficionados a la música</t>
  </si>
  <si>
    <t>Herramientas de Forjar</t>
  </si>
  <si>
    <t>Objetos de plomo fundidos en molde cerámico</t>
  </si>
  <si>
    <t>Forros o revestimientos para básculas de pesaje</t>
  </si>
  <si>
    <t>Preventores del cable de recuperación</t>
  </si>
  <si>
    <t>Tetraciclina</t>
  </si>
  <si>
    <t>Acetato de gonadorelina</t>
  </si>
  <si>
    <t>Claraboyas con ventilación</t>
  </si>
  <si>
    <t>Vigas de magnesio</t>
  </si>
  <si>
    <t>La Jaiba</t>
  </si>
  <si>
    <t>Estructuras de aparcamiento</t>
  </si>
  <si>
    <t>Sondas o sensores para oxímetros de pulso</t>
  </si>
  <si>
    <t>Clorhidrato de ciclopentolato</t>
  </si>
  <si>
    <t>Papel fluorescente</t>
  </si>
  <si>
    <t>Elefantes</t>
  </si>
  <si>
    <t>Puertos o tapas o protectores de entrada de espiga de tubos intravenosos</t>
  </si>
  <si>
    <t>Cintas o brazaletes de identificación post mortem</t>
  </si>
  <si>
    <t>Catres para acampar</t>
  </si>
  <si>
    <t>Bridas de junta de solapa</t>
  </si>
  <si>
    <t>Servicios de fabricación de tapetes o alfombras</t>
  </si>
  <si>
    <t>Tope de paso</t>
  </si>
  <si>
    <t>Violines</t>
  </si>
  <si>
    <t>Orugas: eslabones o zapatas o sus piezas</t>
  </si>
  <si>
    <t>Jaibón (Pueblo Nuevo)</t>
  </si>
  <si>
    <t>Cama bajas para el transporte de material</t>
  </si>
  <si>
    <t>Acumuladoras de rocas</t>
  </si>
  <si>
    <t>Objetos maquinados de cobre fundidos en molde de yeso</t>
  </si>
  <si>
    <t>Antimoniato de meglumina</t>
  </si>
  <si>
    <t>Gestión de sistemas de explotación agrícola de cultivo</t>
  </si>
  <si>
    <t>Servicios de fabricación de fibra de vidrio</t>
  </si>
  <si>
    <t>Servicios de investigación alimentaria</t>
  </si>
  <si>
    <t>Ruedas para trenes</t>
  </si>
  <si>
    <t>Componentes de plomo formados por estiramiento por presión</t>
  </si>
  <si>
    <t>Componentes de aleación ferrosa formados en torno</t>
  </si>
  <si>
    <t>Sujetadores de lentes o accesorios para uso oftálmico</t>
  </si>
  <si>
    <t>Accesorios de cuero</t>
  </si>
  <si>
    <t>Instrumentos o accesorios manuales monopolares o bipolares para endoscopia o productos relacionados</t>
  </si>
  <si>
    <t>Agujas o sets para grabar</t>
  </si>
  <si>
    <t>Sulfato de condroitina a</t>
  </si>
  <si>
    <t>Estantes para secado</t>
  </si>
  <si>
    <t>Maza para pastelería congelada</t>
  </si>
  <si>
    <t>Servicios de bombeo del campo petrolero utilizando tubería flexible continua</t>
  </si>
  <si>
    <t>Cortinas de cirugía</t>
  </si>
  <si>
    <t>Gaitas</t>
  </si>
  <si>
    <t>Formación profesional para la industria láctea</t>
  </si>
  <si>
    <t>Servicios de tesorería</t>
  </si>
  <si>
    <t>Kits de búsqueda y rescate para servicios médicos de emergencia</t>
  </si>
  <si>
    <t>Ensambles de tubería soldada con ultra violeta de acero al carbono</t>
  </si>
  <si>
    <t>Taladros de perforación de pozos</t>
  </si>
  <si>
    <t>Centro de formación profesional</t>
  </si>
  <si>
    <t>Tarjetas con números</t>
  </si>
  <si>
    <t>Gorros o capuchas para cirujano</t>
  </si>
  <si>
    <t>Servicios de estimulación de la matriz de base no ácida</t>
  </si>
  <si>
    <t>Chamanes</t>
  </si>
  <si>
    <t>SNCC.F.069</t>
  </si>
  <si>
    <t>Pistolas de calafateado</t>
  </si>
  <si>
    <t>Paquetes de muebles para técnicos no modulares</t>
  </si>
  <si>
    <t>Servicios de prevención o control de enfermedades del sistema digestivo</t>
  </si>
  <si>
    <t>Derecho migratorio o de naturalización</t>
  </si>
  <si>
    <t>Tapas del bloque de terminales</t>
  </si>
  <si>
    <t>Nitrofurantoina</t>
  </si>
  <si>
    <t>Anillo de carretera</t>
  </si>
  <si>
    <t>Mineral de aluminio</t>
  </si>
  <si>
    <t>Bombas hidráulicas de culminación</t>
  </si>
  <si>
    <t>Torta de neem</t>
  </si>
  <si>
    <t>Tapa de tubería</t>
  </si>
  <si>
    <t>Equipos de implantación de iones</t>
  </si>
  <si>
    <t>Suministros de limpieza de impresoras o faxes o fotocopiadoras</t>
  </si>
  <si>
    <t>Moledoras de alimentos para uso comercial</t>
  </si>
  <si>
    <t>Parques acuáticos</t>
  </si>
  <si>
    <t>Gatifloxacina</t>
  </si>
  <si>
    <t>Excavadora de hoyos para postes</t>
  </si>
  <si>
    <t>Servicios de reparar o pintar la carrocería de vehículos</t>
  </si>
  <si>
    <t>Ligas deportivas juveniles de competencias</t>
  </si>
  <si>
    <t>Ganchos de alambre para riostras</t>
  </si>
  <si>
    <t>Prilocaina</t>
  </si>
  <si>
    <t>Bloques de base diez</t>
  </si>
  <si>
    <t>Cables de embrague</t>
  </si>
  <si>
    <t>Servicios de posicionamiento del  nombre de los productos</t>
  </si>
  <si>
    <t>Tornillo de fiador</t>
  </si>
  <si>
    <t>Filtros de pintura</t>
  </si>
  <si>
    <t>Gas de carbón</t>
  </si>
  <si>
    <t>Servicios relacionados con el arte</t>
  </si>
  <si>
    <t>Mesas rotatorias</t>
  </si>
  <si>
    <t>Prismas</t>
  </si>
  <si>
    <t>Ionómetros</t>
  </si>
  <si>
    <t>Mordazas para reparar tubería</t>
  </si>
  <si>
    <t>Turbinas para enfriar el avión</t>
  </si>
  <si>
    <t>Juma Bejucal</t>
  </si>
  <si>
    <t>Ensambles estructurales con soldadura ultra violeta no metálica</t>
  </si>
  <si>
    <t>Mesas de fuerzas</t>
  </si>
  <si>
    <t>Máquinas ribeteadoras de cuero</t>
  </si>
  <si>
    <t>Sistemas de alarma</t>
  </si>
  <si>
    <t>Reactivos analizadores de coagulación</t>
  </si>
  <si>
    <t>Analizadores de ácidos grasos</t>
  </si>
  <si>
    <t>Triacs</t>
  </si>
  <si>
    <t>Correas o bandas o pulseras para relojes</t>
  </si>
  <si>
    <t>Goniómetros</t>
  </si>
  <si>
    <t>Educación para padres</t>
  </si>
  <si>
    <t>Productos de leche o mantequilla de estante</t>
  </si>
  <si>
    <t>Placas con inscripción no metálicas</t>
  </si>
  <si>
    <t>Materiales de enseñanza de comprensión de los riesgos de defectos de nacimiento</t>
  </si>
  <si>
    <t>Overoles o monos para niño</t>
  </si>
  <si>
    <t>Aerosoles</t>
  </si>
  <si>
    <t>Protectores de rosca de tubería de perforación</t>
  </si>
  <si>
    <t>Probadores de desgaste</t>
  </si>
  <si>
    <t>Arrastre de cables</t>
  </si>
  <si>
    <t>Edificio de la estación terminal</t>
  </si>
  <si>
    <t>Textil sintético tejido</t>
  </si>
  <si>
    <t>Plantas acuáticas congeladas</t>
  </si>
  <si>
    <t>Muebles de avión</t>
  </si>
  <si>
    <t>Objetos fundidos maquinados con troquel de acero inoxidable</t>
  </si>
  <si>
    <t>Edificio de los guardacostas</t>
  </si>
  <si>
    <t>Clorhidrato de alosetrón</t>
  </si>
  <si>
    <t>Dispensadores de materiales de uso odontológico</t>
  </si>
  <si>
    <t>Servicios de comparación de tarifas de la industria del transporte o de auditoria de fletes</t>
  </si>
  <si>
    <t>Clorhidrato de mebeverina</t>
  </si>
  <si>
    <t>Packs de comprobación para esterilizadores de vapor</t>
  </si>
  <si>
    <t>Paclitaxel</t>
  </si>
  <si>
    <t>Citrato de oxolamina</t>
  </si>
  <si>
    <t>Pasador de horquilla</t>
  </si>
  <si>
    <t>Servicios de descontaminación radiactiva</t>
  </si>
  <si>
    <t>Servicios de transporte de vehículos</t>
  </si>
  <si>
    <t>Componentes de aleación ferrosa maquinados por extrusión de impacto</t>
  </si>
  <si>
    <t>Parachoques para muelles</t>
  </si>
  <si>
    <t>Máquinas de acabados</t>
  </si>
  <si>
    <t>Forros de catre para el cuidado del paciente</t>
  </si>
  <si>
    <t>Receptores de satélite</t>
  </si>
  <si>
    <t>Máquinas de rayos x de ortovoltaje para teleterapia radioterapia</t>
  </si>
  <si>
    <t>Calzado atlético para niña</t>
  </si>
  <si>
    <t>Nitrato de oxiconazol</t>
  </si>
  <si>
    <t>Ensambles de tubería remachada de acero inoxidable</t>
  </si>
  <si>
    <t>Sonómetros</t>
  </si>
  <si>
    <t>Suministros para cirugía plástica oftálmica o sus productos relacionados</t>
  </si>
  <si>
    <t>Materiales de enseñanza sobre los utensilios de cocina</t>
  </si>
  <si>
    <t>Servicios de nitrógeno para el pozo</t>
  </si>
  <si>
    <t>Fermio fm</t>
  </si>
  <si>
    <t>Avión de hélice comercial de pasajeros</t>
  </si>
  <si>
    <t>KG</t>
  </si>
  <si>
    <t>Troqueles o punzones de estampar</t>
  </si>
  <si>
    <t>Almohadillas de rodamiento</t>
  </si>
  <si>
    <t>Servicios de consejos económicos administrativos</t>
  </si>
  <si>
    <t>Jicomé</t>
  </si>
  <si>
    <t>Probador pirogénico para uso veterinario</t>
  </si>
  <si>
    <t>Forjas de bronce maquinadas por anillo enrollado</t>
  </si>
  <si>
    <t>Fotogrametría</t>
  </si>
  <si>
    <t>Calzas o kits de calzas para sistemas post dentales</t>
  </si>
  <si>
    <t>Servicios de espectroscopia nuclear</t>
  </si>
  <si>
    <t>Objetos maquinados compuestos fundidos a la cera perdida</t>
  </si>
  <si>
    <t>Bancas de laboratorio</t>
  </si>
  <si>
    <t>Adaptadores o pinzas o conectores de catéter para diálisis peritoneal</t>
  </si>
  <si>
    <t>Sets de carteleras grandes</t>
  </si>
  <si>
    <t>Tarjetas de patrones de pentominós</t>
  </si>
  <si>
    <t>Arnés de alambrado especial</t>
  </si>
  <si>
    <t>Mesas para examen pediátrico</t>
  </si>
  <si>
    <t>Servicios de transmisión por fax</t>
  </si>
  <si>
    <t>Unidad de cuidados intensivos</t>
  </si>
  <si>
    <t>Equipos de bombeo a través de la línea de flujo</t>
  </si>
  <si>
    <t>Servicios de niñera o cuidado de niños</t>
  </si>
  <si>
    <t>Fresadoras con mango</t>
  </si>
  <si>
    <t>Objetos de acero fundidos por moldeo en cáscara</t>
  </si>
  <si>
    <t>Sistemas de purificación del agua para unidades de hemodiálisis</t>
  </si>
  <si>
    <t>Unidades o sistemas de calentamiento o enfriamiento terapéutico</t>
  </si>
  <si>
    <t>Ensambles de tubería soldada con ultra violeta de aleación hast x</t>
  </si>
  <si>
    <t>Ejes no de manejo</t>
  </si>
  <si>
    <t>Objetos maquinados de titanio fundidos a la cera perdida</t>
  </si>
  <si>
    <t>Sistemas de seguridad o de control de acceso</t>
  </si>
  <si>
    <t>Elaboración propia de fincas  lecheras</t>
  </si>
  <si>
    <t>Parrillas de vehículos</t>
  </si>
  <si>
    <t>Selladores en caliente de esterilización</t>
  </si>
  <si>
    <t>Bombas de tuerca</t>
  </si>
  <si>
    <t>Controles o conmutadores de palanca de control</t>
  </si>
  <si>
    <t>Operadores de introducción de datos de telefonía</t>
  </si>
  <si>
    <t>Abrazaderas de resorte</t>
  </si>
  <si>
    <t>Clorhidrato de isoxsuprina</t>
  </si>
  <si>
    <t>Repuestos y accesorios para maquinaria de cargue de explosivos</t>
  </si>
  <si>
    <t>Naves de salvamento</t>
  </si>
  <si>
    <t>Tela o textil de grafito</t>
  </si>
  <si>
    <t>Servicios de llenado con pasta</t>
  </si>
  <si>
    <t>Flores secas</t>
  </si>
  <si>
    <t>Tapones bull de perforación</t>
  </si>
  <si>
    <t>Sondas para endoscopia</t>
  </si>
  <si>
    <t>Accesorios para calderas de laboratorio</t>
  </si>
  <si>
    <t>Ensambles de barras soldadas con soldadura ultra violeta de latón</t>
  </si>
  <si>
    <t>Moldes de estiramiento de metal por presión</t>
  </si>
  <si>
    <t>Equipo para teñir muestras de hematología</t>
  </si>
  <si>
    <t>Péndulos para relojes</t>
  </si>
  <si>
    <t>Pinceles de utilidad</t>
  </si>
  <si>
    <t>Cortadores de alambres</t>
  </si>
  <si>
    <t>Detectores de radiación</t>
  </si>
  <si>
    <t>Probadores de circuitos integrados</t>
  </si>
  <si>
    <t>Probador quimiógrafo para uso veterinario</t>
  </si>
  <si>
    <t>DM</t>
  </si>
  <si>
    <t>Conejos</t>
  </si>
  <si>
    <t>Especialistas en interconexión de tecnologías de la información temporales</t>
  </si>
  <si>
    <t>Servicios de reforma agraria o colonización</t>
  </si>
  <si>
    <t>Servicios de curtido o teñido de pieles</t>
  </si>
  <si>
    <t>Servicios de informes de tribunales</t>
  </si>
  <si>
    <t>Bastidores (dispositivos de montaje) para computadores</t>
  </si>
  <si>
    <t>Compuestos para modelado plastificados no endurecibles</t>
  </si>
  <si>
    <t>Bloqueos de remos</t>
  </si>
  <si>
    <t>Metandriol</t>
  </si>
  <si>
    <t>Dispositivo para balancear la carga del servidor</t>
  </si>
  <si>
    <t>Transporte de agua</t>
  </si>
  <si>
    <t>Equipo de material de cemento a granel</t>
  </si>
  <si>
    <t>Estados corporativos</t>
  </si>
  <si>
    <t>Servicios de poda de arbustos o plantas ornamentales</t>
  </si>
  <si>
    <t>Pistones de freno</t>
  </si>
  <si>
    <t>Aceite etiodizado</t>
  </si>
  <si>
    <t>Cacerolas de hierro fundido con tapa para uso doméstico</t>
  </si>
  <si>
    <t>Discos pulidores o de terminado para uso odontológico</t>
  </si>
  <si>
    <t>Kits de contenedores de autotransfusión o kits centrífugos</t>
  </si>
  <si>
    <t>Devanadoras o encarretadoras</t>
  </si>
  <si>
    <t>Butóxido de piperonilo</t>
  </si>
  <si>
    <t>Herramientas de trituración de pavimento o accesorios</t>
  </si>
  <si>
    <t>Ladrillos resistentes al ácido</t>
  </si>
  <si>
    <t>Asadores de uso comercial</t>
  </si>
  <si>
    <t>Kits de reparación del embrague</t>
  </si>
  <si>
    <t>Pinzas de anillo de retención</t>
  </si>
  <si>
    <t>Tornos de alfarero para cerámicas hechas a mano</t>
  </si>
  <si>
    <t>Modelos del desarrollo del campo del campo petrolero</t>
  </si>
  <si>
    <t>Lápices de colores</t>
  </si>
  <si>
    <t>El Estrecho de Luperón Omar Bross</t>
  </si>
  <si>
    <t>Trifluradina</t>
  </si>
  <si>
    <t>Servicios de elaboración de productos de panadería</t>
  </si>
  <si>
    <t>Poleas</t>
  </si>
  <si>
    <t>Ensambles de tubos soldados con soldadura sónica de titanio</t>
  </si>
  <si>
    <t>Instalaciones para banquetes</t>
  </si>
  <si>
    <t>Digoxina</t>
  </si>
  <si>
    <t>Golpecitos de disco</t>
  </si>
  <si>
    <t>Encuestas para investigaciones de mercados en el lugar</t>
  </si>
  <si>
    <t>Tazas medidoras para uso doméstico</t>
  </si>
  <si>
    <t>Planificación de compensaciones o beneficios</t>
  </si>
  <si>
    <t>Tableros para afiches</t>
  </si>
  <si>
    <t>Servicios de control de la población</t>
  </si>
  <si>
    <t>Instrumentos de manipulación para uso quirúrgico</t>
  </si>
  <si>
    <t>Casetes o película de rayos x de uso general para uso médico</t>
  </si>
  <si>
    <t>Succinato sódico de metilprednisolona</t>
  </si>
  <si>
    <t>Protactinio pa</t>
  </si>
  <si>
    <t>Diflunisal</t>
  </si>
  <si>
    <t>Vasos de precipitados para laboratorio</t>
  </si>
  <si>
    <t>Fórmulas de suplementos específicos para enfermedades de adultos</t>
  </si>
  <si>
    <t>Materiales de impresión hidrocoloides irreversibles reversibles combinados</t>
  </si>
  <si>
    <t>Textiles de techado</t>
  </si>
  <si>
    <t>Partes de repuesto para bombas de sumidero</t>
  </si>
  <si>
    <t>Catéteres urológicos o accesorios para uso quirúrgico</t>
  </si>
  <si>
    <t>Etinilestradiol</t>
  </si>
  <si>
    <t>Dobladoras de tubos</t>
  </si>
  <si>
    <t>Sujeta libros</t>
  </si>
  <si>
    <t>Sandalias para mujer</t>
  </si>
  <si>
    <t>Buques o botes de rescate</t>
  </si>
  <si>
    <t>Aparatos de cultivo de tejidos</t>
  </si>
  <si>
    <t>Hornos de crisol</t>
  </si>
  <si>
    <t>Tubería de goma</t>
  </si>
  <si>
    <t>Equipo de centro distribuidor de cables</t>
  </si>
  <si>
    <t>Unidades de rayos x para uso odontológico</t>
  </si>
  <si>
    <t>Fichas de fonética</t>
  </si>
  <si>
    <t>Desogestrel y etinilestradiol</t>
  </si>
  <si>
    <t>Metro cúbico</t>
  </si>
  <si>
    <t>Objetos de acero fundidos a la cera perdida</t>
  </si>
  <si>
    <t>Discos movibles para muebles</t>
  </si>
  <si>
    <t>Tubos de drenaje de venas para embalsamar</t>
  </si>
  <si>
    <t>Servicios diplomáticos</t>
  </si>
  <si>
    <t>Sistemas de electro elución</t>
  </si>
  <si>
    <t>Objetos maquinados de metal precioso fundidos en molde de grafito</t>
  </si>
  <si>
    <t>Institutos técnicos</t>
  </si>
  <si>
    <t>Destornilladores</t>
  </si>
  <si>
    <t>Componentes no metálicos estampados</t>
  </si>
  <si>
    <t>Semillas o plántulas de lino</t>
  </si>
  <si>
    <t>Pasadores de arrastre</t>
  </si>
  <si>
    <t>Servicios de investigación o medición</t>
  </si>
  <si>
    <t>Álbumes de recuerdos</t>
  </si>
  <si>
    <t>Objetos de bronce fundidos en molde fijo</t>
  </si>
  <si>
    <t>Conmutadores</t>
  </si>
  <si>
    <t>Clorhidrato de ciproheptadina</t>
  </si>
  <si>
    <t>Central térmica</t>
  </si>
  <si>
    <t>Boquillas acopladoras de tubo</t>
  </si>
  <si>
    <t>Ensamblajes rectificadores de aparatos de rayos x radiográficos para uso médico</t>
  </si>
  <si>
    <t>Clorhidrato de difenidol</t>
  </si>
  <si>
    <t>Mepivacaína</t>
  </si>
  <si>
    <t>Componentes de berilio formados con explosivos</t>
  </si>
  <si>
    <t>Alarmas de piscina</t>
  </si>
  <si>
    <t>Investigaciones  o clínicas o grupos focales basados en el consumidor</t>
  </si>
  <si>
    <t>Software de desarrollo de interface de usuario gráfica</t>
  </si>
  <si>
    <t>Acoples por engranaje</t>
  </si>
  <si>
    <t>Servicios de evaluación de la cementación del pozo</t>
  </si>
  <si>
    <t>Vasos para servicio de comidas</t>
  </si>
  <si>
    <t>Criolita</t>
  </si>
  <si>
    <t>Cepillos de extensor</t>
  </si>
  <si>
    <t>Kits de estudio de geología</t>
  </si>
  <si>
    <t>Aberturas o ranuras ópticas</t>
  </si>
  <si>
    <t>Teléfonos móviles</t>
  </si>
  <si>
    <t>Múltiples de aire</t>
  </si>
  <si>
    <t>Cubiertas de cajas eléctricas</t>
  </si>
  <si>
    <t>Corta uñas de bajo grado</t>
  </si>
  <si>
    <t>Equipos y componentes de red básica móvil oss</t>
  </si>
  <si>
    <t>Agujas para alimentar animales</t>
  </si>
  <si>
    <t>Discos de hockey</t>
  </si>
  <si>
    <t>Accesorios para tejer</t>
  </si>
  <si>
    <t>Volteadores de páginas para los discapacitados físicamente</t>
  </si>
  <si>
    <t>Pemolina</t>
  </si>
  <si>
    <t>Papaverina</t>
  </si>
  <si>
    <t>Turbo compresores</t>
  </si>
  <si>
    <t>Separadores de cultivos</t>
  </si>
  <si>
    <t>Objetos maquinados de acero fundidos en molde cerámico</t>
  </si>
  <si>
    <t>Moldes auditivos o sus accesorios</t>
  </si>
  <si>
    <t>Servicios de desarrollo de aplicaciones para servidores de internet / intranet</t>
  </si>
  <si>
    <t>Amortización de la deuda</t>
  </si>
  <si>
    <t>Resinas de indeno</t>
  </si>
  <si>
    <t>Polietileno de media densidad mdpe</t>
  </si>
  <si>
    <t>Conductos o red de conductos de manganeso</t>
  </si>
  <si>
    <t>Fundación</t>
  </si>
  <si>
    <t>Ensambles de tubería con soldadura sónica de aleación wasp</t>
  </si>
  <si>
    <t>Fábrica de máquina de acabar</t>
  </si>
  <si>
    <t>Hidrocloruro de carteolol</t>
  </si>
  <si>
    <t>Cristalería para secadores de congelación</t>
  </si>
  <si>
    <t>Sulfonamidas antibióticas</t>
  </si>
  <si>
    <t>Piperazina</t>
  </si>
  <si>
    <t>Sub Capítulo</t>
  </si>
  <si>
    <t>Organizadores para sistemas de paneles</t>
  </si>
  <si>
    <t>Transporte marítimo blindado</t>
  </si>
  <si>
    <t>Lámina de zinc</t>
  </si>
  <si>
    <t>Servicios sísmicos de tiro rápido</t>
  </si>
  <si>
    <t>Maquinaria de pulverización</t>
  </si>
  <si>
    <t>Kits de conversión de maquinaria de construcción</t>
  </si>
  <si>
    <t>Bandejas absorbentes</t>
  </si>
  <si>
    <t>Ensambles estructurales atornillados de aleación hast x</t>
  </si>
  <si>
    <t>Casquillos de extracción</t>
  </si>
  <si>
    <t>Sombras dentales</t>
  </si>
  <si>
    <t>Teteras o cafeteras para servicio de comidas</t>
  </si>
  <si>
    <t>Ensambles de tubería remachada no metálica</t>
  </si>
  <si>
    <t>Grapas</t>
  </si>
  <si>
    <t>Equipos para cultivos in vitro</t>
  </si>
  <si>
    <t>Servicios de arado</t>
  </si>
  <si>
    <t>Bandejas para procedimientos arteriales o intravenosos</t>
  </si>
  <si>
    <t>Hidrocloruro de prazosín</t>
  </si>
  <si>
    <t>Herramientas hidráulicas de curado</t>
  </si>
  <si>
    <t>Fuentes ininterrumpibles de potencia</t>
  </si>
  <si>
    <t>Pistolas de revestimiento</t>
  </si>
  <si>
    <t>Boca de Yuma</t>
  </si>
  <si>
    <t>COMPRAS POR DEBAJO DEL UMBRAL</t>
  </si>
  <si>
    <t>Mesas de billar</t>
  </si>
  <si>
    <t>Transplantadoras</t>
  </si>
  <si>
    <t>Accesorios o suministros para analizadores de microbiología</t>
  </si>
  <si>
    <t>Riel din</t>
  </si>
  <si>
    <t>Localizadores radiográficos</t>
  </si>
  <si>
    <t>Software de servicios de mensajería para móviles</t>
  </si>
  <si>
    <t>Monitores de oxígeno o suministros</t>
  </si>
  <si>
    <t>Llaves macho con mango en t</t>
  </si>
  <si>
    <t>Servicios de elaboración de quesos</t>
  </si>
  <si>
    <t>Redes de resistores</t>
  </si>
  <si>
    <t>Espumas de silicona</t>
  </si>
  <si>
    <t>Ceftizoxima</t>
  </si>
  <si>
    <t>Ensambles de barras soldadas con solvente de aleación hast x</t>
  </si>
  <si>
    <t>Tablas para necropsia o accesorios</t>
  </si>
  <si>
    <t>Sulfinpirazona</t>
  </si>
  <si>
    <t>Acopladores</t>
  </si>
  <si>
    <t>Kits o bandejas desechables pre ensambladas de uso odontológico</t>
  </si>
  <si>
    <t>Mesas para jardín o mesas para picnic</t>
  </si>
  <si>
    <t>Componentes de estaño maquinados por extrusión en frío</t>
  </si>
  <si>
    <t>Espejos convexos de seguridad</t>
  </si>
  <si>
    <t>Ácido tiaprofénico</t>
  </si>
  <si>
    <t>Forjaduras anulares laminadas de cobre</t>
  </si>
  <si>
    <t>Ensambles de tubos soldados con disolvente no metálica</t>
  </si>
  <si>
    <t>Servicios de control de pozos descontrolados</t>
  </si>
  <si>
    <t>Pamoato de triptorelina</t>
  </si>
  <si>
    <t>Tubo de tríodo</t>
  </si>
  <si>
    <t>Equipo para tratamiento de semillas</t>
  </si>
  <si>
    <t>Servicios de aditivos de cementar el pozo</t>
  </si>
  <si>
    <t>Bancos de apilado</t>
  </si>
  <si>
    <t>Unidades de impresión a doble cara</t>
  </si>
  <si>
    <t>Movimientos de homosexuales, lesbianas, bisexuales o transexuales</t>
  </si>
  <si>
    <t>Clorhidrato de diciclomina</t>
  </si>
  <si>
    <t>Toldos</t>
  </si>
  <si>
    <t>Servicios de mezclado de control de arena</t>
  </si>
  <si>
    <t>Exopeptidasa g2</t>
  </si>
  <si>
    <t>Trípodes para cámaras</t>
  </si>
  <si>
    <t>Control del metano</t>
  </si>
  <si>
    <t>Enciclopedias</t>
  </si>
  <si>
    <t>Ayuda no gubernamental</t>
  </si>
  <si>
    <t>Servicios de llenado con  polvo</t>
  </si>
  <si>
    <t>Bandejas o cubiertas para medicinas</t>
  </si>
  <si>
    <t>Palas de fundición</t>
  </si>
  <si>
    <t>Valoración del diagnóstico inicial</t>
  </si>
  <si>
    <t>Cables serpentinas marinos sísmicos</t>
  </si>
  <si>
    <t>Software de servicios de internet para móviles</t>
  </si>
  <si>
    <t>Poliéster uretano eu</t>
  </si>
  <si>
    <t>Servicios de preservación o  promoción del patrimonio cultural</t>
  </si>
  <si>
    <t>Analizadores ácidos o de base</t>
  </si>
  <si>
    <t>Equipo de examen de radiografía de rayos x</t>
  </si>
  <si>
    <t>Medidor de salinidad</t>
  </si>
  <si>
    <t>Grapas c</t>
  </si>
  <si>
    <t>Clubes de ocio para estudiantes</t>
  </si>
  <si>
    <t>Mariposas</t>
  </si>
  <si>
    <t>Estudios o implementación de productividad y eficacia</t>
  </si>
  <si>
    <t>Máquinas de confitería helada</t>
  </si>
  <si>
    <t>Módulos enfriadores refrigerados</t>
  </si>
  <si>
    <t>Memoria rom programable (prom)</t>
  </si>
  <si>
    <t>Tipografía</t>
  </si>
  <si>
    <t>Pinturas o medios al oleo sintéticos tratados con calor</t>
  </si>
  <si>
    <t>Recopilación o distribución de datos de la industria pesquera</t>
  </si>
  <si>
    <t>Bicicletas para niños</t>
  </si>
  <si>
    <t>Carritos de pacientes</t>
  </si>
  <si>
    <t>Polarizadores</t>
  </si>
  <si>
    <t>Servicios de estándares de calidad o aditivos alimentarios</t>
  </si>
  <si>
    <t>Engranajes laterales</t>
  </si>
  <si>
    <t>Oleoducto</t>
  </si>
  <si>
    <t>Fijadores para procesar película de rayos x para uso médico</t>
  </si>
  <si>
    <t>Compras por debajo del Umbral</t>
  </si>
  <si>
    <t>Mermeladas o preservativos de fruta</t>
  </si>
  <si>
    <t>Cosedoras para cierre de piel</t>
  </si>
  <si>
    <t>Válvulas esféricas de ángulo</t>
  </si>
  <si>
    <t>Kits de captura de semillas para braquiterapia</t>
  </si>
  <si>
    <t>Megohmetros</t>
  </si>
  <si>
    <t>Difteria y toxoide tetánico adsorbido</t>
  </si>
  <si>
    <t>Ensambles de barras pegadas de acero al carbono</t>
  </si>
  <si>
    <t>Baberos de uso odontológico</t>
  </si>
  <si>
    <t>Maquinaria de clasificación</t>
  </si>
  <si>
    <t>Instrumentos para probar carbón</t>
  </si>
  <si>
    <t>Hierro de marcar</t>
  </si>
  <si>
    <t>Laminadora</t>
  </si>
  <si>
    <t>Vendajes de gasa</t>
  </si>
  <si>
    <t>Micrófonos</t>
  </si>
  <si>
    <t>Cinturones de pesas o kits para rehabilitación o terapia</t>
  </si>
  <si>
    <t>Indigotindisulfonato sódico</t>
  </si>
  <si>
    <t>Filtros de línea para laboratorio</t>
  </si>
  <si>
    <t>Bridas roscadas</t>
  </si>
  <si>
    <t>Sistemas de compresión de aire gas para uso médico</t>
  </si>
  <si>
    <t>Forjas de zinc maquinadas con impresión por troquel</t>
  </si>
  <si>
    <t>Máquinas para derretir nieve o hielo</t>
  </si>
  <si>
    <t>Mineral de zirconio</t>
  </si>
  <si>
    <t>Gabinetes institucionales de almacenamiento</t>
  </si>
  <si>
    <t>Materiales de enseñanza para compra de carro</t>
  </si>
  <si>
    <t>Solterones</t>
  </si>
  <si>
    <t>Nitrato de plata</t>
  </si>
  <si>
    <t>Remaches de corona</t>
  </si>
  <si>
    <t>Ketorolaco trometamol</t>
  </si>
  <si>
    <t>Pilas alcalinas</t>
  </si>
  <si>
    <t>Estrategias de desarrollo alimentario o nutricional</t>
  </si>
  <si>
    <t>Herramientas de kickover de cable de recuperación</t>
  </si>
  <si>
    <t>Bolsas de recolección de hemofiltración</t>
  </si>
  <si>
    <t>Análisis o servicios de inmigración</t>
  </si>
  <si>
    <t>Ácido salicílico</t>
  </si>
  <si>
    <t>Papel crepé no tratado</t>
  </si>
  <si>
    <t>Estuches o cubiertas para instrumentos o sets de uso odontológico</t>
  </si>
  <si>
    <t>Forjas de berilio maquinadas con impresión por troquel</t>
  </si>
  <si>
    <t>Cierres de mariposa para piel</t>
  </si>
  <si>
    <t>Espéculos para examen de laringe o bucofaríngeo</t>
  </si>
  <si>
    <t>Bicicletas elípticas</t>
  </si>
  <si>
    <t>Solenoides</t>
  </si>
  <si>
    <t>Equipos de ultra filtrado</t>
  </si>
  <si>
    <t>Papel de dibujo para carboncillo o pastel</t>
  </si>
  <si>
    <t>Pantallas de control de arena</t>
  </si>
  <si>
    <t>Sistemas de identificación de video</t>
  </si>
  <si>
    <t>Isoconazol</t>
  </si>
  <si>
    <t>Alerones de avión</t>
  </si>
  <si>
    <t>Anillos para soldar en fuerte</t>
  </si>
  <si>
    <t>Sílice de diatomeas</t>
  </si>
  <si>
    <t>Moldeables densos</t>
  </si>
  <si>
    <t>Magnetos de ojos para cirugía oftálmica</t>
  </si>
  <si>
    <t>Servicios de fabricación de fibra de poliéster</t>
  </si>
  <si>
    <t>Lacado</t>
  </si>
  <si>
    <t>Bombas de barra</t>
  </si>
  <si>
    <t>Cable desnudo</t>
  </si>
  <si>
    <t>Tablas de cuerpo para autopsias</t>
  </si>
  <si>
    <t>Indometacina trihidrato sódica</t>
  </si>
  <si>
    <t>Instrumentos geofísicos de resistividad</t>
  </si>
  <si>
    <t>Producción de plantas insecticidas</t>
  </si>
  <si>
    <t>Tiaprida</t>
  </si>
  <si>
    <t>Bombas de leva rotatorias</t>
  </si>
  <si>
    <t>Tiosulfato de sodio</t>
  </si>
  <si>
    <t>Bombas de barro</t>
  </si>
  <si>
    <t>Anteojos de seguridad</t>
  </si>
  <si>
    <t>Tubos intravenosos de medicación secundaria</t>
  </si>
  <si>
    <t>Peginterferón</t>
  </si>
  <si>
    <t>Unidades de electrocardiografía ekg</t>
  </si>
  <si>
    <t>Pintura en pasta para cuerpo o cara</t>
  </si>
  <si>
    <t>Hornos para uso comercial</t>
  </si>
  <si>
    <t>Vasos de observación para laboratorio</t>
  </si>
  <si>
    <t>Lingotes de plomo</t>
  </si>
  <si>
    <t>Sindicatos de obreros o trabajadores generales</t>
  </si>
  <si>
    <t>Risedronato de sodio</t>
  </si>
  <si>
    <t>Formatos o libros de correspondencia</t>
  </si>
  <si>
    <t>Dutasteride</t>
  </si>
  <si>
    <t>Conductos o red de conductos de latón</t>
  </si>
  <si>
    <t>Placas de montaje</t>
  </si>
  <si>
    <t>Sets de espéculos para oído</t>
  </si>
  <si>
    <t>Pisos de vinilo</t>
  </si>
  <si>
    <t>Medidores de vatios</t>
  </si>
  <si>
    <t>Timones</t>
  </si>
  <si>
    <t>Tarjetas de audio conferencia</t>
  </si>
  <si>
    <t>Mezclas de suplemento brent para levadura</t>
  </si>
  <si>
    <t>Servicios de camiones de vacío en el emplazamiento del pozo</t>
  </si>
  <si>
    <t>Servicios de diseño de las tareas de fracturación del pozo</t>
  </si>
  <si>
    <t>Líneas de freno</t>
  </si>
  <si>
    <t>Ensambles de placas soldadas con soldadura ultra violeta de acero de aleación baja</t>
  </si>
  <si>
    <t>Cintas indicadoras de esterilización</t>
  </si>
  <si>
    <t>Servicios de entrega local de cartas o paquetes pequeños</t>
  </si>
  <si>
    <t>Filtros ambientales para laboratorio</t>
  </si>
  <si>
    <t>Hornos microondas para uso comercial</t>
  </si>
  <si>
    <t>Cúpulas protectoras de la antena de avión</t>
  </si>
  <si>
    <t>Componentes de caucho maquinados por extrusión en frío</t>
  </si>
  <si>
    <t>Ensambles de placas soldadas con soldadura fuerte o débil de latón</t>
  </si>
  <si>
    <t>Dinteles para goteo</t>
  </si>
  <si>
    <t>Componentes de hierro formados enrollados</t>
  </si>
  <si>
    <t>Polipropileno orientado axialmente</t>
  </si>
  <si>
    <t>Flurbiprofeno</t>
  </si>
  <si>
    <t>Equipo de análisis volumétrico karl fischer</t>
  </si>
  <si>
    <t>Refrigeradores para propósitos generales o neveras congeladores</t>
  </si>
  <si>
    <t>Contenedores de recolección frepp sepp</t>
  </si>
  <si>
    <t>Medidores de aislamiento</t>
  </si>
  <si>
    <t>Repuestos o accesorios de sistema de exploración o desarrollo</t>
  </si>
  <si>
    <t>Tanques de expansión</t>
  </si>
  <si>
    <t>Platos para uso doméstico</t>
  </si>
  <si>
    <t>Compuestos para suavizar el agua</t>
  </si>
  <si>
    <t>Servicios de perforación de pozo</t>
  </si>
  <si>
    <t>Indicadores de vacío</t>
  </si>
  <si>
    <t>Sensores de posición linear</t>
  </si>
  <si>
    <t>Ensambles de tubería atornillada de aleación hast x</t>
  </si>
  <si>
    <t>Servicios de rehabilitación vocacional</t>
  </si>
  <si>
    <t>Ceras de placa de base de uso odontológico</t>
  </si>
  <si>
    <t>Elementos de rejilla</t>
  </si>
  <si>
    <t>Ferias de automóviles u otras exposiciones</t>
  </si>
  <si>
    <t>Tiras pulidoras o de terminado para uso odontológico</t>
  </si>
  <si>
    <t>Linezolida</t>
  </si>
  <si>
    <t>Escarificador de prados</t>
  </si>
  <si>
    <t>Abridores de puertas</t>
  </si>
  <si>
    <t>Materiales de enseñanza sobre la higiene o la seguridad en la cocina</t>
  </si>
  <si>
    <t>Papel para germinación de semillas</t>
  </si>
  <si>
    <t>Repuestos o accesorios de sistema mecanizado de soporte en tierra</t>
  </si>
  <si>
    <t>Animales o títeres de peluche</t>
  </si>
  <si>
    <t>Estudios de arte dramático</t>
  </si>
  <si>
    <t>Levofloxacina</t>
  </si>
  <si>
    <t>Sistemas de control de medios</t>
  </si>
  <si>
    <t>Equipo de lavado desinfectante para equipos e instrumentos de uso médico</t>
  </si>
  <si>
    <t>Materiales de enseñanza de  habilidades de estudio</t>
  </si>
  <si>
    <t>Equipo de cancha de tenis</t>
  </si>
  <si>
    <t>Extrusiones por impacto de acero inoxidable</t>
  </si>
  <si>
    <t>Conductos de titanio</t>
  </si>
  <si>
    <t>Restauración de albañilería, mampostería o azulejos</t>
  </si>
  <si>
    <t>Formatos o libros de inventarios</t>
  </si>
  <si>
    <t>Centímetro</t>
  </si>
  <si>
    <t>Servicios de verificación de desastres o contingencias</t>
  </si>
  <si>
    <t>Ensambles de placas soldadas con soldadura fuerte o débil de cobre</t>
  </si>
  <si>
    <t>Co-precipitantes de ácidos nucleicos</t>
  </si>
  <si>
    <t>Marcos para ventanas fijas</t>
  </si>
  <si>
    <t>Centrífugas de vacío</t>
  </si>
  <si>
    <t>Densitómetros</t>
  </si>
  <si>
    <t>Estazolam</t>
  </si>
  <si>
    <t>Santa Bárbara El 06</t>
  </si>
  <si>
    <t>Bacitracina zinc</t>
  </si>
  <si>
    <t>Pistola de desoldado</t>
  </si>
  <si>
    <t>Elevadores de tapas de registro</t>
  </si>
  <si>
    <t>Ensambles de barras pegadas de aleación wasp</t>
  </si>
  <si>
    <t>Alambre de poliamida</t>
  </si>
  <si>
    <t>Resina polímero cristal líquido</t>
  </si>
  <si>
    <t>Adhesivos líquidos</t>
  </si>
  <si>
    <t>Juan de Herrera</t>
  </si>
  <si>
    <t>Frenillos "brackets" para ortodoncia</t>
  </si>
  <si>
    <t>Incidentes fronterizos</t>
  </si>
  <si>
    <t>Estuches o bolsas para instrumentos dentales</t>
  </si>
  <si>
    <t>Medias absorbentes</t>
  </si>
  <si>
    <t>Herramientas de evaluación para educación física</t>
  </si>
  <si>
    <t>Retiradas de tropas</t>
  </si>
  <si>
    <t>Rodillos y aplanadoras de impresión</t>
  </si>
  <si>
    <t>Palmarejo-Villa Linda</t>
  </si>
  <si>
    <t>Aplicadores de ligantes de bandas o bandas o productos relacionados para uso quirúrgico</t>
  </si>
  <si>
    <t>Alargadores fotográficos</t>
  </si>
  <si>
    <t>Protectores de rosca para campo petrolero</t>
  </si>
  <si>
    <t>Formación o desarrollo laboral</t>
  </si>
  <si>
    <t>Unidades múltiples de fracturación</t>
  </si>
  <si>
    <t>Loma de Cabrera</t>
  </si>
  <si>
    <t>Servicios de enfriamiento o refrigeración</t>
  </si>
  <si>
    <t>Forjaduras anulares laminadas de aleación ferrosa</t>
  </si>
  <si>
    <t>Tanques almacenadores de petróleo</t>
  </si>
  <si>
    <t>Rectificadoras neumáticas</t>
  </si>
  <si>
    <t>Tuercas domo</t>
  </si>
  <si>
    <t>Robots de pintura</t>
  </si>
  <si>
    <t>Kits de números</t>
  </si>
  <si>
    <t>Herramientas para laboratorio</t>
  </si>
  <si>
    <t>Capacitación sobre bibliotecas o documentación</t>
  </si>
  <si>
    <t>Equipo de reconocimiento de billetes</t>
  </si>
  <si>
    <t>Máquinas para moldear al vacío</t>
  </si>
  <si>
    <t>Verduras congeladas</t>
  </si>
  <si>
    <t>Forjas de acero maquinadas con impresión por troquel</t>
  </si>
  <si>
    <t>Mesas de aire</t>
  </si>
  <si>
    <t>Ensambles de placas soldadas de inconel</t>
  </si>
  <si>
    <t>Probadores de vibración</t>
  </si>
  <si>
    <t>Unununium uuu</t>
  </si>
  <si>
    <t>Bombas neumáticas de exportación</t>
  </si>
  <si>
    <t>Cubiertas desechables para bandejas de uso odontológico</t>
  </si>
  <si>
    <t>Núcleo de panal de cobre</t>
  </si>
  <si>
    <t>Telas de dibujo</t>
  </si>
  <si>
    <t>Revestimiento de conductor</t>
  </si>
  <si>
    <t>Televisores</t>
  </si>
  <si>
    <t>Semillas o plántulas de ajo</t>
  </si>
  <si>
    <t>Máquinas lavadoras tipo lavandería</t>
  </si>
  <si>
    <t>Servicios de asesorías educativas</t>
  </si>
  <si>
    <t>Fundición en arena de plomo</t>
  </si>
  <si>
    <t>Juegos colaborativos</t>
  </si>
  <si>
    <t>Mesas de instrumentos para uso quirúrgico u obstétrico o accesorios o productos relacionados</t>
  </si>
  <si>
    <t>Cortadores de pizza para uso doméstico</t>
  </si>
  <si>
    <t>Servicios de diseño de las tareas de cementación del pozo</t>
  </si>
  <si>
    <t>Sistemas de calentamiento o transfusión de sangre</t>
  </si>
  <si>
    <t>Sistemas de instrumentos para fijación de trauma ortopédico</t>
  </si>
  <si>
    <t>Folcodina</t>
  </si>
  <si>
    <t>Torres de arreglo de drives de discos duros</t>
  </si>
  <si>
    <t>Películas de poliuretano</t>
  </si>
  <si>
    <t>Cinta de transferencia adhesiva</t>
  </si>
  <si>
    <t>Probadores de compresión</t>
  </si>
  <si>
    <t>Radiadores</t>
  </si>
  <si>
    <t>Ciento</t>
  </si>
  <si>
    <t>Piedra Blanca</t>
  </si>
  <si>
    <t>Contadores de coincidencia o no coincidencia</t>
  </si>
  <si>
    <t>Petos para pacientes</t>
  </si>
  <si>
    <t>Catalizadores de material de impresión de uso odontológico</t>
  </si>
  <si>
    <t>Centros de actividades para catres para niños</t>
  </si>
  <si>
    <t>El Peñón</t>
  </si>
  <si>
    <t>Sartenes de salsa o para sofreír para uso comercial</t>
  </si>
  <si>
    <t>Reactivos o soluciones o tinturas para análisis de orina</t>
  </si>
  <si>
    <t>Fundas de velas</t>
  </si>
  <si>
    <t>Tapones de bolsa para ostomía</t>
  </si>
  <si>
    <t>Receptores de radio</t>
  </si>
  <si>
    <t>Pisa papeles</t>
  </si>
  <si>
    <t>Hoteles</t>
  </si>
  <si>
    <t>Materiales de enseñanza de seguridad personal</t>
  </si>
  <si>
    <t>Semillas o plántulas de lechuga</t>
  </si>
  <si>
    <t>Seguro de automóviles o camiones</t>
  </si>
  <si>
    <t>Materiales didácticos de soldadura</t>
  </si>
  <si>
    <t>Bebida de café</t>
  </si>
  <si>
    <t>Tablas para cortar para uso doméstico</t>
  </si>
  <si>
    <t>Cepillos eléctricos</t>
  </si>
  <si>
    <t>Clavadoras de puntillas o accesorios para marcos</t>
  </si>
  <si>
    <t>Servicios de cuidado en hogares adoptivos u orfanatos</t>
  </si>
  <si>
    <t>Combinación de ácido acetilsalicílico paracetamol</t>
  </si>
  <si>
    <t>Cobija solar</t>
  </si>
  <si>
    <t>Máquinas cortadoras o festoneadoras</t>
  </si>
  <si>
    <t>Anillos o ganchos para cortinas</t>
  </si>
  <si>
    <t>Accesorios o suministros para baños de laboratorio</t>
  </si>
  <si>
    <t>Cable para interconexiones</t>
  </si>
  <si>
    <t>Modelos humanos anatómicos para educación o entrenamiento médico</t>
  </si>
  <si>
    <t>Overoles o monos para niña</t>
  </si>
  <si>
    <t>Acrilonitrilo estireno acrílico asa</t>
  </si>
  <si>
    <t>Componentes de acero inoxidable formados enrollados</t>
  </si>
  <si>
    <t>Butano</t>
  </si>
  <si>
    <t>Trompos</t>
  </si>
  <si>
    <t>Servicios de cosecha de semillas</t>
  </si>
  <si>
    <t>Distribuidoras de material bituminoso</t>
  </si>
  <si>
    <t>Objetos de metal precioso fundidos a la cera perdida</t>
  </si>
  <si>
    <t>Torre de perforación</t>
  </si>
  <si>
    <t>Placa de plomo</t>
  </si>
  <si>
    <t>Almohadillas de uso oftálmico</t>
  </si>
  <si>
    <t>Cintas métricas</t>
  </si>
  <si>
    <t>Compuestos para brillado</t>
  </si>
  <si>
    <t>Clorhidrato de halofantrina</t>
  </si>
  <si>
    <t>Sulfato de metaproterenol</t>
  </si>
  <si>
    <t>Comidas combinadas de repisa</t>
  </si>
  <si>
    <t>Polvos de huellas dactilares</t>
  </si>
  <si>
    <t>Catéteres o jeringas o insertores o aplicadores para braquiterapia</t>
  </si>
  <si>
    <t>Camiones de reparto</t>
  </si>
  <si>
    <t>Tarjetas didácticas de construcción de palabras</t>
  </si>
  <si>
    <t>Amortiguadores de cierre de la chimenea</t>
  </si>
  <si>
    <t>Tejidos de lana urdidos a la jacquard</t>
  </si>
  <si>
    <t>Grapas para cables</t>
  </si>
  <si>
    <t>Servicios fotográficos, de montaje o enmarcado</t>
  </si>
  <si>
    <t>Fotómetros para uso oftálmico</t>
  </si>
  <si>
    <t>Disopiramida</t>
  </si>
  <si>
    <t>Varillas de plástico</t>
  </si>
  <si>
    <t>Sillas para restaurantes</t>
  </si>
  <si>
    <t>Adaptador de cabeza de tubería</t>
  </si>
  <si>
    <t>Extractor del volante</t>
  </si>
  <si>
    <t>Protectores de agujas</t>
  </si>
  <si>
    <t>Ensalada fresca de repisa</t>
  </si>
  <si>
    <t>Accesorios para electrocardiografía ekg</t>
  </si>
  <si>
    <t>Estrangulador</t>
  </si>
  <si>
    <t>Planificación o administración de proyectos</t>
  </si>
  <si>
    <t>Tiocianoacetato de isobornilo</t>
  </si>
  <si>
    <t>Suministros o accesorios de aspiradoras</t>
  </si>
  <si>
    <t>Didanosina</t>
  </si>
  <si>
    <t>Materiales de enseñanza de etiqueta o modales en la mesa</t>
  </si>
  <si>
    <t>Servicios de escritores de artículos</t>
  </si>
  <si>
    <t>Microscopios de escáner de luz, disco giratorio o escáner de láser</t>
  </si>
  <si>
    <t>Ensambles estructurales con soldadura sónica de acero al carbono</t>
  </si>
  <si>
    <t>Cloruro de potasio</t>
  </si>
  <si>
    <t>Vástagos del estárter</t>
  </si>
  <si>
    <t>Ensambles de láminas pegadas de cobre</t>
  </si>
  <si>
    <t>Maquinaria de molido</t>
  </si>
  <si>
    <t>Libros de actividades de fracciones</t>
  </si>
  <si>
    <t>Dispensadores o juegos de hojas de cuchilla</t>
  </si>
  <si>
    <t>Ganchos o accesorios para endoscopia</t>
  </si>
  <si>
    <t>Trimipramina</t>
  </si>
  <si>
    <t>Sistemas inflables de tubería flexible</t>
  </si>
  <si>
    <t>Candados de botón para oprimir</t>
  </si>
  <si>
    <t>Feldespato</t>
  </si>
  <si>
    <t>Crisoles de metal</t>
  </si>
  <si>
    <t>Batas para personal de peluquerías</t>
  </si>
  <si>
    <t>Asfalto</t>
  </si>
  <si>
    <t>Láminas de paspartú</t>
  </si>
  <si>
    <t>Baldes para enema</t>
  </si>
  <si>
    <t>Marcadores lavables</t>
  </si>
  <si>
    <t>Equipo de bolos</t>
  </si>
  <si>
    <t>Prensas impresoras</t>
  </si>
  <si>
    <t>Raspa</t>
  </si>
  <si>
    <t>Pasta sencilla o fideos</t>
  </si>
  <si>
    <t>Zirconio zr</t>
  </si>
  <si>
    <t>Pantuflas para niña</t>
  </si>
  <si>
    <t>Servicios de herrería</t>
  </si>
  <si>
    <t>Geles para ultrasonido o doppler o eco para uso médico</t>
  </si>
  <si>
    <t>Dosímetros fantasma</t>
  </si>
  <si>
    <t>Danaparoide sódico</t>
  </si>
  <si>
    <t>Servicios de planificación de campos petroleros</t>
  </si>
  <si>
    <t>Servicios de preselección  de hojas de vida o currículum vitae</t>
  </si>
  <si>
    <t>Ensamblajes de tubos capilares</t>
  </si>
  <si>
    <t>Producción de plantas de caucho</t>
  </si>
  <si>
    <t>Cepillos para instrumentos estériles o estiletes instrumentales o pañitos limpiadores de instrumentos para uso quirúrgico</t>
  </si>
  <si>
    <t>Caucho clorado</t>
  </si>
  <si>
    <t>Equipo para manejo de carga</t>
  </si>
  <si>
    <t>Tapa oídos</t>
  </si>
  <si>
    <t>Semillas o plántulas de remolacha</t>
  </si>
  <si>
    <t>Barajadores de naipe automáticos para los discapacitados físicamente</t>
  </si>
  <si>
    <t>Software de planeación de recursos del negocio erp</t>
  </si>
  <si>
    <t>Almohadas de baño para los discapacitados físicamente</t>
  </si>
  <si>
    <t>Equipo de limpieza de lodo</t>
  </si>
  <si>
    <t>Discos</t>
  </si>
  <si>
    <t>Materiales de enseñanza de análisis de colores personales</t>
  </si>
  <si>
    <t>Módulo de fibra de compensación de dispersión dcfm</t>
  </si>
  <si>
    <t>Recursos de plantaciones de hoja ancha</t>
  </si>
  <si>
    <t>Señales de tráfico</t>
  </si>
  <si>
    <t>Coníferas</t>
  </si>
  <si>
    <t>Remolques carrotanque con temperatura controlada</t>
  </si>
  <si>
    <t>Depósito de trenes</t>
  </si>
  <si>
    <t>Aparatos probadores de fundición</t>
  </si>
  <si>
    <t>Oviedo</t>
  </si>
  <si>
    <t>Servicios de protección de los ecosistemas</t>
  </si>
  <si>
    <t>Válvulas de seguridad de pistón</t>
  </si>
  <si>
    <t>Microscopios de disección de luz o de estéreo</t>
  </si>
  <si>
    <t>Levotiroxina</t>
  </si>
  <si>
    <t>Sistemas de juego completo para basquetbol</t>
  </si>
  <si>
    <t>Tiabendazol</t>
  </si>
  <si>
    <t>Servicios legales para tutorías o de custodia</t>
  </si>
  <si>
    <t>Bolsas para equipos médicos</t>
  </si>
  <si>
    <t>Triciclos</t>
  </si>
  <si>
    <t>Almacenamiento no modular</t>
  </si>
  <si>
    <t>Soportes colgantes de montaje</t>
  </si>
  <si>
    <t>Planchas de ropa para uso doméstico</t>
  </si>
  <si>
    <t>Edificio del aeropuerto</t>
  </si>
  <si>
    <t>Comida para visones</t>
  </si>
  <si>
    <t>Capacidades de bucle local</t>
  </si>
  <si>
    <t>Transporte aéreo a marítimo</t>
  </si>
  <si>
    <t>Copas para uso doméstico</t>
  </si>
  <si>
    <t>Cetonas o quinonas o sus sustitutos</t>
  </si>
  <si>
    <t>Hidrantes</t>
  </si>
  <si>
    <t>Soperas o ensaladeras para uso doméstico</t>
  </si>
  <si>
    <t>Clinómetros</t>
  </si>
  <si>
    <t>Servicios de control de arena en el fluido de limpieza</t>
  </si>
  <si>
    <t>Herramientas de poner tapones</t>
  </si>
  <si>
    <t>Etiquetas de precio</t>
  </si>
  <si>
    <t>Envoltura de tuberías</t>
  </si>
  <si>
    <t>Foscarnet sódico</t>
  </si>
  <si>
    <t>Servicios de fracturación del pozo con fluido a base de emulsión</t>
  </si>
  <si>
    <t>Generadores solares</t>
  </si>
  <si>
    <t>Sensor de pistones pre-arranque</t>
  </si>
  <si>
    <t>Retractores de piel</t>
  </si>
  <si>
    <t>Componentes de hierro perforados</t>
  </si>
  <si>
    <t>Rodillos de pintar</t>
  </si>
  <si>
    <t>Santiago Rodriguez</t>
  </si>
  <si>
    <t>Clorhidrato de doxorubicina</t>
  </si>
  <si>
    <t>Dispositivos para asegurar tubos naso entéricos</t>
  </si>
  <si>
    <t>Sets de actividades o juegos de valor posicional</t>
  </si>
  <si>
    <t>Soportes de máquina o aisladores de vibración</t>
  </si>
  <si>
    <t>Paquetes de muebles para ejecutivos modulares</t>
  </si>
  <si>
    <t>Directorios electrónicos</t>
  </si>
  <si>
    <t>Servicios de limpieza de calles</t>
  </si>
  <si>
    <t>Ensambles de barras soldadas con soldadura sónica de latón</t>
  </si>
  <si>
    <t>Ensambles de barras soldadas con soldadura fuerte o débil de inconel</t>
  </si>
  <si>
    <t>Ciclofosfamida</t>
  </si>
  <si>
    <t>Junta de bola</t>
  </si>
  <si>
    <t>Mangueras de aceite</t>
  </si>
  <si>
    <t>Alfombras trenzadas</t>
  </si>
  <si>
    <t>Válvulas del cable de recuperación</t>
  </si>
  <si>
    <t>Pesas para pesca</t>
  </si>
  <si>
    <t>Dexrazoxano</t>
  </si>
  <si>
    <t>Lijadoras</t>
  </si>
  <si>
    <t>Lentes para anteojos</t>
  </si>
  <si>
    <t>Asociaciones de la industria agrícola</t>
  </si>
  <si>
    <t>Moledores de roca</t>
  </si>
  <si>
    <t>Microscopios o lupas o magnificadores o accesorios para uso quirúrgico</t>
  </si>
  <si>
    <t>Edificio del área de servicios</t>
  </si>
  <si>
    <t>Software de lan</t>
  </si>
  <si>
    <t>Taladro neumático</t>
  </si>
  <si>
    <t>Ensambles de láminas soldadas con soldadura sónica de acero de aleación baja</t>
  </si>
  <si>
    <t>Libros de recursos de verbos</t>
  </si>
  <si>
    <t>Tiras de mesa</t>
  </si>
  <si>
    <t>Servicios de análisis o recopilación de estadísticas de producción</t>
  </si>
  <si>
    <t>Dezocina</t>
  </si>
  <si>
    <t>Ununbium uub</t>
  </si>
  <si>
    <t>Geles o enjuagues de fluoruro</t>
  </si>
  <si>
    <t>Cuerda de goma,</t>
  </si>
  <si>
    <t>Ensambles de placas soldadas con solvente de titanio</t>
  </si>
  <si>
    <t>Rodamientos de manguito interior</t>
  </si>
  <si>
    <t>Servicios para la restitución de títulos de propiedad</t>
  </si>
  <si>
    <t>Chorros de riego</t>
  </si>
  <si>
    <t>Servicios de redacción de cartas</t>
  </si>
  <si>
    <t>Ganchos de grúa</t>
  </si>
  <si>
    <t>Software discos compactos cd o dvd o tarjetas de sonido</t>
  </si>
  <si>
    <t>Maletines</t>
  </si>
  <si>
    <t>Varillas soldadoras</t>
  </si>
  <si>
    <t>Servicios de fabricación de vehículos de motor</t>
  </si>
  <si>
    <t>Nafcilina sódica</t>
  </si>
  <si>
    <t>Movimientos o servicios de activistas ecológicos</t>
  </si>
  <si>
    <t>Dipropionato de alclometasona</t>
  </si>
  <si>
    <t>Nifedipina</t>
  </si>
  <si>
    <t>Objetos maquinados de estaño fundidos en molde de yeso</t>
  </si>
  <si>
    <t>Roxatidina</t>
  </si>
  <si>
    <t>Isradipina</t>
  </si>
  <si>
    <t>Duchas</t>
  </si>
  <si>
    <t>Botones decorativos</t>
  </si>
  <si>
    <t>Extrusiones por impacto de plomo</t>
  </si>
  <si>
    <t>Planificación del desarrollo ambiental urbano</t>
  </si>
  <si>
    <t>Periosteotomos</t>
  </si>
  <si>
    <t>Software de fax</t>
  </si>
  <si>
    <t>Modelos moleculares</t>
  </si>
  <si>
    <t>Ovejas</t>
  </si>
  <si>
    <t>Papel o tejidos de álbum</t>
  </si>
  <si>
    <t>Servicios de fabricación de maquinaria o equipos para minería</t>
  </si>
  <si>
    <t>Penachos de gramíneas secos</t>
  </si>
  <si>
    <t>Servicios de estimulación  del pozo</t>
  </si>
  <si>
    <t>Ensambles de tubos soldados con disolvente de aleación wasp</t>
  </si>
  <si>
    <t>LICITACIÓN RESTRINGIDA</t>
  </si>
  <si>
    <t>Forjas de plomo maquinadas con troquel abierto</t>
  </si>
  <si>
    <t>Señales direccionales</t>
  </si>
  <si>
    <t>Sujetadores de agujas quirúrgicas para uso general</t>
  </si>
  <si>
    <t>Asientos acolchonados o accesorios terapéuticos</t>
  </si>
  <si>
    <t>Sabana Alta</t>
  </si>
  <si>
    <t>Vacuna contra el virus del polio</t>
  </si>
  <si>
    <t>Componentes de titanio hidroformados</t>
  </si>
  <si>
    <t>Componentes de titanio formados por estiramiento por presión</t>
  </si>
  <si>
    <t>Mandolina para uso doméstico</t>
  </si>
  <si>
    <t>Pirarubicina</t>
  </si>
  <si>
    <t>Máquinas dosificadoras de barrena para llenado o cerrado hermético</t>
  </si>
  <si>
    <t>Aplicadores de clip para uso interno para uso médico</t>
  </si>
  <si>
    <t>Esponjas de debridación</t>
  </si>
  <si>
    <t>Cucharas para uso quirúrgico</t>
  </si>
  <si>
    <t>Placa de zinc</t>
  </si>
  <si>
    <t>Leva de transmisión</t>
  </si>
  <si>
    <t>Equipos de paso para aeróbicos (“step”)</t>
  </si>
  <si>
    <t>Juegos de video</t>
  </si>
  <si>
    <t>Ollas para uso doméstico</t>
  </si>
  <si>
    <t>Servicios de acolchado orgánico</t>
  </si>
  <si>
    <t>Herramientas de inserción</t>
  </si>
  <si>
    <t>Losartán potásico</t>
  </si>
  <si>
    <t>Clorhidrato de ticlopidina</t>
  </si>
  <si>
    <t>Servicios de presión alta mediante tubería flexible contínua</t>
  </si>
  <si>
    <t>Cortisona</t>
  </si>
  <si>
    <t>Cajas de decoración de uso terapéutico</t>
  </si>
  <si>
    <t>Forjas de aleación ferrosa maquinadas con troquel abierto</t>
  </si>
  <si>
    <t>Ponqués pasteles o biscochos frescos</t>
  </si>
  <si>
    <t>Servicios de impresión industrial flexográfica</t>
  </si>
  <si>
    <t>Servicios de registro de la geometría de la perforación</t>
  </si>
  <si>
    <t>Accesorios de boca de pozo o flujo debajo de la superficie de boca de pozo</t>
  </si>
  <si>
    <t>Clorhidrato de ciclobenzaprina</t>
  </si>
  <si>
    <t>Ensambles de láminas soldadas con soldadura sónica no metálica</t>
  </si>
  <si>
    <t>Carbonato de aluminio</t>
  </si>
  <si>
    <t>Servicios de cuarentena</t>
  </si>
  <si>
    <t>Vendajes de espuma</t>
  </si>
  <si>
    <t>Oficina de correos</t>
  </si>
  <si>
    <t>Procesadores de unidad de procesamiento central cpu</t>
  </si>
  <si>
    <t>Mordaza de soporte</t>
  </si>
  <si>
    <t>Bromfenac sódico</t>
  </si>
  <si>
    <t>Antiparasitario tópico malatión</t>
  </si>
  <si>
    <t>Eritropoyetina</t>
  </si>
  <si>
    <t>Aplicadores de uso quirúrgico</t>
  </si>
  <si>
    <t>Rompedores de emulsión aceite en agua</t>
  </si>
  <si>
    <t>Órtosis ortopédicas espinales</t>
  </si>
  <si>
    <t>Oxicodona</t>
  </si>
  <si>
    <t>Proyector de techo o carritos de video</t>
  </si>
  <si>
    <t>Cilostazol</t>
  </si>
  <si>
    <t>Piezas de cinc fundidas a presión</t>
  </si>
  <si>
    <t>Impermeabilización</t>
  </si>
  <si>
    <t>Paraguas para jardín</t>
  </si>
  <si>
    <t>Servicios de reparación del pozo</t>
  </si>
  <si>
    <t>Experimentación con humanos</t>
  </si>
  <si>
    <t>Cambiadores de muestras</t>
  </si>
  <si>
    <t>El Yaque</t>
  </si>
  <si>
    <t>Compresores para terapia respiratoria</t>
  </si>
  <si>
    <t>Inflado de montaje de llantas</t>
  </si>
  <si>
    <t>Sierras para silvicultura</t>
  </si>
  <si>
    <t>Extrusiones por impacto de cobre</t>
  </si>
  <si>
    <t>Servicios de desalinización</t>
  </si>
  <si>
    <t>Objetos maquinados de hierro fundidos en molde cerámico</t>
  </si>
  <si>
    <t>Carmustina</t>
  </si>
  <si>
    <t>Instalación de material aislante</t>
  </si>
  <si>
    <t>Ensambles de láminas soldadas con soldadura solvente de cobre</t>
  </si>
  <si>
    <t>Objetos maquinados no metálicos fundidos a la cera perdida</t>
  </si>
  <si>
    <t>Conductores temporales</t>
  </si>
  <si>
    <t>Bandejas o boles para contar o clasificar para matemáticas tempranas</t>
  </si>
  <si>
    <t>Zapateras</t>
  </si>
  <si>
    <t>Trámites de apelación o revisión judicial</t>
  </si>
  <si>
    <t>Equipo de ruptura catalítica</t>
  </si>
  <si>
    <t>Puntas de pipeta de volumen variable</t>
  </si>
  <si>
    <t>Cubiertas para informes</t>
  </si>
  <si>
    <t>Servicio de administración o mantenimiento de huertos</t>
  </si>
  <si>
    <t>Máquinas para hacer ensayos de tabletas o cápsulas</t>
  </si>
  <si>
    <t>Kits de suministros de incubadoras para bebés</t>
  </si>
  <si>
    <t>Sendero de caminantes</t>
  </si>
  <si>
    <t>Fondos de pensiones administrados por sindicatos o gremios</t>
  </si>
  <si>
    <t>Judías en conserva o en lata</t>
  </si>
  <si>
    <t>Fieltros prensados</t>
  </si>
  <si>
    <t>Ingeniería aérea para equipo de comunicaciones</t>
  </si>
  <si>
    <t>Servicios de administración del centro de relaciones con el consumidor (crc)</t>
  </si>
  <si>
    <t>Objetos de metal precioso fundidos por proceso en v</t>
  </si>
  <si>
    <t>Paso elevado para peatones</t>
  </si>
  <si>
    <t>Kits para derrames</t>
  </si>
  <si>
    <t>Asientos de inodoro elevados para los discapacitados físicamente</t>
  </si>
  <si>
    <t>Tubos centrífugos</t>
  </si>
  <si>
    <t>Deflector</t>
  </si>
  <si>
    <t>Armaduras</t>
  </si>
  <si>
    <t>Mineral de titanio</t>
  </si>
  <si>
    <t>Pitillos o sujeta pitillos para los discapacitados físicamente</t>
  </si>
  <si>
    <t>Objetos maquinados en molde permanente de metal precioso fundidos</t>
  </si>
  <si>
    <t>Construcción o mantenimiento de chimeneas</t>
  </si>
  <si>
    <t>Sábanas elásticas médicas</t>
  </si>
  <si>
    <t>Objetos maquinados de metal precioso fundidos en molde cerámico</t>
  </si>
  <si>
    <t>Calzado atlético para niño</t>
  </si>
  <si>
    <t>Crisoles de fundición</t>
  </si>
  <si>
    <t>Servicios de diseño de la tareas de estimulación de la matriz</t>
  </si>
  <si>
    <t>Pernos de sujeción</t>
  </si>
  <si>
    <t>Piezas de reflector</t>
  </si>
  <si>
    <t>Señaladores</t>
  </si>
  <si>
    <t>BIENES</t>
  </si>
  <si>
    <t>Relés de acción diferida</t>
  </si>
  <si>
    <t>Introductores de catéteres o sets de diagnóstico o intervención vascular</t>
  </si>
  <si>
    <t>Reproductores o grabadoras de video discos digitales</t>
  </si>
  <si>
    <t>Pistolas de grasa</t>
  </si>
  <si>
    <t>Pedro Santana</t>
  </si>
  <si>
    <t>Sistemas de telemetría de aeronaves</t>
  </si>
  <si>
    <t>Servicios en la costa</t>
  </si>
  <si>
    <t>Hierbas secas</t>
  </si>
  <si>
    <t>Servicios de formación profesional en electrónica</t>
  </si>
  <si>
    <t>Máquinas exhibidoras de snacks o productos en paquetes pequeños</t>
  </si>
  <si>
    <t>Servicios de voladura de minas</t>
  </si>
  <si>
    <t>Semillas o plántulas de ahuyama</t>
  </si>
  <si>
    <t>Pistola de aire comprimido</t>
  </si>
  <si>
    <t>Servicios de ingeniería de aplicaciones desbalanceadas</t>
  </si>
  <si>
    <t>Pantallas de pie o portátiles de protección radiológica para uso médico</t>
  </si>
  <si>
    <t>Papel autocopiante</t>
  </si>
  <si>
    <t>Resina de policarbonato</t>
  </si>
  <si>
    <t>Dihidrocodeina resinato</t>
  </si>
  <si>
    <t>San Víctor</t>
  </si>
  <si>
    <t>Bumper subs</t>
  </si>
  <si>
    <t>Servicios de desarrollo de aplicaciones para clientes de internet / intranet</t>
  </si>
  <si>
    <t>Cabezas de bombas de perfusión</t>
  </si>
  <si>
    <t>Portafolio para dibujos</t>
  </si>
  <si>
    <t>Kits de reparación del motor</t>
  </si>
  <si>
    <t>Cuero de grano completo</t>
  </si>
  <si>
    <t>Componentes de aluminio estampados</t>
  </si>
  <si>
    <t>Máscaras para senos nasales terapéuticas</t>
  </si>
  <si>
    <t>Tubos o accesorios para drenaje urinario</t>
  </si>
  <si>
    <t>Lienzo para bordar</t>
  </si>
  <si>
    <t>Servicios de bombeo de control de arena ácida</t>
  </si>
  <si>
    <t>Objetos maquinados de aleación no ferrosa fundidos a la cera perdida</t>
  </si>
  <si>
    <t>El Seibo</t>
  </si>
  <si>
    <t>Morruato de sodio</t>
  </si>
  <si>
    <t>Tiras extensoras</t>
  </si>
  <si>
    <t>Filtros de cápsulas</t>
  </si>
  <si>
    <t>Bombas de pozo profundo</t>
  </si>
  <si>
    <t>Pases (permisos) para salir al pasillo</t>
  </si>
  <si>
    <t>Meprobamato</t>
  </si>
  <si>
    <t>Lápices de cauterización operados mediante pilas de uso quirúrgico</t>
  </si>
  <si>
    <t>Unidades de condensación</t>
  </si>
  <si>
    <t>Pistolas de pintar</t>
  </si>
  <si>
    <t>Cacaoteros</t>
  </si>
  <si>
    <t>Cinta para empaquetar</t>
  </si>
  <si>
    <t>Terminales portátiles de ingreso de información</t>
  </si>
  <si>
    <t>Hermanas Mirabal</t>
  </si>
  <si>
    <t>Objetos fundidos maquinados con troquel de aleación de níquel</t>
  </si>
  <si>
    <t>Pulpo vivo</t>
  </si>
  <si>
    <t>Percusores de pecho</t>
  </si>
  <si>
    <t>Hato Damas</t>
  </si>
  <si>
    <t>Habitación sencilla</t>
  </si>
  <si>
    <t>Sets de maletas</t>
  </si>
  <si>
    <t>Equipo de camping para los discapacitados físicamente</t>
  </si>
  <si>
    <t>Cintas sintéticas</t>
  </si>
  <si>
    <t>Servicios tecnológicos de pesca</t>
  </si>
  <si>
    <t>Invertebrados acuáticos congelados</t>
  </si>
  <si>
    <t>Manipuladores para recipientes</t>
  </si>
  <si>
    <t>La Ortega</t>
  </si>
  <si>
    <t>Aviones no tripulados objetivo o de reconocimiento</t>
  </si>
  <si>
    <t>Clorhidrato de ondansetrón</t>
  </si>
  <si>
    <t>Tintes de laboratorio dental</t>
  </si>
  <si>
    <t>Servicios de registro de identificación de fracturas</t>
  </si>
  <si>
    <t>Kits de matemáticas para bachillerato básico</t>
  </si>
  <si>
    <t>Vidarabina</t>
  </si>
  <si>
    <t>Desflurano</t>
  </si>
  <si>
    <t>Forjaduras en estampa abierta de plomo</t>
  </si>
  <si>
    <t>Asociaciones deportivas del personal</t>
  </si>
  <si>
    <t>Estufas para acampar o para exteriores</t>
  </si>
  <si>
    <t>Ensambles de láminas soldadas con soldadura fuerte o débil no metálica</t>
  </si>
  <si>
    <t>Kits de formación de base para prótesis dentales</t>
  </si>
  <si>
    <t>Electrodos de anestesia o repuestos para uso odontológico</t>
  </si>
  <si>
    <t>Tortas oleaginosas</t>
  </si>
  <si>
    <t>La Descubierta</t>
  </si>
  <si>
    <t>Selladores de rosca</t>
  </si>
  <si>
    <t>Juegos de arandelas</t>
  </si>
  <si>
    <t>Servicios de publicidad aérea</t>
  </si>
  <si>
    <t>Globos terrestres o celestes</t>
  </si>
  <si>
    <t>Buques buscaminas</t>
  </si>
  <si>
    <t>Nimesulida</t>
  </si>
  <si>
    <t>Guías de referencia de geometría</t>
  </si>
  <si>
    <t>Plataformas flotantes de producción costa afuera</t>
  </si>
  <si>
    <t>Objetos de bronce fundidos por proceso en v</t>
  </si>
  <si>
    <t>Digitoxina</t>
  </si>
  <si>
    <t>Caballetes</t>
  </si>
  <si>
    <t>Portaengranajes</t>
  </si>
  <si>
    <t>Floculantes</t>
  </si>
  <si>
    <t>Componentes de aluminio formados por estiramiento</t>
  </si>
  <si>
    <t>Kits de bombas de senos</t>
  </si>
  <si>
    <t>Forjas de aleación no ferrosa maquinadas con troquel abierto</t>
  </si>
  <si>
    <t>Compuestos para modelado de plástico</t>
  </si>
  <si>
    <t>Retractores de párpado</t>
  </si>
  <si>
    <t>Dipiridamol</t>
  </si>
  <si>
    <t>Ensambles de láminas soldadas con soldadura sónica de acero al carbono</t>
  </si>
  <si>
    <t>Hidróxidos orgánicos</t>
  </si>
  <si>
    <t>Rotámetros</t>
  </si>
  <si>
    <t>Instrumentos de navegación por radio</t>
  </si>
  <si>
    <t>Servicios de guardería para niños o bebés</t>
  </si>
  <si>
    <t>Sistemas telefónicos receptores o transmisores para electrocardiografía ekg</t>
  </si>
  <si>
    <t>Amortiguadores de fondo de pozo</t>
  </si>
  <si>
    <t>Tanato de carbetapentano</t>
  </si>
  <si>
    <t>Rodamientos de balineras</t>
  </si>
  <si>
    <t>Clorhidrato de molindona</t>
  </si>
  <si>
    <t>Tela de hilado de papel</t>
  </si>
  <si>
    <t>Forjaduras en estampa de impresión de aluminio</t>
  </si>
  <si>
    <t>Cabezas de adaptador de cable de recuperación</t>
  </si>
  <si>
    <t>Servicios de corte con llama de gas</t>
  </si>
  <si>
    <t>Pistones</t>
  </si>
  <si>
    <t>Capacitación en iniciativas estratégicas en los concesionarios</t>
  </si>
  <si>
    <t>Escurridor de platos</t>
  </si>
  <si>
    <t>Lanchas o balsas salvavidas</t>
  </si>
  <si>
    <t>Canalización eléctrica</t>
  </si>
  <si>
    <t>Rebabas</t>
  </si>
  <si>
    <t>Revestimiento de los cilindros</t>
  </si>
  <si>
    <t>Servicios de planificación del capital del campo petrolero</t>
  </si>
  <si>
    <t>Servicios bilaterales internacionales y líneas privadas internacionales arrendadas</t>
  </si>
  <si>
    <t>Instrumentos de medición de perforación</t>
  </si>
  <si>
    <t>Bridas de amoníaco</t>
  </si>
  <si>
    <t>Bolsos o carteras</t>
  </si>
  <si>
    <t>Bolsas de infusión de presión arterial o intravenosa</t>
  </si>
  <si>
    <t>Componentes compuestos formados por estiramiento</t>
  </si>
  <si>
    <t>Ganchos o estantes o sujetadores para instrumentos de esterilización</t>
  </si>
  <si>
    <t>Ensambles de placas soldadas con soldadura ultra violeta no metálica</t>
  </si>
  <si>
    <t>Máquinas de estampillas</t>
  </si>
  <si>
    <t>Aditivos de inundación de agua</t>
  </si>
  <si>
    <t>Acetato de noretindrona</t>
  </si>
  <si>
    <t>Bombas de pistón rotatorias</t>
  </si>
  <si>
    <t>Limpiadores para lentes de cámara</t>
  </si>
  <si>
    <t>Separador de sistema de antiguo teléfono simple pots de equipo de premisa de cliente cpe de circuito de subscriptor digital dsl</t>
  </si>
  <si>
    <t>Ensambles de placas remachadas de acero al carbono</t>
  </si>
  <si>
    <t>Control o programas de dietas</t>
  </si>
  <si>
    <t>Sujetadores de cierre</t>
  </si>
  <si>
    <t>Controles de calidad o calibradores o estándares de bancos de sangre</t>
  </si>
  <si>
    <t>Objetos maquinados de metal precioso fundidos en molde en concha</t>
  </si>
  <si>
    <t>Yoduro de sodio</t>
  </si>
  <si>
    <t>Cañones para quitar nieve</t>
  </si>
  <si>
    <t>Clubes nocturnos</t>
  </si>
  <si>
    <t>Alpiste</t>
  </si>
  <si>
    <t>Fórceps para laboratorio</t>
  </si>
  <si>
    <t>Pulmón de hierro</t>
  </si>
  <si>
    <t>Ensambles de tubería remachada de cobre</t>
  </si>
  <si>
    <t>Kits de reparación de filtros</t>
  </si>
  <si>
    <t>Juntas de dilatación de conductos de escape</t>
  </si>
  <si>
    <t>Cepillos de baño</t>
  </si>
  <si>
    <t>Citrato de litio</t>
  </si>
  <si>
    <t>Mostradores para helados</t>
  </si>
  <si>
    <t>Componentes de aluminio formados enrollados</t>
  </si>
  <si>
    <t>Equipo de apuntalamiento</t>
  </si>
  <si>
    <t>Rotores de frenos de disco</t>
  </si>
  <si>
    <t>Aljibes</t>
  </si>
  <si>
    <t>Hilado de poliéster</t>
  </si>
  <si>
    <t>Plantilla de deslizamiento</t>
  </si>
  <si>
    <t>Pentosano polisulfato sódico</t>
  </si>
  <si>
    <t>Bujía de encendido</t>
  </si>
  <si>
    <t>Aros de basquetbol</t>
  </si>
  <si>
    <t>Equipo para cría de ganado</t>
  </si>
  <si>
    <t>Instrumentos de prueba de implante periodontal a interface de hueso</t>
  </si>
  <si>
    <t>Máquinas contadoras de dinero</t>
  </si>
  <si>
    <t>Cabrera</t>
  </si>
  <si>
    <t>Plantilla de alineación</t>
  </si>
  <si>
    <t>Sets de iluminación de operación para uso odontológico</t>
  </si>
  <si>
    <t>Agujas de monitoreo de temperatura</t>
  </si>
  <si>
    <t>Diafragmas para endoscopia</t>
  </si>
  <si>
    <t>Desagües</t>
  </si>
  <si>
    <t>Engranajes piñón</t>
  </si>
  <si>
    <t>Servicios de investigación legal</t>
  </si>
  <si>
    <t>Conjunto del impulsor</t>
  </si>
  <si>
    <t>Transmisores o receptores de radio frecuencia</t>
  </si>
  <si>
    <t>Filtros de células aglomeradas</t>
  </si>
  <si>
    <t>Suministros o kits de productos religiosos</t>
  </si>
  <si>
    <t>Tijeras dentales</t>
  </si>
  <si>
    <t>Piedra de la veta</t>
  </si>
  <si>
    <t>Aceite de engranajes</t>
  </si>
  <si>
    <t>Clorhidrato de pioglitazona</t>
  </si>
  <si>
    <t>Estaño</t>
  </si>
  <si>
    <t>Papas preparadas y congeladas o arroz o pasta o relleno</t>
  </si>
  <si>
    <t>Componentes de estaño estampados</t>
  </si>
  <si>
    <t>Cuña de etalón</t>
  </si>
  <si>
    <t>Libros de recursos de poesía</t>
  </si>
  <si>
    <t>Ensambles estructurales atornillados no metálica</t>
  </si>
  <si>
    <t>Agujas para anestesia</t>
  </si>
  <si>
    <t>Accesorios de hornos para la cocción de cerámica</t>
  </si>
  <si>
    <t>Academias de servicio</t>
  </si>
  <si>
    <t>Taladros giratorios</t>
  </si>
  <si>
    <t>Sistema para lavar o limpiar la farola delantera</t>
  </si>
  <si>
    <t>Unidades de llenado al vacío de aceite</t>
  </si>
  <si>
    <t>Incubadoras de cámara única de tres gases de pared seca con control de humedad</t>
  </si>
  <si>
    <t>Submarinos</t>
  </si>
  <si>
    <t>Máquina para ahumar</t>
  </si>
  <si>
    <t>Disectores para uso quirúrgico</t>
  </si>
  <si>
    <t>Instalaciones de producción de isótopos</t>
  </si>
  <si>
    <t>Anti venenos</t>
  </si>
  <si>
    <t>Conformadora</t>
  </si>
  <si>
    <t>Capuchas de viento para oídos</t>
  </si>
  <si>
    <t>Fundas o manijas para luces de uso quirúrgico</t>
  </si>
  <si>
    <t>Materiales de enseñanza de habilidades para elaborar la hoja de vida</t>
  </si>
  <si>
    <t>Villa de Pedro Sánchez</t>
  </si>
  <si>
    <t>Sujetadores de libros para los discapacitados físicamente</t>
  </si>
  <si>
    <t>Puertas de automotores</t>
  </si>
  <si>
    <t>Agujas o punzones para endoscopia</t>
  </si>
  <si>
    <t>Servicios de impresión industrial offset</t>
  </si>
  <si>
    <t>Corteza</t>
  </si>
  <si>
    <t>Servicios de jefes de estado</t>
  </si>
  <si>
    <t>Recipientes de plástico</t>
  </si>
  <si>
    <t>Cables de extensión para teléfonos</t>
  </si>
  <si>
    <t>Compuestos para modelado o arcilla secados al aire</t>
  </si>
  <si>
    <t>Clorhidrato de difenhidramina</t>
  </si>
  <si>
    <t>Silicona vmq y pmq y pvmq</t>
  </si>
  <si>
    <t>Pamoato de imipramina</t>
  </si>
  <si>
    <t>Equipos de fluorización</t>
  </si>
  <si>
    <t>Guitarras</t>
  </si>
  <si>
    <t>Aldesleukina</t>
  </si>
  <si>
    <t>Cintas de video en blanco</t>
  </si>
  <si>
    <t>Brazos articulados</t>
  </si>
  <si>
    <t>Presentación visual de cabeza levantada (hud)</t>
  </si>
  <si>
    <t>Bombas de infusión intravenosa de uso general</t>
  </si>
  <si>
    <t>Objetos fundidos maquinados con troquel de metal precioso</t>
  </si>
  <si>
    <t>Producción de nueces</t>
  </si>
  <si>
    <t>Tartrato de vinorelbina</t>
  </si>
  <si>
    <t>Extractores de aire</t>
  </si>
  <si>
    <t>Medios de carga y descarga para aviones</t>
  </si>
  <si>
    <t>Vástagos de succión de aleación de acero</t>
  </si>
  <si>
    <t>Casilleros (“lockers”)</t>
  </si>
  <si>
    <t>Servicios de red en modo de transferencia asíncrona (atm)</t>
  </si>
  <si>
    <t>Paquetes o bandejas o kits de instrumentos para endoscopia</t>
  </si>
  <si>
    <t>Servicios de transporte nacional por barcazas</t>
  </si>
  <si>
    <t>Combinación de microscopios de luz y electrones</t>
  </si>
  <si>
    <t>Servicios de terceros de negociaciones o reclamaciones territoriales</t>
  </si>
  <si>
    <t>Accesorios para mesas de examen o procedimientos médicos para uso general excluyendo sábanas para cubrirlas</t>
  </si>
  <si>
    <t>Columnas para cromatografía de gas</t>
  </si>
  <si>
    <t>Prensas para uso quirúrgico</t>
  </si>
  <si>
    <t>Cabuya</t>
  </si>
  <si>
    <t>Retractores láser para uso quirúrgico</t>
  </si>
  <si>
    <t>Bujes de eje</t>
  </si>
  <si>
    <t>Cerraduras</t>
  </si>
  <si>
    <t>Accesorios para hacer cabuchones</t>
  </si>
  <si>
    <t>Cables de ancla</t>
  </si>
  <si>
    <t>Ensambles de tubería con soldadura fuerte o débil de cobre</t>
  </si>
  <si>
    <t>Papel de cubierta</t>
  </si>
  <si>
    <t>Servicios de tarraja con macho</t>
  </si>
  <si>
    <t>Cajas para empacar</t>
  </si>
  <si>
    <t>Reductores de tubo</t>
  </si>
  <si>
    <t>Kits de craneotomía</t>
  </si>
  <si>
    <t>Materiales de enseñanza del cuidado o mantenimiento o lavado de la ropa</t>
  </si>
  <si>
    <t>Placas o etiquetas de identificación</t>
  </si>
  <si>
    <t>Alambre de navaja</t>
  </si>
  <si>
    <t>Asientos rebotadores para bebés</t>
  </si>
  <si>
    <t>Ohmetros</t>
  </si>
  <si>
    <t>Sacos o bolsas para empacar</t>
  </si>
  <si>
    <t>Desecho o desperdicios de cuero</t>
  </si>
  <si>
    <t>Tableros de noticias o accesorios</t>
  </si>
  <si>
    <t>Servicios ferroviarios continentales o intercontinentales</t>
  </si>
  <si>
    <t>PULG</t>
  </si>
  <si>
    <t>Inserción en internet</t>
  </si>
  <si>
    <t>Clorhidrato de alfentanil</t>
  </si>
  <si>
    <t>Cinta reflectiva</t>
  </si>
  <si>
    <t>Libretas de citas o repuestos</t>
  </si>
  <si>
    <t>Soporte de reborde</t>
  </si>
  <si>
    <t>Tinta de huellas dactilares</t>
  </si>
  <si>
    <t>Equipo de partición de geles</t>
  </si>
  <si>
    <t>Nagua</t>
  </si>
  <si>
    <t>Perfiles de caucho</t>
  </si>
  <si>
    <t>Tijeras de bajo grado</t>
  </si>
  <si>
    <t>Hornos o incubadoras de hibridación</t>
  </si>
  <si>
    <t>Ensambles de placas soldadas con soldadura ultra violeta de aleación hast x</t>
  </si>
  <si>
    <t>Cierres</t>
  </si>
  <si>
    <t>Ensambles de barras pegadas no metálica</t>
  </si>
  <si>
    <t>Clordiazepóxido clorhidrato o combinación de bromuro clinidio</t>
  </si>
  <si>
    <t>Unidades de presión de sangre electrónicas</t>
  </si>
  <si>
    <t>Obleas para ostomía</t>
  </si>
  <si>
    <t>Centrífugas de piso refrigeradas</t>
  </si>
  <si>
    <t>DESTINADO A MIPYMES</t>
  </si>
  <si>
    <t>Lata de aceite</t>
  </si>
  <si>
    <t>Relojes de pulso</t>
  </si>
  <si>
    <t>Papel para forrar repisas</t>
  </si>
  <si>
    <t>Herramientas para adobar para uso doméstico</t>
  </si>
  <si>
    <t>Isoflurano</t>
  </si>
  <si>
    <t>Componentes de berilio maquinados por extrusión en frío</t>
  </si>
  <si>
    <t>Base para reacción en cadena de polimerasa pcr o reacción en cadena de polimerasa transcripta inversa rt pcr</t>
  </si>
  <si>
    <t>Carros de combate acorazados</t>
  </si>
  <si>
    <t>Servicios de televisión por cable</t>
  </si>
  <si>
    <t>Secadoras de inducción</t>
  </si>
  <si>
    <t>Clormezanone</t>
  </si>
  <si>
    <t>Servicios de electro revestimiento</t>
  </si>
  <si>
    <t>Incubadoras o calentadores de bebés para uso clínico</t>
  </si>
  <si>
    <t>Ensambles de barras pegadas de titanio</t>
  </si>
  <si>
    <t>Dispositivos o accesorios de succión intra cardíaca</t>
  </si>
  <si>
    <t>Anemómetros</t>
  </si>
  <si>
    <t>Servicios de custodia de valores</t>
  </si>
  <si>
    <t>Empujadores para uso quirúrgico</t>
  </si>
  <si>
    <t>Sistemas de correo de voz</t>
  </si>
  <si>
    <t>Cohetes reutilizables</t>
  </si>
  <si>
    <t>Sistemas de procesamiento de semiconductores</t>
  </si>
  <si>
    <t>Tiras de prueba de desinfección</t>
  </si>
  <si>
    <t>Cable para ser enterrado de forma directa</t>
  </si>
  <si>
    <t>Unidades de distribución de alimentación (pdus)</t>
  </si>
  <si>
    <t>Mazas de hierro</t>
  </si>
  <si>
    <t>Llaves para uso quirúrgico</t>
  </si>
  <si>
    <t>Sistemas de entrenamiento de apoyo terrestre</t>
  </si>
  <si>
    <t>Escuelas de pilotos</t>
  </si>
  <si>
    <t>Fenólico pf</t>
  </si>
  <si>
    <t>Capacitación administrativa</t>
  </si>
  <si>
    <t>Partes de máquinas lavaplatos</t>
  </si>
  <si>
    <t>Suministro de electricidad  trifásica</t>
  </si>
  <si>
    <t>Gemfibrozilo</t>
  </si>
  <si>
    <t>Tarjetas de aceleración de audio</t>
  </si>
  <si>
    <t>Válvulas de neumáticos</t>
  </si>
  <si>
    <t>Servicios de organizaciones internacionales de salud</t>
  </si>
  <si>
    <t>Kits de aviones</t>
  </si>
  <si>
    <t>Intercambiadores de calor del avión</t>
  </si>
  <si>
    <t>Paneles de despliegue aeroespacial de la cabina</t>
  </si>
  <si>
    <t>Hilado de cáñamo</t>
  </si>
  <si>
    <t>Clorhidrato de dietilpropión</t>
  </si>
  <si>
    <t>Ensambles de tubos remachados no metálica</t>
  </si>
  <si>
    <t>Iridio</t>
  </si>
  <si>
    <t>Herramientas para mosaicos</t>
  </si>
  <si>
    <t>Pernos de cilindro</t>
  </si>
  <si>
    <t>Servicios de pintura</t>
  </si>
  <si>
    <t>La Ciénaga</t>
  </si>
  <si>
    <t>Trantorque</t>
  </si>
  <si>
    <t>Zafirlukast</t>
  </si>
  <si>
    <t>Equipos de prueba para unidades de hemodiálisis</t>
  </si>
  <si>
    <t>Extrusiones en frío de latón</t>
  </si>
  <si>
    <t>Gabinetes para almacenamiento de herramientas de educación técnico o gabinetes con herramientas</t>
  </si>
  <si>
    <t>Conductos de estaño</t>
  </si>
  <si>
    <t>Analizadores de ozono</t>
  </si>
  <si>
    <t>Martillos de poder</t>
  </si>
  <si>
    <t>Forjas no metálicas maquinadas por reducción</t>
  </si>
  <si>
    <t>Satélites de comunicación</t>
  </si>
  <si>
    <t>Software de gráficas</t>
  </si>
  <si>
    <t>Resguardo de la máquina</t>
  </si>
  <si>
    <t>Reflectómetros</t>
  </si>
  <si>
    <t>Vectores de casete</t>
  </si>
  <si>
    <t>Duvergé</t>
  </si>
  <si>
    <t>Unidades de hemofiltración arterio venosa continua cavh o productos relacionados</t>
  </si>
  <si>
    <t>Clarines</t>
  </si>
  <si>
    <t>Cabezales de impresión</t>
  </si>
  <si>
    <t>Objetos maquinados de magnesio fundidos en molde de grafito</t>
  </si>
  <si>
    <t>Sierras para autopsias</t>
  </si>
  <si>
    <t>Isetionato de hexamidina</t>
  </si>
  <si>
    <t>Cajas de despliegue de película de rayos x para uso médico</t>
  </si>
  <si>
    <t>Clorhidrato de sotalol</t>
  </si>
  <si>
    <t>Ácido etacrínico</t>
  </si>
  <si>
    <t>Restaurantes</t>
  </si>
  <si>
    <t>Pinturas basadas en pigmentos</t>
  </si>
  <si>
    <t>Vigas de plomo</t>
  </si>
  <si>
    <t>Cepillos de canal de uso quirúrgico</t>
  </si>
  <si>
    <t>Óxidos metálicos inorgánicos</t>
  </si>
  <si>
    <t>Pirazinamida</t>
  </si>
  <si>
    <t>Ángulos de cobre</t>
  </si>
  <si>
    <t>Trombones</t>
  </si>
  <si>
    <t>Caladora</t>
  </si>
  <si>
    <t>Tapones de producción</t>
  </si>
  <si>
    <t>Ensambles de barras soldadas con soldadura fuerte o débil de acero de aleación baja</t>
  </si>
  <si>
    <t>Chutes de arrastre</t>
  </si>
  <si>
    <t>Tubos de recolección o contenedores de sangre al vacío</t>
  </si>
  <si>
    <t>Piezas de plomo forjadas a martinete</t>
  </si>
  <si>
    <t>Explotación ganadera</t>
  </si>
  <si>
    <t>Servicios de aislamiento de testigos</t>
  </si>
  <si>
    <t>La Canela</t>
  </si>
  <si>
    <t>Temporizadores</t>
  </si>
  <si>
    <t>Cubetas</t>
  </si>
  <si>
    <t>Filos de sierra circular para cortar metal</t>
  </si>
  <si>
    <t>Sistemas de entrada de teléfono</t>
  </si>
  <si>
    <t>Descansa teléfonos</t>
  </si>
  <si>
    <t>Diclofenaco potásico</t>
  </si>
  <si>
    <t>Lámparas de sodio de alta presión hid</t>
  </si>
  <si>
    <t>Taburetes de cirujanos o accesorios</t>
  </si>
  <si>
    <t>Calculadoras de función pulmonar</t>
  </si>
  <si>
    <t>Emparedados frescos</t>
  </si>
  <si>
    <t>Servicios de medición acústica durante la perforación</t>
  </si>
  <si>
    <t>Sistemas de gatos para mover el taladro de perforación</t>
  </si>
  <si>
    <t>Congeladores planos para laboratorio</t>
  </si>
  <si>
    <t>COMPARACIÓN DE PRECIOS</t>
  </si>
  <si>
    <t>Estuches intravenosos iv para servicios médicos de emergencia</t>
  </si>
  <si>
    <t>Alatrofloxacina</t>
  </si>
  <si>
    <t>Tarjetas didácticas electrónicas</t>
  </si>
  <si>
    <t>Soportes para diarios o calendarios</t>
  </si>
  <si>
    <t>Servicios de sociedades anónimas públicas multinacionales</t>
  </si>
  <si>
    <t>Equipo central de microondas</t>
  </si>
  <si>
    <t>Ensambles de tubos atornillados de aleación hast x</t>
  </si>
  <si>
    <t>Enganches de rieles</t>
  </si>
  <si>
    <t>Ensambles de tubería remachada de aleación hast x</t>
  </si>
  <si>
    <t>Diclorfenamida</t>
  </si>
  <si>
    <t>Desarrollo de las exportaciones</t>
  </si>
  <si>
    <t>Jínova</t>
  </si>
  <si>
    <t>Unidades de engranajes</t>
  </si>
  <si>
    <t>Filtros de despliegue de video</t>
  </si>
  <si>
    <t>Brazos de techo para instalaciones médicas</t>
  </si>
  <si>
    <t>Brazos de monitoreo clínico</t>
  </si>
  <si>
    <t>Pegantes o cementos para moldes auditivos</t>
  </si>
  <si>
    <t>Relés universales</t>
  </si>
  <si>
    <t>Lubricantes o gelatinas personales o para examen</t>
  </si>
  <si>
    <t>Memoria de sólo lectura (rom)</t>
  </si>
  <si>
    <t>Herramientas para desforrar</t>
  </si>
  <si>
    <t>Semillas o plántulas de maíz</t>
  </si>
  <si>
    <t>Chaquetas o batas para personal médico</t>
  </si>
  <si>
    <t>Marcos  ajustables</t>
  </si>
  <si>
    <t>Objetos de titanio fundidos a la cera perdida</t>
  </si>
  <si>
    <t>Nutrición animal</t>
  </si>
  <si>
    <t>Raspadores de parafina de cable de recuperación</t>
  </si>
  <si>
    <t>Medidores de energía</t>
  </si>
  <si>
    <t>Caleidoscopios</t>
  </si>
  <si>
    <t>Servicios de fabricación de motocicletas o bicicletas</t>
  </si>
  <si>
    <t>CÓDIGO SNIP</t>
  </si>
  <si>
    <t>Máquinas de agrupación</t>
  </si>
  <si>
    <t>Dihidrotaquisterol</t>
  </si>
  <si>
    <t>Cocinas domésticas</t>
  </si>
  <si>
    <t>Sacos de aire para cargar</t>
  </si>
  <si>
    <t>Rodillos para impresión a mano</t>
  </si>
  <si>
    <t>Eliminador de fugas</t>
  </si>
  <si>
    <t>Pistones de cilindro</t>
  </si>
  <si>
    <t>Varillas de plomo</t>
  </si>
  <si>
    <t>Máquina ralladora de hielo</t>
  </si>
  <si>
    <t>Servicios de mantenimiento de ascensores</t>
  </si>
  <si>
    <t>Servicios de huellas dactilares</t>
  </si>
  <si>
    <t>Bromuro de piridostigmina</t>
  </si>
  <si>
    <t>Almacenamiento de pescados</t>
  </si>
  <si>
    <t>Luces intraorales</t>
  </si>
  <si>
    <t>Resina terftalato polietileno</t>
  </si>
  <si>
    <t>Mercados cambio de divisas</t>
  </si>
  <si>
    <t>Distrito Nacional</t>
  </si>
  <si>
    <t>Depósito elevado de agua</t>
  </si>
  <si>
    <t>Caucho crepe</t>
  </si>
  <si>
    <t>Consolas de mezclado de audio</t>
  </si>
  <si>
    <t>Quinientas unidades</t>
  </si>
  <si>
    <t>Dermotomos o aparatos para dermoabrasión o dermoreticulador para uso quirúrgico o accesorios</t>
  </si>
  <si>
    <t>Protectores de codos</t>
  </si>
  <si>
    <t>Glucuronato de trimetrexato</t>
  </si>
  <si>
    <t>Asociaciones de contadores</t>
  </si>
  <si>
    <t>Soportes de abrazaderas de rodilla o de abrazaderas de rodilla articuladas</t>
  </si>
  <si>
    <t>Resortes para abrasión o máquinas pulidoras para uso odontológico</t>
  </si>
  <si>
    <t>Nicotinato de xantinol</t>
  </si>
  <si>
    <t>Bolsas plásticas</t>
  </si>
  <si>
    <t>Pinzas para tubos de administración o transfusión de sangre</t>
  </si>
  <si>
    <t>Decoraciones para puertas</t>
  </si>
  <si>
    <t>Frescos</t>
  </si>
  <si>
    <t>Prensas de impresión de offset</t>
  </si>
  <si>
    <t>Difusores de aire</t>
  </si>
  <si>
    <t>Dicloxacilina sódica</t>
  </si>
  <si>
    <t>Componentes de metal precioso maquinados por extrusión hidrostática</t>
  </si>
  <si>
    <t>Alfombras de algodón</t>
  </si>
  <si>
    <t>Vehículos de lanzamiento sólido</t>
  </si>
  <si>
    <t>Abetos rojos (píceas)</t>
  </si>
  <si>
    <t>Servicios de elevación por presión de gas de tubería adujada</t>
  </si>
  <si>
    <t>Calentadores de línea eléctrica</t>
  </si>
  <si>
    <t>Artefactos de Retención</t>
  </si>
  <si>
    <t>Contrataladros</t>
  </si>
  <si>
    <t>Puntales</t>
  </si>
  <si>
    <t>Películas de poliestireno</t>
  </si>
  <si>
    <t>Forros para mesas de dibujo</t>
  </si>
  <si>
    <t>Ciclopirox</t>
  </si>
  <si>
    <t>Cajas de gel</t>
  </si>
  <si>
    <t>Ácido ascórbico</t>
  </si>
  <si>
    <t>Moisés o cunas o camas pediátricas o accesorios</t>
  </si>
  <si>
    <t>Ensambles estructurales remachados de cobre</t>
  </si>
  <si>
    <t>Implantes plásticos o cosméticos o expansores de tejidos o sets</t>
  </si>
  <si>
    <t>Objetos maquinados de aluminio fundidos en molde de grafito</t>
  </si>
  <si>
    <t>Forjaduras anulares laminadas de acero</t>
  </si>
  <si>
    <t>Servicios de asesoría sobre la contaminación acústica</t>
  </si>
  <si>
    <t>Servicios de fracturación  del pozo con fluidos a base de aceite</t>
  </si>
  <si>
    <t>Servicios de publicaciones financiadas por el autor</t>
  </si>
  <si>
    <t>Tela de sujeción</t>
  </si>
  <si>
    <t>Ensambles de placas soldadas con soldadura sónica de acero de aleación baja</t>
  </si>
  <si>
    <t>Varillas de aleación ferrosa</t>
  </si>
  <si>
    <t>Inhibidores de corrosión en la producción de gas</t>
  </si>
  <si>
    <t>Software de controladores de tarjetas de gráficos</t>
  </si>
  <si>
    <t>Servicios sísmicos de pozo desviado</t>
  </si>
  <si>
    <t>Construcción de apartamentos</t>
  </si>
  <si>
    <t>Sets de hemacitómetros</t>
  </si>
  <si>
    <t>Pivalato de clocortolona</t>
  </si>
  <si>
    <t>Prendas para dar forma al cuerpo</t>
  </si>
  <si>
    <t>Forjaduras en estampa de impresión de metal precioso</t>
  </si>
  <si>
    <t>Clorhidrato de betahistina</t>
  </si>
  <si>
    <t>Gafas protectoras</t>
  </si>
  <si>
    <t>Acero de alta velocidad z90wdcv6542 o m2</t>
  </si>
  <si>
    <t>Servicios de planificación de desarrollo regional</t>
  </si>
  <si>
    <t>Agujas para procedimientos diagnósticos</t>
  </si>
  <si>
    <t>Espéculos para uso quirúrgico</t>
  </si>
  <si>
    <t>Agentes reactivos o zonas para hibridación</t>
  </si>
  <si>
    <t>Pinturas acrílicas</t>
  </si>
  <si>
    <t>Tubos de tetrodo</t>
  </si>
  <si>
    <t>Clorhidrato de moricizina</t>
  </si>
  <si>
    <t>Equipo de red de modo de transferencia asincrónica atm</t>
  </si>
  <si>
    <t>Grapa de ángulo</t>
  </si>
  <si>
    <t>Servicios de investigación privada</t>
  </si>
  <si>
    <t>Plantas acuáticas almacenadas en repisa</t>
  </si>
  <si>
    <t>Servicios de formación profesional forestal</t>
  </si>
  <si>
    <t>Escuela de guerra</t>
  </si>
  <si>
    <t>Tábara Arriba</t>
  </si>
  <si>
    <t>Sistemas de refracción sísmicos</t>
  </si>
  <si>
    <t>Paquetes de muebles secretariales modulares</t>
  </si>
  <si>
    <t>Máquinas de maíz pira para uso comercial</t>
  </si>
  <si>
    <t>Kits de modificación de teléfonos</t>
  </si>
  <si>
    <t>Sala de conferencias</t>
  </si>
  <si>
    <t>Forjas de plomo maquinadas con impresión por troquel</t>
  </si>
  <si>
    <t>Tarjetas de patrones o actividades de bloques para patrones</t>
  </si>
  <si>
    <t>Servicios de rociado de frutas o verduras</t>
  </si>
  <si>
    <t>Pantallas o piezas o equipo vibratorios de separación</t>
  </si>
  <si>
    <t>Guantes de cirugía</t>
  </si>
  <si>
    <t>Tarjetas de patrones o actividades del tangram</t>
  </si>
  <si>
    <t>Recipientes de cuarzo para horno para laboratorio</t>
  </si>
  <si>
    <t>Semillas o esquejes de árboles de frutos secos</t>
  </si>
  <si>
    <t>Cuchillas retractoras ortopédicas</t>
  </si>
  <si>
    <t>Servicios de control de agua del pozo</t>
  </si>
  <si>
    <t>Contenedores de insectos para laboratorio</t>
  </si>
  <si>
    <t>Compuesto taponador</t>
  </si>
  <si>
    <t>Analizadores de rayos láser</t>
  </si>
  <si>
    <t>Cipionato de estradiol</t>
  </si>
  <si>
    <t>Cables para oxímetros de pulso</t>
  </si>
  <si>
    <t>Bolsas mezcladoras para uso odontológico</t>
  </si>
  <si>
    <t>Amifostina</t>
  </si>
  <si>
    <t>Ensambles de tubos atornillados de aleación wasp</t>
  </si>
  <si>
    <t>Agitadores de lodos</t>
  </si>
  <si>
    <t>Servicios de fabricación de pilas secas o acumuladores</t>
  </si>
  <si>
    <t>Válvulas con pistón no lubricado</t>
  </si>
  <si>
    <t>Titanio ti</t>
  </si>
  <si>
    <t>Fenilpropionato de nandrolona</t>
  </si>
  <si>
    <t>Materiales de enseñanza sobre el embarazo, desde la concepción hasta el parto</t>
  </si>
  <si>
    <t>Rejilla de hierro</t>
  </si>
  <si>
    <t>Molduras al vacío de caucho</t>
  </si>
  <si>
    <t>Conjunto de cable de fibra óptica</t>
  </si>
  <si>
    <t>Arroyo Dulce</t>
  </si>
  <si>
    <t>Kits o suministros de transporte de pacientes para servicios médicos de emergencia</t>
  </si>
  <si>
    <t>Acrivastina</t>
  </si>
  <si>
    <t>Materiales de enseñanza de habilidades para el manejo del tiempo</t>
  </si>
  <si>
    <t>Resorcinol</t>
  </si>
  <si>
    <t>Materiales educativos para la enseñanza de la paciencia</t>
  </si>
  <si>
    <t>Semillas o plántulas de perejil</t>
  </si>
  <si>
    <t>Carbón activado</t>
  </si>
  <si>
    <t>Eliminación de cobertura de rocas</t>
  </si>
  <si>
    <t>Lápices mecánicos</t>
  </si>
  <si>
    <t>Remolcadores</t>
  </si>
  <si>
    <t>Conductos de aleación no ferrosa</t>
  </si>
  <si>
    <t>Servicios de detección de gases tóxicos</t>
  </si>
  <si>
    <t>Forjas de cobre maquinadas por reducción</t>
  </si>
  <si>
    <t>Ingeniería de tráfico</t>
  </si>
  <si>
    <t>Bolsa para cubiertos para uso comercial</t>
  </si>
  <si>
    <t>Objetos de acero fundidos en molde fijo</t>
  </si>
  <si>
    <t>Acetazolamida sódica</t>
  </si>
  <si>
    <t>Rotuladores</t>
  </si>
  <si>
    <t>Manta quirúrgica o armarios para calentar soluciones o accesorios</t>
  </si>
  <si>
    <t>Kits de reparación de moldes auditivos</t>
  </si>
  <si>
    <t>Refuerzos de velas</t>
  </si>
  <si>
    <t>Hilado de vidrio</t>
  </si>
  <si>
    <t>Electrodos o cables endoscópicos</t>
  </si>
  <si>
    <t>Papel crepé semi blanqueado</t>
  </si>
  <si>
    <t>Válvulas de seguridad de la superficie de boca de pozo</t>
  </si>
  <si>
    <t>Analizadores químicos</t>
  </si>
  <si>
    <t>Tapas de esterilización</t>
  </si>
  <si>
    <t>Impuesto sobre beneficios extraordinarios</t>
  </si>
  <si>
    <t>Tapones recuperables de cementación</t>
  </si>
  <si>
    <t>Pijamas para pacientes</t>
  </si>
  <si>
    <t>Componentes de bronce perforados</t>
  </si>
  <si>
    <t>Ensambles de tubería remachada de acero al carbono</t>
  </si>
  <si>
    <t>Borradores eléctricos</t>
  </si>
  <si>
    <t>Servicios de generación de imágenes acústicas del pozo</t>
  </si>
  <si>
    <t>Suministro de electricidad bifásica</t>
  </si>
  <si>
    <t>Análisis de fertilidad del suelo</t>
  </si>
  <si>
    <t>Agitadores de techo</t>
  </si>
  <si>
    <t>Conductos de acero inoxidable</t>
  </si>
  <si>
    <t>Servicios de plantación</t>
  </si>
  <si>
    <t>Objetos maquinados de hierro fundidos en molde de grafito</t>
  </si>
  <si>
    <t>Rancho de la Guardia</t>
  </si>
  <si>
    <t>Varillas de estaño</t>
  </si>
  <si>
    <t>Baños termostáticos</t>
  </si>
  <si>
    <t>Cubiertas de circuitos integrados</t>
  </si>
  <si>
    <t>Procesador central de instalación de acoplamientos</t>
  </si>
  <si>
    <t>Salcedo</t>
  </si>
  <si>
    <t>Alimento vivo para aves</t>
  </si>
  <si>
    <t>Planificación de la estrategia de conservación marítima</t>
  </si>
  <si>
    <t>Contadores beta</t>
  </si>
  <si>
    <t>Equipo de transporte de arena usando unidades de soporte</t>
  </si>
  <si>
    <t>Concreto conductor</t>
  </si>
  <si>
    <t>Colorímetros</t>
  </si>
  <si>
    <t>Sondas o varas de medición para uso quirúrgico</t>
  </si>
  <si>
    <t>Santa Cruz de Barahona</t>
  </si>
  <si>
    <t>Hidrocloruro de betaxolol</t>
  </si>
  <si>
    <t>Instrumentos de microquímica</t>
  </si>
  <si>
    <t>Caballetes de madera</t>
  </si>
  <si>
    <t>Troqueles de fundición</t>
  </si>
  <si>
    <t>Equipo básico móvil in</t>
  </si>
  <si>
    <t>Mezcladores para uso comercial</t>
  </si>
  <si>
    <t>Asientos de comer (para bebés) o accesorios</t>
  </si>
  <si>
    <t>Servicios de corte con láser</t>
  </si>
  <si>
    <t>Servicios transfronterizos de gestión o control de la contaminación de las agua</t>
  </si>
  <si>
    <t>Separadores de cheques</t>
  </si>
  <si>
    <t>Bobina de aleación ferrosa</t>
  </si>
  <si>
    <t>Kits de correctores de fase o inyección de tinta</t>
  </si>
  <si>
    <t>Productos para la higiene femenina</t>
  </si>
  <si>
    <t>Curetas para periodoncia</t>
  </si>
  <si>
    <t>Defensas traseras o cercas para beisbol</t>
  </si>
  <si>
    <t>Hidrómetros</t>
  </si>
  <si>
    <t>Dispositivos de inoculación</t>
  </si>
  <si>
    <t>Mesas de retención o sistemas de medición para examen pediátrico</t>
  </si>
  <si>
    <t>Nitrato de amilo</t>
  </si>
  <si>
    <t>Sistemas de audio de alta fidelidad para el hogar</t>
  </si>
  <si>
    <t>Tintes o suministros de uso odontológico</t>
  </si>
  <si>
    <t>Destructor de discos compactos</t>
  </si>
  <si>
    <t>Calibrador o simulador de frecuencia</t>
  </si>
  <si>
    <t>Papel para plotter</t>
  </si>
  <si>
    <t>Mezcla para rebosar o de pan</t>
  </si>
  <si>
    <t>Quisqueya</t>
  </si>
  <si>
    <t>Agujas de insuflación endoscópica</t>
  </si>
  <si>
    <t>Lentes</t>
  </si>
  <si>
    <t>Cobijas eléctricas para uso doméstico</t>
  </si>
  <si>
    <t>Medio agar embotellado o en bandas para bacterias</t>
  </si>
  <si>
    <t>Tulipanes cortados</t>
  </si>
  <si>
    <t>Reproductor de casetes o grabadora</t>
  </si>
  <si>
    <t>Stanozolol</t>
  </si>
  <si>
    <t>Cableado preformado de panel</t>
  </si>
  <si>
    <t>Servicio financiero de alquiler de operaciones</t>
  </si>
  <si>
    <t>Chapa de níquel</t>
  </si>
  <si>
    <t>Servicios de corte con chorro de agua</t>
  </si>
  <si>
    <t>Fijadores</t>
  </si>
  <si>
    <t>Forjaduras en estampa abierta de cobre</t>
  </si>
  <si>
    <t>Máquinas para amarrar</t>
  </si>
  <si>
    <t>Recursos de genealogía</t>
  </si>
  <si>
    <t>Clubes de cartas</t>
  </si>
  <si>
    <t>Escáneres</t>
  </si>
  <si>
    <t>Martillos para uso odontológico</t>
  </si>
  <si>
    <t>Cargador de circuito digital dlc</t>
  </si>
  <si>
    <t>Probadores de velocidad de la cinta</t>
  </si>
  <si>
    <t>Equipos o accesorios para criocirugía</t>
  </si>
  <si>
    <t>Servicios gubernamentales de contabilidad</t>
  </si>
  <si>
    <t>Servicios de comediantes</t>
  </si>
  <si>
    <t>Software de servidor de aplicaciones</t>
  </si>
  <si>
    <t>Delitos militares</t>
  </si>
  <si>
    <t>Bumetanida</t>
  </si>
  <si>
    <t>Instalación o reparación de techos</t>
  </si>
  <si>
    <t>Objetos fundidos maquinados con troquel de magnesio</t>
  </si>
  <si>
    <t>Lecitina o fosfatidilcolina</t>
  </si>
  <si>
    <t>Brocas o taladros para endoscopia</t>
  </si>
  <si>
    <t>Sistemas diversos de pintura</t>
  </si>
  <si>
    <t>Otras soluciones reguladoras</t>
  </si>
  <si>
    <t>Baños de flotación de tejidos</t>
  </si>
  <si>
    <t>Ensambles estructurales con soldadura ultra violeta de acero al carbono</t>
  </si>
  <si>
    <t>Boquillas de bajantes</t>
  </si>
  <si>
    <t>Cloruro de magnesio</t>
  </si>
  <si>
    <t>Juegos de memoria</t>
  </si>
  <si>
    <t>Postes de madera o postes telefónicos</t>
  </si>
  <si>
    <t>Servicios de asesoría en la rotación o diversificación de cultivos</t>
  </si>
  <si>
    <t>Exprimidor de ajo para uso doméstico</t>
  </si>
  <si>
    <t>Criostatos</t>
  </si>
  <si>
    <t>Servicios de talleres postales</t>
  </si>
  <si>
    <t>Software de sistemas de manejo de base datos</t>
  </si>
  <si>
    <t>Libros de cocina o recetarios</t>
  </si>
  <si>
    <t>Servicios de mantenimiento del alumbrado</t>
  </si>
  <si>
    <t>Servicios de tatuajes</t>
  </si>
  <si>
    <t>Casamata militar</t>
  </si>
  <si>
    <t>Excepción - Rescisión de contratos cuya terminación no exceda el 40% del monto total del proyecto, obra o servicio</t>
  </si>
  <si>
    <t>Cortadores de virutas</t>
  </si>
  <si>
    <t>Congeladores para morgues</t>
  </si>
  <si>
    <t>Servicios de avalúo de inmuebles</t>
  </si>
  <si>
    <t>Objetos de metal precioso fundidos por moldeo en cáscara</t>
  </si>
  <si>
    <t>Forros para tablas de brazo arterial o intravenoso</t>
  </si>
  <si>
    <t>Módems</t>
  </si>
  <si>
    <t>Componentes de cobre formados con explosivos</t>
  </si>
  <si>
    <t>Alopurinol</t>
  </si>
  <si>
    <t>Papel de empaque</t>
  </si>
  <si>
    <t>Blocs o cuadernos de papel</t>
  </si>
  <si>
    <t>Máquinas de cappuccino o expreso</t>
  </si>
  <si>
    <t>Ensambles estructurales con soldadura ultra violeta de aleación hast x</t>
  </si>
  <si>
    <t>Dispositivos o accesorios para limpiar dientes</t>
  </si>
  <si>
    <t>Tarifas del parqueadero</t>
  </si>
  <si>
    <t>Generadores de nivel</t>
  </si>
  <si>
    <t>Fenilpropanolamina</t>
  </si>
  <si>
    <t>Sala de radiología</t>
  </si>
  <si>
    <t>Cuñas</t>
  </si>
  <si>
    <t>Melófonos</t>
  </si>
  <si>
    <t>Conductos de plástico</t>
  </si>
  <si>
    <t>Cámaras o habitaciones o cajas fuertes de protección radiológica para uso médico</t>
  </si>
  <si>
    <t>Hidrocloruro de propranolol</t>
  </si>
  <si>
    <t>Tazones (“mugs”) para uso doméstico</t>
  </si>
  <si>
    <t>Guantes de golf</t>
  </si>
  <si>
    <t>Tarjetas postales, de saludo o de notas</t>
  </si>
  <si>
    <t>Kits de oxígeno o resucitación para servicios médicos de emergencia</t>
  </si>
  <si>
    <t>Servicios de relleno de minas</t>
  </si>
  <si>
    <t>Grasas saturadas de vegetales o plantas comestibles</t>
  </si>
  <si>
    <t>Suministro de gas natural</t>
  </si>
  <si>
    <t>Planchas para uso comercial</t>
  </si>
  <si>
    <t>Gases cromatográficos</t>
  </si>
  <si>
    <t>Componentes o accesorios de duplicador de micro filmado</t>
  </si>
  <si>
    <t>Placas traseras o paneles o ensamblajes</t>
  </si>
  <si>
    <t>Estero Hondo</t>
  </si>
  <si>
    <t>Jabones</t>
  </si>
  <si>
    <t>Libros de recursos para la evaluación</t>
  </si>
  <si>
    <t>Correas o traíllas</t>
  </si>
  <si>
    <t>Software de creación de mapas</t>
  </si>
  <si>
    <t>Terazosina</t>
  </si>
  <si>
    <t>Componentes de titanio formados en torno</t>
  </si>
  <si>
    <t>Servicios de fabricación de prendas exteriores tejidas</t>
  </si>
  <si>
    <t>Ensambles de tubos soldados con soldadura fuerte o débil de acero inoxidable</t>
  </si>
  <si>
    <t>Servicios de especialistas pulmonares</t>
  </si>
  <si>
    <t>Pistolas de grapas</t>
  </si>
  <si>
    <t>Extractores de fibra cruda</t>
  </si>
  <si>
    <t>Sets o accesorios de remoción de cálculos</t>
  </si>
  <si>
    <t>Stands</t>
  </si>
  <si>
    <t>Carne de ave o carne fresca</t>
  </si>
  <si>
    <t>Equipo de paracaidismo</t>
  </si>
  <si>
    <t>Ensambles de tubos soldados con soldadura fuerte o débil de acero al carbono</t>
  </si>
  <si>
    <t>Bombas de corte</t>
  </si>
  <si>
    <t>Barra anti -  ladeo</t>
  </si>
  <si>
    <t>Cargadores sobre patines con dirección</t>
  </si>
  <si>
    <t>Rectas numéricas</t>
  </si>
  <si>
    <t>Contenedores de succión para uso médico</t>
  </si>
  <si>
    <t>Accesorios de carpetas de folders</t>
  </si>
  <si>
    <t>Clorhidrato de benzfetamina</t>
  </si>
  <si>
    <t>Válvulas de lengüeta</t>
  </si>
  <si>
    <t>Materiales de enseñanza de habilidades para entrevistas</t>
  </si>
  <si>
    <t>Paños para herramientas</t>
  </si>
  <si>
    <t>Tanques de revelado</t>
  </si>
  <si>
    <t>Clubes sociales para personas discapacitadas</t>
  </si>
  <si>
    <t>Archivadores móviles</t>
  </si>
  <si>
    <t>Kits de purificación de ácido nucleico etiquetado</t>
  </si>
  <si>
    <t>Objetos maquinados en molde permanente de aluminio fundidos</t>
  </si>
  <si>
    <t>Cintas antideslizantes de seguridad</t>
  </si>
  <si>
    <t>Herramientas de estabilización de colgador</t>
  </si>
  <si>
    <t>Clorhidrato de palonosetrón</t>
  </si>
  <si>
    <t>Mejoramiento del suelo</t>
  </si>
  <si>
    <t>Servicios de limpieza mediante tubería flexible contínua</t>
  </si>
  <si>
    <t>Filtros o accesorios para máscaras o respiradores</t>
  </si>
  <si>
    <t>Tinzaparina sódica</t>
  </si>
  <si>
    <t>Estantes para bicicletas</t>
  </si>
  <si>
    <t>Bridas de orificio</t>
  </si>
  <si>
    <t>Remolques</t>
  </si>
  <si>
    <t>Ensambles de láminas soldadas con soldadura ultra violeta de aleación hast x</t>
  </si>
  <si>
    <t>Objetos maquinados centrifugados de bronce fundidos</t>
  </si>
  <si>
    <t>Amcinonida</t>
  </si>
  <si>
    <t>Ceftriaxona</t>
  </si>
  <si>
    <t>Servicios de monitoreo o control de la contaminación de las aguas subterráneas</t>
  </si>
  <si>
    <t>Compresores de aire</t>
  </si>
  <si>
    <t>Aparato de visión teledirigido para recintos radiactivos</t>
  </si>
  <si>
    <t>Componentes de luz o energía o datos para atriles</t>
  </si>
  <si>
    <t>Extrusiones por impacto de caucho</t>
  </si>
  <si>
    <t>Misiles superficie a aire</t>
  </si>
  <si>
    <t>Zonas de paz</t>
  </si>
  <si>
    <t>Raíz de regaliz</t>
  </si>
  <si>
    <t>Servicios de abandono de pozos</t>
  </si>
  <si>
    <t>Servicios de formación profesional en telecomunicaciones</t>
  </si>
  <si>
    <t>Tartrato de zolpidem</t>
  </si>
  <si>
    <t>Probadores de dureza</t>
  </si>
  <si>
    <t>Herramientas y troqueles para tornos</t>
  </si>
  <si>
    <t>Leche para perros o gatos</t>
  </si>
  <si>
    <t>Huevos frescos</t>
  </si>
  <si>
    <t>Tostadoras sinfín para uso comercial</t>
  </si>
  <si>
    <t>Servicios de escuelas náuticas de yates y veleros</t>
  </si>
  <si>
    <t>Ensambles de barras atornilladas de inconel</t>
  </si>
  <si>
    <t>Didrocloruro de dexmedetomidina</t>
  </si>
  <si>
    <t>Cargas simuladas</t>
  </si>
  <si>
    <t>Martillos o cabezas de martillo para uso quirúrgico</t>
  </si>
  <si>
    <t>Lacas</t>
  </si>
  <si>
    <t>Cucharas de servir para uso comercial</t>
  </si>
  <si>
    <t>Carbachol</t>
  </si>
  <si>
    <t>Vigas de madera</t>
  </si>
  <si>
    <t>Kit de inicio de nodo de servicio de internet</t>
  </si>
  <si>
    <t>Troqueles de herramienta engarzadora de lengüetas</t>
  </si>
  <si>
    <t>Aconitum napellus (acónito común)</t>
  </si>
  <si>
    <t>Parapente</t>
  </si>
  <si>
    <t>Organizaciones o servicios de peregrinaje a la meca</t>
  </si>
  <si>
    <t>Sistemas de varilla de mando para reactores nucleares</t>
  </si>
  <si>
    <t>Forjas de hierro maquinadas por reducción</t>
  </si>
  <si>
    <t>Servicios de asesoramiento sobre liquidaciones o ventas de empresas</t>
  </si>
  <si>
    <t>Telas abrasivas</t>
  </si>
  <si>
    <t>Bobinas de imágenes de resonancia magnética mri para uso médico</t>
  </si>
  <si>
    <t>Varillas de zinc</t>
  </si>
  <si>
    <t>Medidores de acidificación</t>
  </si>
  <si>
    <t>Hornos de caja para laboratorio</t>
  </si>
  <si>
    <t>Tableros blancos interactivos o accesorios</t>
  </si>
  <si>
    <t>Aparatos para metabolismo basal</t>
  </si>
  <si>
    <t>Estilista de moda</t>
  </si>
  <si>
    <t>Servicios legales sobre derecho laboral</t>
  </si>
  <si>
    <t>Tuercas de aletas</t>
  </si>
  <si>
    <t>Pipeta repetidoras de un solo canal manuales</t>
  </si>
  <si>
    <t>Hidroclorotiazida</t>
  </si>
  <si>
    <t>Munición para deportes</t>
  </si>
  <si>
    <t>Pedro Brand</t>
  </si>
  <si>
    <t>Minería hidráulica</t>
  </si>
  <si>
    <t>Estribos del taladro de perforación</t>
  </si>
  <si>
    <t>Pimpinella</t>
  </si>
  <si>
    <t>Suministros de tracción de pelvis o espalda</t>
  </si>
  <si>
    <t>Ensamblajes de cristales centellantes</t>
  </si>
  <si>
    <t>Servicios de cortadoras químicas</t>
  </si>
  <si>
    <t>Hornos de limpieza de espacio</t>
  </si>
  <si>
    <t>Dispositivos para echar llave o sujetadores para los discapacitados físicamente</t>
  </si>
  <si>
    <t>Lámparas de rayos ultravioleta (uv)</t>
  </si>
  <si>
    <t>Sets de tablillas de tracción</t>
  </si>
  <si>
    <t>Chorro de balines o perdigones</t>
  </si>
  <si>
    <t>Uroquinasa</t>
  </si>
  <si>
    <t>Almohadillas o bombas de presión alterna</t>
  </si>
  <si>
    <t>Propofol</t>
  </si>
  <si>
    <t>Bombas de preparación de muestras</t>
  </si>
  <si>
    <t>Tubería de cobre</t>
  </si>
  <si>
    <t>Forjas de latón maquinadas con troquel cerrado</t>
  </si>
  <si>
    <t>La Cuchilla</t>
  </si>
  <si>
    <t>Detectores ultrasónicos de flujo de sangre</t>
  </si>
  <si>
    <t>Baclofeno</t>
  </si>
  <si>
    <t>Objetos maquinados de latón fundidos en molde en concha</t>
  </si>
  <si>
    <t>Capas protectoras para implantes ortopédicos</t>
  </si>
  <si>
    <t>Transportadores de redes de pesca</t>
  </si>
  <si>
    <t>Hipocruposis</t>
  </si>
  <si>
    <t>Cumayasa</t>
  </si>
  <si>
    <t>Cinta metálica</t>
  </si>
  <si>
    <t>Valeriana</t>
  </si>
  <si>
    <t>Componentes de zinc maquinados por extrusión hidrostática</t>
  </si>
  <si>
    <t>Impuesto sobre nóminas</t>
  </si>
  <si>
    <t>Libros de recursos y actividades de pentominós</t>
  </si>
  <si>
    <t>Cámaras grabadoras o video cámaras digitales</t>
  </si>
  <si>
    <t>Instrumentos de medición de rugosidad</t>
  </si>
  <si>
    <t>Servicios de prevención o control de enfermedades parasitarias</t>
  </si>
  <si>
    <t>Materiales de enseñanza de vida independiente</t>
  </si>
  <si>
    <t>Cultivadoras</t>
  </si>
  <si>
    <t>Gabinetes de monitoreo para uso médico</t>
  </si>
  <si>
    <t>Limpiadores de amoniaco</t>
  </si>
  <si>
    <t>Elevadores para uso quirúrgico</t>
  </si>
  <si>
    <t>Semillas o plántulas de pimienta</t>
  </si>
  <si>
    <t>Cobijas para mascotas</t>
  </si>
  <si>
    <t>Redomas para laboratorio</t>
  </si>
  <si>
    <t>Monitoreo ambiental</t>
  </si>
  <si>
    <t>Luces para uso odontológico general o sus accesorios</t>
  </si>
  <si>
    <t>Establos para ganado</t>
  </si>
  <si>
    <t>Veragua</t>
  </si>
  <si>
    <t>Molduras por inyección de vidrio</t>
  </si>
  <si>
    <t>Ensambles estructurales con soldadura ultra violeta de cobre</t>
  </si>
  <si>
    <t>Revisteros</t>
  </si>
  <si>
    <t>Consola central para teléfonos</t>
  </si>
  <si>
    <t>Servicios de fabricación de cemento o cal o yeso</t>
  </si>
  <si>
    <t>Bolas de billar</t>
  </si>
  <si>
    <t>Sen o senósidos</t>
  </si>
  <si>
    <t>Acueductos</t>
  </si>
  <si>
    <t>Tubos fotomultiplicadores</t>
  </si>
  <si>
    <t>Cordón de llanta</t>
  </si>
  <si>
    <t>Conjuntos de circuitos de aplicaciones específicas</t>
  </si>
  <si>
    <t>Espátulas de paleta</t>
  </si>
  <si>
    <t>Batidora de huevos para uso doméstico</t>
  </si>
  <si>
    <t>Valverde</t>
  </si>
  <si>
    <t>Misiles balísticos</t>
  </si>
  <si>
    <t>Líneas de acceso internacional</t>
  </si>
  <si>
    <t>Ensamblajes de flujo paralelo</t>
  </si>
  <si>
    <t>Tablones de madera</t>
  </si>
  <si>
    <t>Servicios de tratamiento de superficies</t>
  </si>
  <si>
    <t>Vino espumoso</t>
  </si>
  <si>
    <t>Boletas o rollos de boletería</t>
  </si>
  <si>
    <t>Objetos maquinados de cinc fundidos en arena</t>
  </si>
  <si>
    <t>Fundición en arena de berilio</t>
  </si>
  <si>
    <t>Vestidos folclóricos para bebé</t>
  </si>
  <si>
    <t>Ensambles de láminas soldadas con soldadura ultra violeta de acero de aleación baja</t>
  </si>
  <si>
    <t>Lodos con base de petróleo</t>
  </si>
  <si>
    <t>Servicios de entrenadores de animales</t>
  </si>
  <si>
    <t>Oftalmómetros</t>
  </si>
  <si>
    <t>Bombas de vacío para laboratorio</t>
  </si>
  <si>
    <t>Pan congelado</t>
  </si>
  <si>
    <t>Tornillos de apriete</t>
  </si>
  <si>
    <t>Platos especiales para bacterias</t>
  </si>
  <si>
    <t>Cajas registradoras de juguete</t>
  </si>
  <si>
    <t>Componentes de plomo estampados</t>
  </si>
  <si>
    <t>Espéculos para otoscopia</t>
  </si>
  <si>
    <t>Interruptores de mercurio</t>
  </si>
  <si>
    <t>Tractores delanteros de cabina baja</t>
  </si>
  <si>
    <t>Tintas para afiches a base de agua</t>
  </si>
  <si>
    <t>Tostadoras para uso doméstico</t>
  </si>
  <si>
    <t>Cadenas corrientes</t>
  </si>
  <si>
    <t>Chocolate o sustituto de chocolate</t>
  </si>
  <si>
    <t>Cable de poliqueno reticulado</t>
  </si>
  <si>
    <t>Organizaciones, asociaciones o cooperativas forestales</t>
  </si>
  <si>
    <t>Pulidores de lentes oftálmicos</t>
  </si>
  <si>
    <t>Encofrados</t>
  </si>
  <si>
    <t>Maleato de ergonovina</t>
  </si>
  <si>
    <t>Recogedores de botavaras</t>
  </si>
  <si>
    <t>Alambre calentador</t>
  </si>
  <si>
    <t>Bombas y accesorios de balón intra aórtico</t>
  </si>
  <si>
    <t>Pelotas de beisbol</t>
  </si>
  <si>
    <t>Engranajes cremallera</t>
  </si>
  <si>
    <t>Carritos de viaje</t>
  </si>
  <si>
    <t>Coladores de aceite</t>
  </si>
  <si>
    <t>Retenedores o accesorios para filtros</t>
  </si>
  <si>
    <t>Alambre de cobre "nu gold"</t>
  </si>
  <si>
    <t>Componentes de magnesio formados con explosivos</t>
  </si>
  <si>
    <t>Servicios internacionales de monitoreo de medicamentos</t>
  </si>
  <si>
    <t>Profundización de pozos de mina</t>
  </si>
  <si>
    <t>Maquinaria para elaboración de zumos</t>
  </si>
  <si>
    <t>Varillas de latón</t>
  </si>
  <si>
    <t>Meloxicam</t>
  </si>
  <si>
    <t>Cortadoras de margen dental</t>
  </si>
  <si>
    <t>Cosedoras para uso interno</t>
  </si>
  <si>
    <t>Mezcladores de aire de oxígeno</t>
  </si>
  <si>
    <t>Exploración geofísica</t>
  </si>
  <si>
    <t>Agujas quirúrgicas para oídos o narices o gargantas</t>
  </si>
  <si>
    <t>Cámaras de web</t>
  </si>
  <si>
    <t>Máquinas expendedoras de pólizas de seguros</t>
  </si>
  <si>
    <t>Ensambles de tubería con soldadura fuerte o débil de aluminio</t>
  </si>
  <si>
    <t>Retractores rectales</t>
  </si>
  <si>
    <t>Servicios de vigilancia</t>
  </si>
  <si>
    <t>Monitores o medidores de glucosa</t>
  </si>
  <si>
    <t>Servicios de pesca mediante tubería flexible contínua</t>
  </si>
  <si>
    <t>Coronas</t>
  </si>
  <si>
    <t>Resucitadores manuales</t>
  </si>
  <si>
    <t>Servicio de telecomunicaciones de retransmisión en trama</t>
  </si>
  <si>
    <t>Dosímetros de cámara de ionización</t>
  </si>
  <si>
    <t>Puntos obturadores de uso odontológico</t>
  </si>
  <si>
    <t>Sets de vehículos</t>
  </si>
  <si>
    <t>Lensómetros para uso oftálmico</t>
  </si>
  <si>
    <t>Componentes de acero inoxidable formados en torno</t>
  </si>
  <si>
    <t>Pinzas o ganchos o fórceps o accesorios para uso quirúrgico</t>
  </si>
  <si>
    <t>Flunitrazepam</t>
  </si>
  <si>
    <t>Ensambles estructurales con soldadura de fuerte o débil de aleación wasp</t>
  </si>
  <si>
    <t>Bar refrigerador</t>
  </si>
  <si>
    <t>Analizadores de ionización de la llama</t>
  </si>
  <si>
    <t>Tapas de casetes o películas de rayos x para uso médico</t>
  </si>
  <si>
    <t>Anhídrido maléico de estireno</t>
  </si>
  <si>
    <t>Contenedores intermedios a granel</t>
  </si>
  <si>
    <t>Gamuzas o cueros para lavar</t>
  </si>
  <si>
    <t>Cánulas nasales para uso médico</t>
  </si>
  <si>
    <t>Pinturas de esmalte</t>
  </si>
  <si>
    <t>Sets de artrografía para uso médico</t>
  </si>
  <si>
    <t>Cables para cableado</t>
  </si>
  <si>
    <t>Contenedores para transporte de cuerpos</t>
  </si>
  <si>
    <t>Pasadores de alineación</t>
  </si>
  <si>
    <t>Tartrato de levorfanol</t>
  </si>
  <si>
    <t>Materiales de enseñanza  de publicidad o comercialización de marcas</t>
  </si>
  <si>
    <t>Adaptadores de herramientas de perforación</t>
  </si>
  <si>
    <t>Ifosfamida</t>
  </si>
  <si>
    <t>Equipos y componentes de red de acceso inalámbrica oss</t>
  </si>
  <si>
    <t>Probadores de corrosión</t>
  </si>
  <si>
    <t>Bloques de pilas específicas para productos</t>
  </si>
  <si>
    <t>Equipos de búsqueda y salvamento</t>
  </si>
  <si>
    <t>Carritos de equipos o procedimientos o accesorios para endoscopia</t>
  </si>
  <si>
    <t>Cuadrados de decimales</t>
  </si>
  <si>
    <t>Arcilla común</t>
  </si>
  <si>
    <t>Analizadores de red</t>
  </si>
  <si>
    <t>Centro de localización</t>
  </si>
  <si>
    <t>Servicios de ortopedia</t>
  </si>
  <si>
    <t>Kits para purificación de ácido ribonucleico mensajero mrna</t>
  </si>
  <si>
    <t>Deshumidificadores</t>
  </si>
  <si>
    <t>Catéteres nasales o kits de cateterización para uso médico</t>
  </si>
  <si>
    <t>Catéteres para monitoreo de presión intrauterina</t>
  </si>
  <si>
    <t>Servicios de procesar datos cuatro dimensiónales</t>
  </si>
  <si>
    <t>Electrodos selectivos de iones</t>
  </si>
  <si>
    <t>Agentes para engruesar el lodo</t>
  </si>
  <si>
    <t>Reactivos o kits o sustratos de detección quimio luminiscente de proteínas</t>
  </si>
  <si>
    <t>Transductores o accesorios para ultrasonido o doppler o eco para uso médico</t>
  </si>
  <si>
    <t>Poliamida</t>
  </si>
  <si>
    <t>Instalación de controles electrónicos</t>
  </si>
  <si>
    <t>Sucralfato</t>
  </si>
  <si>
    <t>Melatonina</t>
  </si>
  <si>
    <t>Guardabarros</t>
  </si>
  <si>
    <t>Herramientas de perforación direccional de hoyo derecho</t>
  </si>
  <si>
    <t>Servicios de payasos</t>
  </si>
  <si>
    <t>Prensas de moldeo en frío</t>
  </si>
  <si>
    <t>Los Toros</t>
  </si>
  <si>
    <t>Núcleo de panal de acero</t>
  </si>
  <si>
    <t>Amortiguación</t>
  </si>
  <si>
    <t>Servicios de operación o administración de plantas cárnicas</t>
  </si>
  <si>
    <t>Cadenas de los engranajes conductores</t>
  </si>
  <si>
    <t>Sulfato de salbutamol</t>
  </si>
  <si>
    <t>Peróxidos orgánicos</t>
  </si>
  <si>
    <t>Bañeras o tinas para bebés</t>
  </si>
  <si>
    <t>Trimetilxantina</t>
  </si>
  <si>
    <t>Vestidos folclóricos para hombre</t>
  </si>
  <si>
    <t>Sistemas de computador</t>
  </si>
  <si>
    <t>Servicios de producción de jabones o preparaciones para limpieza o perfumes o cosméticos</t>
  </si>
  <si>
    <t>Colecciones de historietas cómicas</t>
  </si>
  <si>
    <t>Ensambles de tubería con soldadura sónica de latón</t>
  </si>
  <si>
    <t>Hojas de acrílico</t>
  </si>
  <si>
    <t>Polímero acetal</t>
  </si>
  <si>
    <t>Objetos fundidos maquinados por proceso v de titanio</t>
  </si>
  <si>
    <t>Efedrina</t>
  </si>
  <si>
    <t>Accesorios o suministros para analizadores radio isotópicos</t>
  </si>
  <si>
    <t>Servicios de ampliación dirigible de paredes por debajo de la tubería de revestimiento durante la perforación del pozo</t>
  </si>
  <si>
    <t>Sello mecánico</t>
  </si>
  <si>
    <t>Deslizadoras</t>
  </si>
  <si>
    <t>Roxitromicina</t>
  </si>
  <si>
    <t>Soportes para correas</t>
  </si>
  <si>
    <t>Modelos de laboratorio dentales</t>
  </si>
  <si>
    <t>Cartuchos de filtración de agua</t>
  </si>
  <si>
    <t>Servicios de representación de partidos políticos</t>
  </si>
  <si>
    <t>Latanoprost</t>
  </si>
  <si>
    <t>Tapetes anti fatiga</t>
  </si>
  <si>
    <t>Paletas de alfarería</t>
  </si>
  <si>
    <t>Servicios de terminación del control de arena del pozo</t>
  </si>
  <si>
    <t>Servicios de oficina</t>
  </si>
  <si>
    <t>Central de energía eólica</t>
  </si>
  <si>
    <t>Sonares</t>
  </si>
  <si>
    <t>Unidad Ejecutora</t>
  </si>
  <si>
    <t>Servicios de rehabilitación por sustancias tóxicas</t>
  </si>
  <si>
    <t>Retractores bucales</t>
  </si>
  <si>
    <t>Ensambles de láminas soldadas con soldadura sónica de inconel</t>
  </si>
  <si>
    <t>Tiras o papeles para pruebas químicas</t>
  </si>
  <si>
    <t>Citrato de sodio</t>
  </si>
  <si>
    <t>Citrato de bismuto ranitidina</t>
  </si>
  <si>
    <t>Diodos con efecto túnel</t>
  </si>
  <si>
    <t>Servicios de reaseguros</t>
  </si>
  <si>
    <t>Resinas recicladas</t>
  </si>
  <si>
    <t>Pamoato de pirantel</t>
  </si>
  <si>
    <t>Stand de iluminación</t>
  </si>
  <si>
    <t>Servicios de enseñanza a distancia</t>
  </si>
  <si>
    <t>Servicios de fabricación de maquinaria o plantas industriales especiales</t>
  </si>
  <si>
    <t>Tabletas gráficas para arquitectura</t>
  </si>
  <si>
    <t>Mezcladoras intensivas</t>
  </si>
  <si>
    <t>Catéteres de succión o sus accesorios</t>
  </si>
  <si>
    <t>Estiradores gastrointestinales</t>
  </si>
  <si>
    <t>Paradas de velocidad</t>
  </si>
  <si>
    <t>Casinos</t>
  </si>
  <si>
    <t>Chapas de oro de laboratorio dental</t>
  </si>
  <si>
    <t>Software de imágenes gráficas o de fotografía</t>
  </si>
  <si>
    <t>Bobina de plomo</t>
  </si>
  <si>
    <t>Pan fresco</t>
  </si>
  <si>
    <t>Guantes de softbol</t>
  </si>
  <si>
    <t>Barras redondas</t>
  </si>
  <si>
    <t>Software de manejo de instalaciones</t>
  </si>
  <si>
    <t>Servicios de helicópteros de salvamento</t>
  </si>
  <si>
    <t>Conductos de hierro</t>
  </si>
  <si>
    <t>Servicios relacionados con el internet</t>
  </si>
  <si>
    <t>Conductores o módulos de disparo o accesorios para biopsia de seno mínimamente invasiva</t>
  </si>
  <si>
    <t>Cuchillos para periodoncia</t>
  </si>
  <si>
    <t>Antralina o ditranol</t>
  </si>
  <si>
    <t>Consola de control de calderas programables</t>
  </si>
  <si>
    <t>Sensores de densidad del cemento</t>
  </si>
  <si>
    <t>Banda de caucho</t>
  </si>
  <si>
    <t>Pantallas tangentes</t>
  </si>
  <si>
    <t>Servicios de órdenes religiosas</t>
  </si>
  <si>
    <t>Montacargas</t>
  </si>
  <si>
    <t>Campañas contra el tabaco</t>
  </si>
  <si>
    <t>Terpenoides</t>
  </si>
  <si>
    <t>Estereoscopios para probar la visión</t>
  </si>
  <si>
    <t>Cable de telecomunicaciones exterior de planta</t>
  </si>
  <si>
    <t>Alicates planos</t>
  </si>
  <si>
    <t>Mazindol</t>
  </si>
  <si>
    <t>Hélices marítimas</t>
  </si>
  <si>
    <t>Escuelas públicas de educación primaria o secundaria</t>
  </si>
  <si>
    <t>Vitrificados</t>
  </si>
  <si>
    <t>Accesorios o suministros para analizadores de toxicología</t>
  </si>
  <si>
    <t>Conductos para cables</t>
  </si>
  <si>
    <t>OBJETO DE CONTRATACIÓN</t>
  </si>
  <si>
    <t>Rehabilitación de tierras forestales áridas</t>
  </si>
  <si>
    <t>Bolsas o contenedores de drenaje de diálisis peritoneal</t>
  </si>
  <si>
    <t>Sillas altas (taburetes)</t>
  </si>
  <si>
    <t>Ingeniería de producción para petróleo o gas</t>
  </si>
  <si>
    <t>Mesilato de pergolida</t>
  </si>
  <si>
    <t>Fibra prensada</t>
  </si>
  <si>
    <t>Servicios de producción de etileno o metanol o derivados</t>
  </si>
  <si>
    <t>Servicio de reparación de equipo industrial</t>
  </si>
  <si>
    <t>Botas para niña</t>
  </si>
  <si>
    <t>Bolsas o estantes para bolsas</t>
  </si>
  <si>
    <t>Material no metálico en barra labrada</t>
  </si>
  <si>
    <t>Balanzas mecánicas</t>
  </si>
  <si>
    <t>Tarjetas de interface de red</t>
  </si>
  <si>
    <t>Paso de peatones</t>
  </si>
  <si>
    <t>Láseres</t>
  </si>
  <si>
    <t>Monumentos prehistóricos</t>
  </si>
  <si>
    <t>Producción de hortalizas</t>
  </si>
  <si>
    <t>Defibrotide</t>
  </si>
  <si>
    <t>Objetos de acero inoxidable fundidos por moldeo en cáscara</t>
  </si>
  <si>
    <t>Bandejas o cubetas para instrumentos dentales</t>
  </si>
  <si>
    <t>Sistemas de audio conferencias</t>
  </si>
  <si>
    <t>Coladeras para uso comercial</t>
  </si>
  <si>
    <t>Polímero cristal líquido lcp</t>
  </si>
  <si>
    <t>Fulminantes explosivos</t>
  </si>
  <si>
    <t>Pastillas de témpera</t>
  </si>
  <si>
    <t>Aire acondicionado portátil para uso doméstico</t>
  </si>
  <si>
    <t>Monitores de ventilación pulmonar</t>
  </si>
  <si>
    <t>Ganciclovir sódico</t>
  </si>
  <si>
    <t>Manguitos eléctricos</t>
  </si>
  <si>
    <t>Líneas de flujo de boca de pozo</t>
  </si>
  <si>
    <t>Agencias de detectives</t>
  </si>
  <si>
    <t>Libros de recursos o actividades de representación gráfica</t>
  </si>
  <si>
    <t>Boquillas de acometida</t>
  </si>
  <si>
    <t>Ayudas de posicionamiento para imágenes de resonancia magnética mri para uso médico</t>
  </si>
  <si>
    <t>Ensambles de placas soldadas con soldadura ultra violeta de acero al carbono</t>
  </si>
  <si>
    <t>Moldes para uso comercial</t>
  </si>
  <si>
    <t>Sondas de borrado hemostático</t>
  </si>
  <si>
    <t>Plancha de vapor para ropa</t>
  </si>
  <si>
    <t>Relojes verticales</t>
  </si>
  <si>
    <t>Impresoras láser</t>
  </si>
  <si>
    <t>Cinta de vinilo</t>
  </si>
  <si>
    <t>Locomotoras eléctricas de pasajeros</t>
  </si>
  <si>
    <t>Pentostatina</t>
  </si>
  <si>
    <t>Clavos de tapicería</t>
  </si>
  <si>
    <t>Aduja de fibra y goma</t>
  </si>
  <si>
    <t>Gluconato ferroso</t>
  </si>
  <si>
    <t>Servicios de asesoramiento sobre  inteligencia empresarial</t>
  </si>
  <si>
    <t>Conexiones flexibles</t>
  </si>
  <si>
    <t>Cornetas musicales</t>
  </si>
  <si>
    <t>Servicios de prevención o control de enfermedades endocrinas</t>
  </si>
  <si>
    <t>Tartrato de rivastigmina</t>
  </si>
  <si>
    <t>Tambores abrasivos</t>
  </si>
  <si>
    <t>Pastas o kits de prevención dental</t>
  </si>
  <si>
    <t>Engranajes rectos</t>
  </si>
  <si>
    <t>Bebidas para infantes</t>
  </si>
  <si>
    <t>libros de recursos o actividades de numeración</t>
  </si>
  <si>
    <t>Daunorubicinas</t>
  </si>
  <si>
    <t>Materiales de enseñanza para la comprensión de los créditos o préstamos de consumo</t>
  </si>
  <si>
    <t>Luxómetros</t>
  </si>
  <si>
    <t>Ensambles estructurales atornillados de acero inoxidable</t>
  </si>
  <si>
    <t>Dispositivos de cuerpo entero para deslizarse o voltearse</t>
  </si>
  <si>
    <t>Barrido de puerta</t>
  </si>
  <si>
    <t>Sets de instrumentos para cirugía oftálmica</t>
  </si>
  <si>
    <t>Moldes para muffins para uso doméstico</t>
  </si>
  <si>
    <t>San Francisco Vicentillo</t>
  </si>
  <si>
    <t>Forjaduras anulares laminadas de cinc</t>
  </si>
  <si>
    <t>Lenguajes de programación o de marca patentada</t>
  </si>
  <si>
    <t>Poliftalamida (PPA)</t>
  </si>
  <si>
    <t>Probadores de fatiga</t>
  </si>
  <si>
    <t>Tanato de pseudoefedrina</t>
  </si>
  <si>
    <t>Chapa de aleación de berilio</t>
  </si>
  <si>
    <t>MIPYME</t>
  </si>
  <si>
    <t>Correas o arneses para unidades de diálisis peritoneal</t>
  </si>
  <si>
    <t>Ensambles estructurales con soldadura sónica de inconel</t>
  </si>
  <si>
    <t>Indicadores de profundidad</t>
  </si>
  <si>
    <t>Fundición en arena de titanio</t>
  </si>
  <si>
    <t>Molduras de metales ferrosos</t>
  </si>
  <si>
    <t>Contenedores desechables de esterilización</t>
  </si>
  <si>
    <t>Fibras de viscosas</t>
  </si>
  <si>
    <t>Recursos de diversidad étnica</t>
  </si>
  <si>
    <t>Bronquitis infecciosa aviar</t>
  </si>
  <si>
    <t>Sopas o sudados preparados congelados</t>
  </si>
  <si>
    <t>Convertidores de oxígeno líquido</t>
  </si>
  <si>
    <t>Diritromicina</t>
  </si>
  <si>
    <t>Servicios de estadistas</t>
  </si>
  <si>
    <t>Servicios de registro acústico dipolar</t>
  </si>
  <si>
    <t>Tratamiento o rehabilitación de suelos contaminados</t>
  </si>
  <si>
    <t>Alabantes</t>
  </si>
  <si>
    <t>Elevador de boom telescópico</t>
  </si>
  <si>
    <t>Barnices</t>
  </si>
  <si>
    <t>Robots para levantar o poner</t>
  </si>
  <si>
    <t>Arandelas de acabado</t>
  </si>
  <si>
    <t>Servicios de perforación de tuberías de pozos</t>
  </si>
  <si>
    <t>Brazos oscilantes</t>
  </si>
  <si>
    <t>Bombas oscilantes</t>
  </si>
  <si>
    <t>Cornos franceses</t>
  </si>
  <si>
    <t>Bolsas de laminadores</t>
  </si>
  <si>
    <t>Componentes de acero inoxidable maquinados por extrusión de impacto</t>
  </si>
  <si>
    <t>Servicios de planificación de la estrategia de gestión o conservación de recursos naturales</t>
  </si>
  <si>
    <t>Mesas para cambiar al bebé o accesorios</t>
  </si>
  <si>
    <t>Sujetadores bucales para uso odontológico</t>
  </si>
  <si>
    <t>CT</t>
  </si>
  <si>
    <t>FT</t>
  </si>
  <si>
    <t>Especímenes del cuerpo humano, partes u órganos</t>
  </si>
  <si>
    <t>Vidrio de seguridad</t>
  </si>
  <si>
    <t>Bombas de cavidad progresiva</t>
  </si>
  <si>
    <t>Desarenadores de lodo</t>
  </si>
  <si>
    <t>Clorhidrato de tacrina</t>
  </si>
  <si>
    <t>Bebidas deportivas o de energía</t>
  </si>
  <si>
    <t>Servicios de laboratorios patológicos</t>
  </si>
  <si>
    <t>Trimetazidina</t>
  </si>
  <si>
    <t>Collares cervicales o de extracción de víctimas para servicios médicos de emergencia</t>
  </si>
  <si>
    <t>Temas relacionados con la eutanasia</t>
  </si>
  <si>
    <t>Palas excavadoras</t>
  </si>
  <si>
    <t>Calentadores de pernos</t>
  </si>
  <si>
    <t>Clorhidrato de buclicina</t>
  </si>
  <si>
    <t>Productos de pintura multicultural</t>
  </si>
  <si>
    <t>Yates</t>
  </si>
  <si>
    <t>Equipo de futbol de bandera</t>
  </si>
  <si>
    <t>Materiales de enseñanza sobre el control de peso o el ejercicio</t>
  </si>
  <si>
    <t>Materiales de enseñanza de comprensión de los efectos de las grasas alimenticias</t>
  </si>
  <si>
    <t>Extensores para uso quirúrgico</t>
  </si>
  <si>
    <t>Forjaduras en estampa cerrada de latón</t>
  </si>
  <si>
    <t>Etofenamato</t>
  </si>
  <si>
    <t>Bombas giratorias</t>
  </si>
  <si>
    <t>Limpiadores de pisos</t>
  </si>
  <si>
    <t>Fundas de bolsa para ostomía</t>
  </si>
  <si>
    <t>Instrumentos de prueba de redondez</t>
  </si>
  <si>
    <t>Adaptadores o conectores o accesorios para soportes de filtros farmacéuticos</t>
  </si>
  <si>
    <t>Lámina de bronce</t>
  </si>
  <si>
    <t>Celdas competentes de bacterias</t>
  </si>
  <si>
    <t>Colimadores de terapia de radiación de intensidad modulada de acelerador lineal imrt para uso médico</t>
  </si>
  <si>
    <t>Urnas de incineración o accesorios</t>
  </si>
  <si>
    <t>Archivos para tarjetas rotativas o de presentación</t>
  </si>
  <si>
    <t>La Guáyiga</t>
  </si>
  <si>
    <t>Dispositivos de tensión del cable de recuperación</t>
  </si>
  <si>
    <t>Sulfato codeina</t>
  </si>
  <si>
    <t>Dispositivos de tracción del cráneo para uso quirúrgico o productos relacionados</t>
  </si>
  <si>
    <t>Sopas o sudados preparados fresco</t>
  </si>
  <si>
    <t>Certificados de regalo</t>
  </si>
  <si>
    <t>Espaciadores de tintes de uso odontológico</t>
  </si>
  <si>
    <t>Pipeta de desplazamiento positivo de un solo canal manuales</t>
  </si>
  <si>
    <t>Tela de fieltro</t>
  </si>
  <si>
    <t>Clorhidrato de mitoxantrona</t>
  </si>
  <si>
    <t>Tintas para huecograbado o litografía a base de aceite</t>
  </si>
  <si>
    <t>Gas de agua o gas productor</t>
  </si>
  <si>
    <t>Fieltros de recubrimiento ortopédico para la mano o el dedo</t>
  </si>
  <si>
    <t>Mesas de imágenes de resonancia magnética mri para uso médico</t>
  </si>
  <si>
    <t>Juntas líquidas</t>
  </si>
  <si>
    <t>Máquinas trituradoras de papel o accesorios</t>
  </si>
  <si>
    <t>Controles de volante de avión</t>
  </si>
  <si>
    <t>Lansoprazol</t>
  </si>
  <si>
    <t>Lana aislante</t>
  </si>
  <si>
    <t>Cinc en barra labrada</t>
  </si>
  <si>
    <t>Servicios de fabricación de motores o  turbinas</t>
  </si>
  <si>
    <t>Sulfato de morfina</t>
  </si>
  <si>
    <t>Forjas de hierro maquinadas con troquel abierto</t>
  </si>
  <si>
    <t>Servicio de análisis de sistemas</t>
  </si>
  <si>
    <t>Tiras para análisis de orina</t>
  </si>
  <si>
    <t>Ensambles de placas atornilladas de acero inoxidable</t>
  </si>
  <si>
    <t>Moldeados de inyección de reacción de plástico</t>
  </si>
  <si>
    <t>Materiales de duplicación de uso odontológico</t>
  </si>
  <si>
    <t>Tiaras</t>
  </si>
  <si>
    <t>Ensambles estructurales pegados de acero de aleación baja</t>
  </si>
  <si>
    <t>Sistemas o kits de transcripción o traducción</t>
  </si>
  <si>
    <t>Módulos de intercambio de comunicación de datos</t>
  </si>
  <si>
    <t>Programación para assembler</t>
  </si>
  <si>
    <t>Grabado de planchas metálicas</t>
  </si>
  <si>
    <t>Tenazas para uso quirúrgico</t>
  </si>
  <si>
    <t>Componentes compuestos formados en torno</t>
  </si>
  <si>
    <t>Componentes no metálicos formados en torno</t>
  </si>
  <si>
    <t>Madera blanda</t>
  </si>
  <si>
    <t>Piezas de acero fundidas a presión</t>
  </si>
  <si>
    <t>Computadores centrales</t>
  </si>
  <si>
    <t>Acoples elastoméricos</t>
  </si>
  <si>
    <t>Servicios de telemetría acústica durante la perforación</t>
  </si>
  <si>
    <t>Refrigeradores para bancos de sangre</t>
  </si>
  <si>
    <t>Kits de plantillas de mapas</t>
  </si>
  <si>
    <t>Pasadores de pivote</t>
  </si>
  <si>
    <t>Módulos de demostración de opciones de alimentos saludables</t>
  </si>
  <si>
    <t>Varillas cortas</t>
  </si>
  <si>
    <t>Rollos de transferencia</t>
  </si>
  <si>
    <t>Señales de chapa</t>
  </si>
  <si>
    <t>Cable submarino</t>
  </si>
  <si>
    <t>Metalistería de arquitectura</t>
  </si>
  <si>
    <t>Secadoras de ropa para uso doméstico</t>
  </si>
  <si>
    <t>Libros de recursos o actividades de la multiplicación</t>
  </si>
  <si>
    <t>Clorhidrato de terbinafina</t>
  </si>
  <si>
    <t>Set de muebles</t>
  </si>
  <si>
    <t>Acero en placa labrada</t>
  </si>
  <si>
    <t>Equipos de vacío o vapor de mercurio</t>
  </si>
  <si>
    <t>Servicios de herbicidas</t>
  </si>
  <si>
    <t>Máquinas para hacer pulpa de madera</t>
  </si>
  <si>
    <t>Tubos o estiradores endoscopicos</t>
  </si>
  <si>
    <t>Incubadoras para cultivo de tejidos</t>
  </si>
  <si>
    <t>Sandalias para hombre</t>
  </si>
  <si>
    <t>Equipo para el esquilar o peluquear de animales</t>
  </si>
  <si>
    <t>Estaciones de trabajo químico para uso forense</t>
  </si>
  <si>
    <t>Carritos o accesorios para uso médico</t>
  </si>
  <si>
    <t>Carboncillo vine</t>
  </si>
  <si>
    <t>Fosfato de sodio</t>
  </si>
  <si>
    <t>Servicio de terminación de la elevación de gas del pozo</t>
  </si>
  <si>
    <t>Butobarbital</t>
  </si>
  <si>
    <t>Dispositivos de acoplamiento por inducción</t>
  </si>
  <si>
    <t>Buzones de correo multi recipientes</t>
  </si>
  <si>
    <t>Equipos de deionización o desmineralización</t>
  </si>
  <si>
    <t>Palmar Arriba</t>
  </si>
  <si>
    <t>Cortadores</t>
  </si>
  <si>
    <t>Lavadores de película</t>
  </si>
  <si>
    <t>Estaciones de acoplamiento</t>
  </si>
  <si>
    <t>Fosfato de calcio dibase</t>
  </si>
  <si>
    <t>Sobres o empaques para especímenes o láminas de muestras</t>
  </si>
  <si>
    <t>Componentes de acero inoxidable maquinados por extrusión en caliente</t>
  </si>
  <si>
    <t>Vigas compuestas de madera</t>
  </si>
  <si>
    <t>Adalimumab</t>
  </si>
  <si>
    <t>Dispositivos de elevación o transferencia de cadáveres</t>
  </si>
  <si>
    <t>Marcadores de pintura</t>
  </si>
  <si>
    <t>Diafragmas de carburador</t>
  </si>
  <si>
    <t>Objetos de latón fundidos en molde cerámico</t>
  </si>
  <si>
    <t>Objetos de cobre fundidos por proceso en v</t>
  </si>
  <si>
    <t>Textiles o agujas para punto de cruz</t>
  </si>
  <si>
    <t>Fusibles de tapón</t>
  </si>
  <si>
    <t>Ensambles de láminas soldadas con soldadura solvente de inconel</t>
  </si>
  <si>
    <t>Ensambles de tubos soldados con soldadura sónica de latón</t>
  </si>
  <si>
    <t>Palos de espinaquer</t>
  </si>
  <si>
    <t>Reactores, fermentadores o digestores</t>
  </si>
  <si>
    <t>Metohexital sódico</t>
  </si>
  <si>
    <t>Taladros de roca hidráulicos</t>
  </si>
  <si>
    <t>Sillas para hemodiálisis</t>
  </si>
  <si>
    <t>Pétalos secos</t>
  </si>
  <si>
    <t>Alquiler de perros guardianes</t>
  </si>
  <si>
    <t>Postrer Río</t>
  </si>
  <si>
    <t>Componentes no metálicos formados con explosivos</t>
  </si>
  <si>
    <t>Equipo para producción submarina de boca de pozo</t>
  </si>
  <si>
    <t>Reservas de metales preciosos</t>
  </si>
  <si>
    <t>Software de navegación de rutas</t>
  </si>
  <si>
    <t>Chapa de caucho</t>
  </si>
  <si>
    <t>Máquinas para sellar correspondencia</t>
  </si>
  <si>
    <t>Ensambles de láminas soldadas con soldadura solvente de acero inoxidable</t>
  </si>
  <si>
    <t>Funcionalidad de interconexión</t>
  </si>
  <si>
    <t>Lavado o kits de preparación del paciente para uso quirúrgico</t>
  </si>
  <si>
    <t>Éter de polivinilo</t>
  </si>
  <si>
    <t>Servicios de soldadura fuerte con latón</t>
  </si>
  <si>
    <t>Bloques contra salpicaduras</t>
  </si>
  <si>
    <t>Trofeos</t>
  </si>
  <si>
    <t>Espéculos para examen anal o rectal</t>
  </si>
  <si>
    <t>Máquinas fundidoras</t>
  </si>
  <si>
    <t>Tela o textil de bismaleimida</t>
  </si>
  <si>
    <t>Cinturones de seguridad del avión</t>
  </si>
  <si>
    <t>Servicios de manejo o control de garrapatas</t>
  </si>
  <si>
    <t>Plantilla de instalación</t>
  </si>
  <si>
    <t>Grabadoras de punto de fusión</t>
  </si>
  <si>
    <t>PROVINCIAS</t>
  </si>
  <si>
    <t>Somatropina</t>
  </si>
  <si>
    <t>Paquetes mortuorios</t>
  </si>
  <si>
    <t>Equipos de facoemulsificación o extrusión o accesorios para cirugía oftálmica</t>
  </si>
  <si>
    <t>Rotores de avión</t>
  </si>
  <si>
    <t>Dispositivos de posicionamiento</t>
  </si>
  <si>
    <t>Cañas de timones</t>
  </si>
  <si>
    <t>Papeles de registro para electroencefalógrafos</t>
  </si>
  <si>
    <t>Porta tubos o llaves para uso quirúrgico</t>
  </si>
  <si>
    <t>Manuales operativos o de instrucciones</t>
  </si>
  <si>
    <t>Atapulgita</t>
  </si>
  <si>
    <t>Einstenio es</t>
  </si>
  <si>
    <t>Forjaduras en estampa cerrada de hierro</t>
  </si>
  <si>
    <t>Fosfato  sódico de celulosa</t>
  </si>
  <si>
    <t>Servicios de maquinado electroquímico ecm</t>
  </si>
  <si>
    <t>Archivos planos</t>
  </si>
  <si>
    <t>Venta de tierras comerciales o industriales</t>
  </si>
  <si>
    <t>Accesorios de bolos</t>
  </si>
  <si>
    <t>Extrusiones de perfiles de cobre</t>
  </si>
  <si>
    <t>Tubos múltiples</t>
  </si>
  <si>
    <t>Retractores de inclinación para uso quirúrgico</t>
  </si>
  <si>
    <t>Forros para botones</t>
  </si>
  <si>
    <t>Evaporadores para laboratorio</t>
  </si>
  <si>
    <t>Tornillos de rosca para laminados</t>
  </si>
  <si>
    <t>Colocadores de chips</t>
  </si>
  <si>
    <t>Duplicadores de línea</t>
  </si>
  <si>
    <t>Servicios de comunicados de prensa</t>
  </si>
  <si>
    <t>Ensambles de placas atornilladas de aluminio</t>
  </si>
  <si>
    <t>Coladores de pintura</t>
  </si>
  <si>
    <t>Servicios de orientación para el aprendizaje a distancia</t>
  </si>
  <si>
    <t>Instalaciones para videoconferencias</t>
  </si>
  <si>
    <t>Bridas de remate</t>
  </si>
  <si>
    <t>Limas para periodoncia</t>
  </si>
  <si>
    <t>Molsidomina</t>
  </si>
  <si>
    <t>Espectrómetros de resonancia magnética nuclear (NMR)</t>
  </si>
  <si>
    <t>Servicios de  mantenimiento o administración de pozos de agua</t>
  </si>
  <si>
    <t>Películas de cine en discos de video digital dvd</t>
  </si>
  <si>
    <t>Servicios de ratificación o implementación de leyes administrativas</t>
  </si>
  <si>
    <t>Servicios de asesoramiento sobre ecología</t>
  </si>
  <si>
    <t>Laboratorio de lenguas</t>
  </si>
  <si>
    <t>Peras de caucho para usos médicos</t>
  </si>
  <si>
    <t>Llaves de combinación</t>
  </si>
  <si>
    <t>Tela de resina impregnada</t>
  </si>
  <si>
    <t>Sujetadores para relojes</t>
  </si>
  <si>
    <t>Objetos fundidos maquinados por proceso v de acero inoxidable</t>
  </si>
  <si>
    <t>Servicios para modelado de aguas subterráneas o superficiales</t>
  </si>
  <si>
    <t>Carritos de emergencia o resucitación</t>
  </si>
  <si>
    <t>Eliminadores de niebla</t>
  </si>
  <si>
    <t>Aleación de níquel en barra labrada</t>
  </si>
  <si>
    <t>Gabinetes de almacenamiento</t>
  </si>
  <si>
    <t>Aparatos de combustión de alto vacío</t>
  </si>
  <si>
    <t>Máquinas para planchar o prensas</t>
  </si>
  <si>
    <t>Dispositivos de bobinar sísmicos</t>
  </si>
  <si>
    <t>Software de creación y edición de video</t>
  </si>
  <si>
    <t>Operaciones de relleno sanitario</t>
  </si>
  <si>
    <t>Conjuntos de bogie</t>
  </si>
  <si>
    <t>Tenazas de corte final</t>
  </si>
  <si>
    <t>Capotillo</t>
  </si>
  <si>
    <t>Servicios de monitoreo del flujo del pozo petrolero o de gas</t>
  </si>
  <si>
    <t>Tanques digestores de lodo o aguas residuales</t>
  </si>
  <si>
    <t>Soluciones de neutralización</t>
  </si>
  <si>
    <t>Clorhidrato de tramadol</t>
  </si>
  <si>
    <t>Accesorios de traqueotomía</t>
  </si>
  <si>
    <t>Ensambles de tubería atornillada de aluminio</t>
  </si>
  <si>
    <t>Ciclizina</t>
  </si>
  <si>
    <t>Forjas no metálicas maquinadas con impresión por troquel</t>
  </si>
  <si>
    <t>Postes de cemento o concreto</t>
  </si>
  <si>
    <t>Martillos o martillos quirúrgicos para uso quirúrgico</t>
  </si>
  <si>
    <t>Paños comprimibles para uso odontológico</t>
  </si>
  <si>
    <t>Incubadoras refrigeradas</t>
  </si>
  <si>
    <t>Barras de latón</t>
  </si>
  <si>
    <t>Mesilato de bromocriptina</t>
  </si>
  <si>
    <t>Catalizadores de ruptura</t>
  </si>
  <si>
    <t>Betametasona</t>
  </si>
  <si>
    <t>Tinturas</t>
  </si>
  <si>
    <t>Servicios de hechiceros o vudús</t>
  </si>
  <si>
    <t>Convertidores de un solo paso para unidades de hemodiálisis</t>
  </si>
  <si>
    <t>Agentes de suspensión</t>
  </si>
  <si>
    <t>Taladro de mano</t>
  </si>
  <si>
    <t>Convertidor o controlador de bus de interface</t>
  </si>
  <si>
    <t>Tallador de calabazas para uso doméstico</t>
  </si>
  <si>
    <t>Accesorios de carrito de portero</t>
  </si>
  <si>
    <t>Clorhidrato de oxibutinina</t>
  </si>
  <si>
    <t>Juegos de tejo</t>
  </si>
  <si>
    <t>Anillos de  joyería fina</t>
  </si>
  <si>
    <t>Válvulas de ventilación del cárter</t>
  </si>
  <si>
    <t>Servicios de control de termitas</t>
  </si>
  <si>
    <t>Clioquinol</t>
  </si>
  <si>
    <t>Mesas o estaciones de trabajo o accesorios para rehabilitación o terapia</t>
  </si>
  <si>
    <t>Libros comerciales para múltiples usos</t>
  </si>
  <si>
    <t>Paquetes de medicación de oídos</t>
  </si>
  <si>
    <t>Trajes para niño</t>
  </si>
  <si>
    <t>Set de bloques de patrón longitudinal</t>
  </si>
  <si>
    <t>Ollas para salsas o cocción para uso comercial</t>
  </si>
  <si>
    <t>Estudios de emplazamientos de planta de reciclado</t>
  </si>
  <si>
    <t>Auditorio</t>
  </si>
  <si>
    <t>Interruptores de flotador o de nivel</t>
  </si>
  <si>
    <t>Analizadores de productos cárnicos o lácteos</t>
  </si>
  <si>
    <t>Servicios de corte de metales</t>
  </si>
  <si>
    <t>Bombas de lodo</t>
  </si>
  <si>
    <t>Jaladores de cremalleras para los discapacitados físicamente</t>
  </si>
  <si>
    <t>Otros servicios generales para perforación de pozos</t>
  </si>
  <si>
    <t>Arados</t>
  </si>
  <si>
    <t>Queratómetros refractores de combinación</t>
  </si>
  <si>
    <t>Espejos sin revestimiento</t>
  </si>
  <si>
    <t>Marcadores de foco isoeléctrico ief</t>
  </si>
  <si>
    <t>Servicios de agentes aduaneros</t>
  </si>
  <si>
    <t>Bloques de atributos</t>
  </si>
  <si>
    <t>Transmisiones manuales</t>
  </si>
  <si>
    <t>Accesorios para urinales o inodoros</t>
  </si>
  <si>
    <t>Gabinetes de control de presión de aire para uso médico</t>
  </si>
  <si>
    <t>Dispositivos para colgar cuadros</t>
  </si>
  <si>
    <t>Irbesartán</t>
  </si>
  <si>
    <t>Láminas de silicona</t>
  </si>
  <si>
    <t>Servicios de planificación de la terminación del pozo</t>
  </si>
  <si>
    <t>Kits de tocador</t>
  </si>
  <si>
    <t>Sistemas de inter - bloqueo de las puertas</t>
  </si>
  <si>
    <t>Quinapril</t>
  </si>
  <si>
    <t>Servicios o programas de relaciones de inversionistas</t>
  </si>
  <si>
    <t>Bitartrato de dihidrocodeína</t>
  </si>
  <si>
    <t>Servicios del rendimiento de la perforación del campo  petrolero</t>
  </si>
  <si>
    <t>Fuentes de luz quirúrgica o accesorios para endoscopia</t>
  </si>
  <si>
    <t>Caseta para reparación de pintura</t>
  </si>
  <si>
    <t>Isopropil unoprostone</t>
  </si>
  <si>
    <t>Triamcinolona</t>
  </si>
  <si>
    <t>Placas</t>
  </si>
  <si>
    <t>Servomotores</t>
  </si>
  <si>
    <t>Raspadores</t>
  </si>
  <si>
    <t>Pintura permanente de baja viscosidad para vidrio o cerámica</t>
  </si>
  <si>
    <t>Servicios de pasaportes</t>
  </si>
  <si>
    <t>Asas de paquetes</t>
  </si>
  <si>
    <t>Objetos de aleación ferrosa fundidos en molde de grafito</t>
  </si>
  <si>
    <t>Cepillos de aruñar</t>
  </si>
  <si>
    <t>Clorhidrato de desipramina</t>
  </si>
  <si>
    <t>Sellos de estampación de caucho</t>
  </si>
  <si>
    <t>Chasis para camiones</t>
  </si>
  <si>
    <t>Ventana visual de láser o lentes</t>
  </si>
  <si>
    <t>Huesos</t>
  </si>
  <si>
    <t>Barras portasierra</t>
  </si>
  <si>
    <t>Servicio de recuperación de información de las bases de datos en línea</t>
  </si>
  <si>
    <t>Servicios legales sobre competencia o regulaciones gubernamentales</t>
  </si>
  <si>
    <t>Vectores de expresión de levadura</t>
  </si>
  <si>
    <t>Armarios para materiales peligrosos</t>
  </si>
  <si>
    <t>Huevos preparados</t>
  </si>
  <si>
    <t>Servicios de producción de disolventes, glicoles o detergentes</t>
  </si>
  <si>
    <t>Forjaduras en estampa abierta de acero</t>
  </si>
  <si>
    <t>Generador de marcapasos cardíaco o marcapasos de terapia de re sincronización cardíaca</t>
  </si>
  <si>
    <t>Tenecteplasa</t>
  </si>
  <si>
    <t>Caballetes o accesorios</t>
  </si>
  <si>
    <t>Compresas de petrolato</t>
  </si>
  <si>
    <t>Afiladores de cuchillos para uso doméstico</t>
  </si>
  <si>
    <t>Retractores de columna o nervios</t>
  </si>
  <si>
    <t>Compuesto cloruro de polivinilo</t>
  </si>
  <si>
    <t>Bonao</t>
  </si>
  <si>
    <t>Bloques o poleas</t>
  </si>
  <si>
    <t>Neyba</t>
  </si>
  <si>
    <t>Forjas de latón maquinadas por anillo enrollado</t>
  </si>
  <si>
    <t>Dajabón</t>
  </si>
  <si>
    <t>Electrodos o sets para electromiógrafos</t>
  </si>
  <si>
    <t>Almohadillas para restregar</t>
  </si>
  <si>
    <t>Sistemas de telemetría</t>
  </si>
  <si>
    <t>Servicios de protección del ensanche y calibración de la perforación en el fondo del pozo</t>
  </si>
  <si>
    <t>Programas de investigación</t>
  </si>
  <si>
    <t>Estructuras de naves espaciales</t>
  </si>
  <si>
    <t>Bombas de cromatografía</t>
  </si>
  <si>
    <t>Salvaléon de Higüey</t>
  </si>
  <si>
    <t>Remolque de botes</t>
  </si>
  <si>
    <t>Respiradores</t>
  </si>
  <si>
    <t>Objetos maquinados de aleación ferrosa fundidos en arena</t>
  </si>
  <si>
    <t>Reactivos o soluciones o tinturas para parasitología o micología</t>
  </si>
  <si>
    <t>Jeringas para muestras</t>
  </si>
  <si>
    <t>Protector de carpetas</t>
  </si>
  <si>
    <t>Elevadores de canecas</t>
  </si>
  <si>
    <t>Objetos de estaño fundidos en molde cerámico</t>
  </si>
  <si>
    <t>Pala cargadora</t>
  </si>
  <si>
    <t>Varillas de acero</t>
  </si>
  <si>
    <t>Tiza de billar</t>
  </si>
  <si>
    <t>Modelos de células</t>
  </si>
  <si>
    <t>Difuminadores</t>
  </si>
  <si>
    <t>Despliegue de mapas o secuencias vectoriales</t>
  </si>
  <si>
    <t>Estuches o bolsas para técnicos médicos de emergencia emt</t>
  </si>
  <si>
    <t>Warfarina sódica</t>
  </si>
  <si>
    <t>Máquinas de emparejamiento de libros</t>
  </si>
  <si>
    <t>Raspadores dentales o accesorios</t>
  </si>
  <si>
    <t>Compartimentos de caja o estantería</t>
  </si>
  <si>
    <t>Ralladores para uso doméstico</t>
  </si>
  <si>
    <t>Colocadores de estampillas</t>
  </si>
  <si>
    <t>Cortadores de cañerías o tubos</t>
  </si>
  <si>
    <t>Ensamblajes de plomo</t>
  </si>
  <si>
    <t>Servicios de vivienda asistida</t>
  </si>
  <si>
    <t>Papel libros o cuadernos para bitácoras</t>
  </si>
  <si>
    <t>Copas o sets pulidores para uso odontológico</t>
  </si>
  <si>
    <t>Sombrillas</t>
  </si>
  <si>
    <t>Clorhidrato de linsidomina</t>
  </si>
  <si>
    <t>Deflazacort</t>
  </si>
  <si>
    <t>Tambores para impresoras o faxes o fotocopiadoras</t>
  </si>
  <si>
    <t>Ensambles de barras soldadas con soldadura fuerte o débil no metálica</t>
  </si>
  <si>
    <t>Kits para extracción de proteína de bacterias</t>
  </si>
  <si>
    <t>Ensambles de barras atornilladas de acero de aleación baja</t>
  </si>
  <si>
    <t>Clips para cierre de piel</t>
  </si>
  <si>
    <t>Trifosfatos deoxinucleotidos dntps</t>
  </si>
  <si>
    <t>Ribeteadoras</t>
  </si>
  <si>
    <t>Agujas de croché</t>
  </si>
  <si>
    <t>Northern blot o southern blot o western blot prefabricadas</t>
  </si>
  <si>
    <t>Barras de metal precioso</t>
  </si>
  <si>
    <t>Iluminación o electricidad o componentes de información no modulares</t>
  </si>
  <si>
    <t>Estuches de soporte de vida para servicios médicos de emergencia</t>
  </si>
  <si>
    <t>Objetos de aleación no ferrosa fundidos en molde de grafito</t>
  </si>
  <si>
    <t>Kits de vitrectomía oftálmica</t>
  </si>
  <si>
    <t>Etiquetas de códigos de barra</t>
  </si>
  <si>
    <t>EXCEPCIÓN - PROVEEDOR ÚNICO</t>
  </si>
  <si>
    <t>Servicios de inspección laboral</t>
  </si>
  <si>
    <t>Apósitos secos</t>
  </si>
  <si>
    <t>Viajes en aviones comerciales</t>
  </si>
  <si>
    <t>Pirolidina polivinilo</t>
  </si>
  <si>
    <t>Núcleo de panal de bronce</t>
  </si>
  <si>
    <t>Tapas para válvulas de dialisato unidades de hemodiálisis</t>
  </si>
  <si>
    <t>Paneles de proyección de despliegue de cristal líquido</t>
  </si>
  <si>
    <t>Tablas o accesorios para autopsias</t>
  </si>
  <si>
    <t>Cinturón para herramientas</t>
  </si>
  <si>
    <t>Hidrotratador de destilado</t>
  </si>
  <si>
    <t>Bandejas de revelado</t>
  </si>
  <si>
    <t>Anillo de pistón</t>
  </si>
  <si>
    <t>Instalación o reparación de paredes</t>
  </si>
  <si>
    <t>Asafétida</t>
  </si>
  <si>
    <t>Bolsas para billetes o billeteras</t>
  </si>
  <si>
    <t>Pantoprazol sódico sesquihidratado</t>
  </si>
  <si>
    <t>Simuladores de radioterapia de tomografía computarizada ct o cat</t>
  </si>
  <si>
    <t>Moldura de latón</t>
  </si>
  <si>
    <t>Unidades de la fuente de alimentación de avión</t>
  </si>
  <si>
    <t>Bridas de retención</t>
  </si>
  <si>
    <t>Servicios de gestión de datos cartográficos del campo petrolero</t>
  </si>
  <si>
    <t>Máquinas de interruptor de fax</t>
  </si>
  <si>
    <t>Herramientas de resistividad</t>
  </si>
  <si>
    <t>EXCEPCIÓN - CONSTRUCCIÓN, INSTALACIÓN O ADQUISICIÓN DE OFICINAS PARA EL SERVICIO EXTERIOR</t>
  </si>
  <si>
    <t>Alcancía de monedas</t>
  </si>
  <si>
    <t>Fosfomicina trometamol</t>
  </si>
  <si>
    <t>Lentes endoscópicos</t>
  </si>
  <si>
    <t>Vacuna contra el virus de hepatitis b</t>
  </si>
  <si>
    <t>Equipo para el manejo de desperdicios de las mascotas</t>
  </si>
  <si>
    <t>Unidades de catálogo de tarjetas</t>
  </si>
  <si>
    <t>Servicios de ingeniería eléctrica</t>
  </si>
  <si>
    <t>Rodillo de papel de colgadura</t>
  </si>
  <si>
    <t>Equipo de acuarios</t>
  </si>
  <si>
    <t>Micro centrífugas</t>
  </si>
  <si>
    <t>Clorhidrato de cloroquina</t>
  </si>
  <si>
    <t>Canastas de ropa</t>
  </si>
  <si>
    <t>Las Barías-La Estancia</t>
  </si>
  <si>
    <t>Esteres o sus sustitutos</t>
  </si>
  <si>
    <t>Cloruro de calcio</t>
  </si>
  <si>
    <t>Ayudas de costura para los discapacitados físicamente</t>
  </si>
  <si>
    <t>Papel kits de papeles surtidos</t>
  </si>
  <si>
    <t>Máquinas para cambiar llantas</t>
  </si>
  <si>
    <t>Polimetilacrilato</t>
  </si>
  <si>
    <t>Componentes de acero maquinados por extrusión hidrostática</t>
  </si>
  <si>
    <t>Mangueras de aire</t>
  </si>
  <si>
    <t>Lingotes de bronce</t>
  </si>
  <si>
    <t>Botellas para terapia de calor o frío</t>
  </si>
  <si>
    <t>Pompones</t>
  </si>
  <si>
    <t>Ensambles estructurales con soldadura ultra violeta de acero inoxidable</t>
  </si>
  <si>
    <t>Accesorios del panel de control o distribución</t>
  </si>
  <si>
    <t>Servicios de aserradero</t>
  </si>
  <si>
    <t>Termómetros de lectura remota</t>
  </si>
  <si>
    <t>Cambita el Pueblecito</t>
  </si>
  <si>
    <t>Toallas de esterilización</t>
  </si>
  <si>
    <t>Componentes de bronce maquinados por extrusión de impacto</t>
  </si>
  <si>
    <t>Ojos móviles decorativos</t>
  </si>
  <si>
    <t>Acetato de desmopresina</t>
  </si>
  <si>
    <t>Yunques</t>
  </si>
  <si>
    <t>Ácido tánico</t>
  </si>
  <si>
    <t>Propionato de clobetasol</t>
  </si>
  <si>
    <t>Lámparas de calor o sus accesorios para uso médico</t>
  </si>
  <si>
    <t>Partes de repuesto para bombas de alcantarillado</t>
  </si>
  <si>
    <t>Equipo de circuito de conmutador</t>
  </si>
  <si>
    <t>Navas</t>
  </si>
  <si>
    <t>Caballos</t>
  </si>
  <si>
    <t>Anillos de molde o suministros relacionados para uso odontológico</t>
  </si>
  <si>
    <t>Cinta aislante eléctrica</t>
  </si>
  <si>
    <t>Soportes de cojinetes</t>
  </si>
  <si>
    <t>Herramientas sónicas del cable de recuperación</t>
  </si>
  <si>
    <t>Ensambles estructurales atornillados de acero de aleación baja</t>
  </si>
  <si>
    <t>Tejados de pizarra</t>
  </si>
  <si>
    <t>Guías de referencia del gobierno</t>
  </si>
  <si>
    <t>Servicios de copias a color o de cotejo</t>
  </si>
  <si>
    <t>Máquinas recogedoras de libros</t>
  </si>
  <si>
    <t>Sistemas de análisis de agua</t>
  </si>
  <si>
    <t>Diseño de comunicaciones por redes de área local</t>
  </si>
  <si>
    <t>Herramientas de levantamiento de manga</t>
  </si>
  <si>
    <t>Planchas para muelles</t>
  </si>
  <si>
    <t>Clubes deportivos de caza o tiro</t>
  </si>
  <si>
    <t>Accesorios eléctricos</t>
  </si>
  <si>
    <t>Epicloridrina</t>
  </si>
  <si>
    <t>Servicios de resonancia magnética nuclear</t>
  </si>
  <si>
    <t>Ensambles de barras remachadas de aleación wasp</t>
  </si>
  <si>
    <t>Filtros multiplexados de división de longitud de onda densa de telecomunicaciones dwdm</t>
  </si>
  <si>
    <t xml:space="preserve">Objeto de Contratación </t>
  </si>
  <si>
    <t>Filminas de monedas</t>
  </si>
  <si>
    <t>Libretas de direcciones o repuestos</t>
  </si>
  <si>
    <t>Analizadores de lactato</t>
  </si>
  <si>
    <t>Correas de retención o espinales para servicios médicos de emergencia</t>
  </si>
  <si>
    <t>Cable de fibra óptica de exterior</t>
  </si>
  <si>
    <t>Pilas secas</t>
  </si>
  <si>
    <t>Oximas</t>
  </si>
  <si>
    <t>Valoración del estado de salud individual</t>
  </si>
  <si>
    <t>Guías de referencia de preálgebra o álgebra</t>
  </si>
  <si>
    <t>Pie cúbico</t>
  </si>
  <si>
    <t>Impresora rotativa ultravioleta uv</t>
  </si>
  <si>
    <t>Las Zanjas</t>
  </si>
  <si>
    <t>Mineral de platino</t>
  </si>
  <si>
    <t>Accesorios de prueba</t>
  </si>
  <si>
    <t>Implantes maxilofaciales bucales o sets</t>
  </si>
  <si>
    <t>Helicópteros antisubmarinos</t>
  </si>
  <si>
    <t>Lomustina</t>
  </si>
  <si>
    <t>Plataformas petroleras o de gas</t>
  </si>
  <si>
    <t>Resina</t>
  </si>
  <si>
    <t>Hidrometeorología</t>
  </si>
  <si>
    <t>Unidades o accesorios de mantenimiento para endoscopia</t>
  </si>
  <si>
    <t>Servicios de preservación cultural de las minorías étnicas</t>
  </si>
  <si>
    <t>Artículos de seguridad para la cabeza para uso deportivo</t>
  </si>
  <si>
    <t>Ópera</t>
  </si>
  <si>
    <t>Ensambles de tubos soldados con disolvente de inconel</t>
  </si>
  <si>
    <t>Bloqueadores de ruedas</t>
  </si>
  <si>
    <t>Componentes de bronce maquinados por extrusión hidrostática</t>
  </si>
  <si>
    <t>Pistones de cilindro neumático</t>
  </si>
  <si>
    <t>Tarjetas perforadas de incentivo</t>
  </si>
  <si>
    <t>Máquinas de afeitar eléctricas para uso doméstico</t>
  </si>
  <si>
    <t>Deshidratadores de vacío</t>
  </si>
  <si>
    <t>Máquinas para pulir lentes</t>
  </si>
  <si>
    <t>Jabones para enema</t>
  </si>
  <si>
    <t>Abridor manual de cartas</t>
  </si>
  <si>
    <t>Música de fondo</t>
  </si>
  <si>
    <t>Válvulas deslizantes</t>
  </si>
  <si>
    <t>Poder ejecutivo político o servicios</t>
  </si>
  <si>
    <t>Herramientas para hilvanar acolchados</t>
  </si>
  <si>
    <t>Conectores de tubo</t>
  </si>
  <si>
    <t>Circuitos integrados ordenados hacia arriba</t>
  </si>
  <si>
    <t>Reactivos o soluciones o tinturas para inmunología o serología</t>
  </si>
  <si>
    <t>Antimonio</t>
  </si>
  <si>
    <t>Establecimientos de comida rápida</t>
  </si>
  <si>
    <t>Partes de metal no ferroso pulverizado</t>
  </si>
  <si>
    <t>Partes de repuesto para bombas sumergibles</t>
  </si>
  <si>
    <t>Sistemas de señalización para ferrocarriles</t>
  </si>
  <si>
    <t>Cinta de máquinas de escribir</t>
  </si>
  <si>
    <t>Extrusiones en frío de aleación ferrosa</t>
  </si>
  <si>
    <t>Software de puntos de venta pos</t>
  </si>
  <si>
    <t>Implantes de tejido humano</t>
  </si>
  <si>
    <t>Servicios de estadísticas o predicciones del empleo</t>
  </si>
  <si>
    <t>Tarjetas de patrones o actividades de bloques lógicos</t>
  </si>
  <si>
    <t>Estantes para tubos de ensayo</t>
  </si>
  <si>
    <t>Fundición en arena de zinc</t>
  </si>
  <si>
    <t>Perforadora de avance</t>
  </si>
  <si>
    <t>Sujetadores de esferos o lápices</t>
  </si>
  <si>
    <t>Concesiones de guardarropía</t>
  </si>
  <si>
    <t>Fibras de acrílico</t>
  </si>
  <si>
    <t>Equipo de acceso de microondas</t>
  </si>
  <si>
    <t>Sets para procedimientos mielográficos</t>
  </si>
  <si>
    <t>Sunroofs o techos corredizos</t>
  </si>
  <si>
    <t>Oprelvekina</t>
  </si>
  <si>
    <t>Cascos</t>
  </si>
  <si>
    <t>Dispositivos de movimiento vestibular para rehabilitación o terapia</t>
  </si>
  <si>
    <t>Componentes de hierro estampados</t>
  </si>
  <si>
    <t>Tela de caucho</t>
  </si>
  <si>
    <t>Compresor de ensamblaje</t>
  </si>
  <si>
    <t>Juntas teóricas</t>
  </si>
  <si>
    <t>Animales y organismos preservados</t>
  </si>
  <si>
    <t>Hornos para a cocción de cerámica</t>
  </si>
  <si>
    <t>Recipiente absorbente</t>
  </si>
  <si>
    <t>Productos de aspiradores respiratorios o accesorios</t>
  </si>
  <si>
    <t>Ácido acético  antiséptico</t>
  </si>
  <si>
    <t>Servicios del sistema de llamarada del campo petrolífero</t>
  </si>
  <si>
    <t>Enyesado o pirca</t>
  </si>
  <si>
    <t>Objetos fundidos maquinados por proceso v no metálico</t>
  </si>
  <si>
    <t>Componentes de hierro formados en torno</t>
  </si>
  <si>
    <t>Enlaces de cables</t>
  </si>
  <si>
    <t>Servicios de elaboración de productos cárnicos o derivados</t>
  </si>
  <si>
    <t>Bandas de ejercicio o masilla o tubos o accesorios para rehabilitación o terapia</t>
  </si>
  <si>
    <t>Latas de aerosol</t>
  </si>
  <si>
    <t>Estaciones de impresión o pantallas para serigrafía</t>
  </si>
  <si>
    <t>Filiforme para dilatar el uréter o la uretra</t>
  </si>
  <si>
    <t>Lentes de prueba del ojo o sus accesorios para uso oftálmico</t>
  </si>
  <si>
    <t>Filtros de agua</t>
  </si>
  <si>
    <t>Servicios de diseño del servicio de fracturación del pozo</t>
  </si>
  <si>
    <t>Kits de reparación de cilindro neumático o sus componentes</t>
  </si>
  <si>
    <t>Ensambles estructurales con soldadura ultra violeta de aluminio</t>
  </si>
  <si>
    <t>Ipecacuana</t>
  </si>
  <si>
    <t>Modelos anatómicos</t>
  </si>
  <si>
    <t>Servicios sísmicos de tiro de control</t>
  </si>
  <si>
    <t>Salsalato o ácido salicil salicílico</t>
  </si>
  <si>
    <t>Argollas de amarre</t>
  </si>
  <si>
    <t>Pistolas de calafateo eléctricas</t>
  </si>
  <si>
    <t>Servicios de explotación a cielo abierto</t>
  </si>
  <si>
    <t>Impresión de papelería o formularios comerciales</t>
  </si>
  <si>
    <t>Formatos o libros de personal</t>
  </si>
  <si>
    <t>Audiómetros o accesorios</t>
  </si>
  <si>
    <t>Oxfendazol</t>
  </si>
  <si>
    <t>Antígeno brucélico</t>
  </si>
  <si>
    <t>Maletines para computador</t>
  </si>
  <si>
    <t>Servicios de cooperativas o consorcios</t>
  </si>
  <si>
    <t>Jorgillo</t>
  </si>
  <si>
    <t>Bugies eléctricos</t>
  </si>
  <si>
    <t>Dihidroxialuminio-carbonato de sodio</t>
  </si>
  <si>
    <t>Impulsores</t>
  </si>
  <si>
    <t>Recubrimiento o satinado de materias estructurales de metal, madera u hormigón</t>
  </si>
  <si>
    <t>Software de cumplimiento (compliance)</t>
  </si>
  <si>
    <t>Carbón de leña o vegetal</t>
  </si>
  <si>
    <t>Equipo de crecimiento de cristal</t>
  </si>
  <si>
    <t>Valvulotomos angioscópicos</t>
  </si>
  <si>
    <t>Muelles</t>
  </si>
  <si>
    <t>Servicios de elevación con alambre (slickline)</t>
  </si>
  <si>
    <t>Rifamicina</t>
  </si>
  <si>
    <t>Sabana del Puerto</t>
  </si>
  <si>
    <t>Materiales de enseñanza sobre actividades de la ciencia de los alimentos</t>
  </si>
  <si>
    <t>Temporizadores de oxígeno</t>
  </si>
  <si>
    <t>Cámaras hiperbáricas para uso médico</t>
  </si>
  <si>
    <t>Resina acetato vinilo etileno</t>
  </si>
  <si>
    <t>Equipo para recargar combustible de aviones</t>
  </si>
  <si>
    <t>Equipo de carbón activado</t>
  </si>
  <si>
    <t>Sujetadores de aguja láser para uso quirúrgico</t>
  </si>
  <si>
    <t>Maquinas de vueltas de campo de petróleo</t>
  </si>
  <si>
    <t>Equipo codificador y decodificador</t>
  </si>
  <si>
    <t>Analizadores de grano</t>
  </si>
  <si>
    <t>Muñecas</t>
  </si>
  <si>
    <t>Endulzantes artificiales</t>
  </si>
  <si>
    <t>Bancas cubículo (pupitres con bloqueo visual para evitar distracciones)</t>
  </si>
  <si>
    <t>Revestimiento del cabezal de la carcasa</t>
  </si>
  <si>
    <t>Sulfato de capreomicina</t>
  </si>
  <si>
    <t>Metirosina</t>
  </si>
  <si>
    <t>Puntos de remolque sísmicos</t>
  </si>
  <si>
    <t>Husillos de giro de eje</t>
  </si>
  <si>
    <t>Amortiguadores de choque</t>
  </si>
  <si>
    <t>Servicios de producción de vacunas, sueros o antibióticos</t>
  </si>
  <si>
    <t>Peróxido de benzoilo</t>
  </si>
  <si>
    <t>Arroyo Toro Masipedro</t>
  </si>
  <si>
    <t>Citarabina</t>
  </si>
  <si>
    <t>Detectores de arena</t>
  </si>
  <si>
    <t>Ensambles de placas soldadas con soldadura fuerte o débil de acero de aleación baja</t>
  </si>
  <si>
    <t>Cinturones de seguridad</t>
  </si>
  <si>
    <t>Ventanas giratorias</t>
  </si>
  <si>
    <t>El Limonal</t>
  </si>
  <si>
    <t>Papeles filtrantes</t>
  </si>
  <si>
    <t>Ensambles de barras soldadas con soldadura sónica de titanio</t>
  </si>
  <si>
    <t>Sets de botellas para uso veterinario</t>
  </si>
  <si>
    <t>Equipo de cine fluoroscopio para uso médico</t>
  </si>
  <si>
    <t>Esculturas de mylar</t>
  </si>
  <si>
    <t>Servicios de mercados de productos básicos o de futuros</t>
  </si>
  <si>
    <t>Sabana Yegua</t>
  </si>
  <si>
    <t>Estuches o bolsas o accesorios de primeros auxilios para servicios médicos de emergencia</t>
  </si>
  <si>
    <t>Monción</t>
  </si>
  <si>
    <t>Chapa de titanio</t>
  </si>
  <si>
    <t>Piedras dentales para laboratorios</t>
  </si>
  <si>
    <t>Contenedor de basura plástico</t>
  </si>
  <si>
    <t>Insertos de tubo de aparatos de rayos x para uso médico</t>
  </si>
  <si>
    <t>Productos para el cuidado de los pies</t>
  </si>
  <si>
    <t>Reactivos analizadores de secuencia de ácido desoxirribonucleico dna</t>
  </si>
  <si>
    <t>Mástiles de bandera, piezas o accesorios</t>
  </si>
  <si>
    <t>Administración de propiedades</t>
  </si>
  <si>
    <t>Semillas de avena</t>
  </si>
  <si>
    <t>Estampador para galletas para uso doméstico</t>
  </si>
  <si>
    <t>Servicios de evaluación de impacto ambiental (eia)</t>
  </si>
  <si>
    <t>Ensambles de tubería con soldadura fuerte o débil no metálica</t>
  </si>
  <si>
    <t>REGIONES</t>
  </si>
  <si>
    <t>Conectores de radiofrecuencia (rf)</t>
  </si>
  <si>
    <t>Filtros (coladores) de vapor</t>
  </si>
  <si>
    <t>Medidores de diafonía</t>
  </si>
  <si>
    <t>Raspadores para uso quirúrgico</t>
  </si>
  <si>
    <t>Máquinas de hacer tabletas</t>
  </si>
  <si>
    <t>Personal maquinista permanente</t>
  </si>
  <si>
    <t>Ruedas de avión</t>
  </si>
  <si>
    <t>Cuchillo de bajo grado</t>
  </si>
  <si>
    <t>Piezas de magnesio forjadas a martinete</t>
  </si>
  <si>
    <t>Encuestas por muestreo</t>
  </si>
  <si>
    <t>Capa vegetal</t>
  </si>
  <si>
    <t>Lactato de calcio</t>
  </si>
  <si>
    <t>Tableros de cartas o accesorios</t>
  </si>
  <si>
    <t>Zapatas perfiladoras de zanjadora</t>
  </si>
  <si>
    <t>Escoria o ceniza</t>
  </si>
  <si>
    <t>Análisis de inversiones</t>
  </si>
  <si>
    <t>Embarcadero</t>
  </si>
  <si>
    <t>Ensayo de materiales</t>
  </si>
  <si>
    <t>Unidades de presión de sangre aneroides</t>
  </si>
  <si>
    <t>Catálogos electrónicos</t>
  </si>
  <si>
    <t>Máquinas para hacer bloques de hielo</t>
  </si>
  <si>
    <t>Centradores (arañas) para plomería</t>
  </si>
  <si>
    <t>Servicios de pruebas de la superficie inferior del pozo</t>
  </si>
  <si>
    <t>Remolques contenedor con temperatura controlada</t>
  </si>
  <si>
    <t>Aspiradoras mortuorias</t>
  </si>
  <si>
    <t>Dispositivos de control complejo</t>
  </si>
  <si>
    <t>Escalpelos o cuchillos o manijas de cuchillos láser para uso quirúrgico</t>
  </si>
  <si>
    <t>Postes de carpetas</t>
  </si>
  <si>
    <t>Reducción de fuerza mutua o equilibrada.</t>
  </si>
  <si>
    <t>Ensambles estructurales con soldadura de fuerte o débil de acero de aleación baja</t>
  </si>
  <si>
    <t>Bolsillos para archivos o accesorios</t>
  </si>
  <si>
    <t>Cable de construcción</t>
  </si>
  <si>
    <t>Fusibles de retardo</t>
  </si>
  <si>
    <t>Sulfato de pseudoefedrina</t>
  </si>
  <si>
    <t>Flanelógrafos</t>
  </si>
  <si>
    <t>Libros de recursos para actividades en la escuela dominical</t>
  </si>
  <si>
    <t>Elevadores de camillas o de tijeras</t>
  </si>
  <si>
    <t>Almacenamiento de pieles</t>
  </si>
  <si>
    <t>Distribuidores de aguas residuales</t>
  </si>
  <si>
    <t>Conductos o red de conductos de cemento</t>
  </si>
  <si>
    <t>Cuchillas de sierra o accesorios para autopsias</t>
  </si>
  <si>
    <t>Kits de soporte de vida para servicios médicos de emergencia</t>
  </si>
  <si>
    <t>Faja para hernias</t>
  </si>
  <si>
    <t>Activadores fotoeléctricos</t>
  </si>
  <si>
    <t>Oftalmodinamómetros</t>
  </si>
  <si>
    <t>Refrigeradores de nitrógeno líquido</t>
  </si>
  <si>
    <t>Kits de cuidado de instrumentos</t>
  </si>
  <si>
    <t>Servicios de entrega (handover) o plan de sucesión del campo petrolero</t>
  </si>
  <si>
    <t>Mapas o secuencias de reportero de vector enzimático</t>
  </si>
  <si>
    <t>Escritorios</t>
  </si>
  <si>
    <t>Válvulas de aguja</t>
  </si>
  <si>
    <t>Mezcladoras de forraje</t>
  </si>
  <si>
    <t>Té de hoja</t>
  </si>
  <si>
    <t>Níquel ni</t>
  </si>
  <si>
    <t>Baños de agua de agitación recíproca</t>
  </si>
  <si>
    <t>Recursos para tareas en casa</t>
  </si>
  <si>
    <t>Servicios de bancos de sangre, esperma u órganos de trasplante</t>
  </si>
  <si>
    <t>Posicionadores o sujetadores de endoscopios o instrumentos</t>
  </si>
  <si>
    <t>Buques de carga o de contenedores</t>
  </si>
  <si>
    <t>Servicios de movilización de recursos</t>
  </si>
  <si>
    <t>Sabana Grande de Palenque</t>
  </si>
  <si>
    <t>Servicios de monitoreo de la fracturación del pozo</t>
  </si>
  <si>
    <t>Kits de demostración de química</t>
  </si>
  <si>
    <t>Colorantes ftaleínicos</t>
  </si>
  <si>
    <t>La Isabela</t>
  </si>
  <si>
    <t>Ensambles estructurales remachados de latón</t>
  </si>
  <si>
    <t>Platos o discos</t>
  </si>
  <si>
    <t>Servicios de archivo de datos</t>
  </si>
  <si>
    <t>Talegos de esterilización</t>
  </si>
  <si>
    <t>EL VALLE</t>
  </si>
  <si>
    <t>Estación de bombeo</t>
  </si>
  <si>
    <t>Conductos de acero</t>
  </si>
  <si>
    <t>Óxido de polietileno</t>
  </si>
  <si>
    <t>Flucitosina</t>
  </si>
  <si>
    <t>Trípodes para instrumentos</t>
  </si>
  <si>
    <t>Camisas o blusas para mujer</t>
  </si>
  <si>
    <t>Materiales didácticos del medio ambiente</t>
  </si>
  <si>
    <t>Lámparas de proyección</t>
  </si>
  <si>
    <t>Bolitas de peltre</t>
  </si>
  <si>
    <t>Hidrocloruro de yohimbina</t>
  </si>
  <si>
    <t>Aparatos para observar la radiación solar en la superficie</t>
  </si>
  <si>
    <t>Lavadoras de micro placas</t>
  </si>
  <si>
    <t>Personal  temporal  de almacén</t>
  </si>
  <si>
    <t>Magnesita</t>
  </si>
  <si>
    <t>Máscaras o accesorios de resucitación</t>
  </si>
  <si>
    <t>Objetos fundidos maquinados por proceso v de estaño</t>
  </si>
  <si>
    <t>Sobres de catálogos o de gancho</t>
  </si>
  <si>
    <t>Pileta de contención</t>
  </si>
  <si>
    <t>Máscaras o aletas o esnórqueles</t>
  </si>
  <si>
    <t>Trimetoprima</t>
  </si>
  <si>
    <t>Combinación de ácido cítrico y citrato de potasio</t>
  </si>
  <si>
    <t>Multiplexado de división de la longitud de onda densa (dwdm)</t>
  </si>
  <si>
    <t>Cierres para zunchado</t>
  </si>
  <si>
    <t>Aparatos de fraccionamiento</t>
  </si>
  <si>
    <t>Almohadillas para escritorio o sus accesorios</t>
  </si>
  <si>
    <t>Impresión digital</t>
  </si>
  <si>
    <t>Ventanas o pantallas iluminadoras de película de rayos x para uso médico</t>
  </si>
  <si>
    <t>Libros de recursos o actividades de probabilidades</t>
  </si>
  <si>
    <t>Bronce en placa labrada</t>
  </si>
  <si>
    <t>Servicios de recopilación de listas de direcciones</t>
  </si>
  <si>
    <t>Ensambles de barras soldadas con soldadura fuerte o débil de cobre</t>
  </si>
  <si>
    <t>Repositorios para mensajes</t>
  </si>
  <si>
    <t>Puestos de trabajo para laboratorios</t>
  </si>
  <si>
    <t>Juntas obturadoras de caucho</t>
  </si>
  <si>
    <t>Lápiz (stylus) para computador de luz</t>
  </si>
  <si>
    <t>Secadores de aire para cables de telefonía</t>
  </si>
  <si>
    <t>Máquinas para enyesar, sus partes o accesorios de laboratorio dental</t>
  </si>
  <si>
    <t>Titanio en barra labrada</t>
  </si>
  <si>
    <t>Clorhidrato de bepridil</t>
  </si>
  <si>
    <t>Escudos térmicas</t>
  </si>
  <si>
    <t>Palos para convulsiones</t>
  </si>
  <si>
    <t>Injertos o injertos dobles hidráulicos</t>
  </si>
  <si>
    <t>TOTAL COMPRA ESTIMADA</t>
  </si>
  <si>
    <t>Vagones de carga</t>
  </si>
  <si>
    <t>Cable de cobre no eléctrico</t>
  </si>
  <si>
    <t>Servicios de perforación de pozos con alambre (slickline)</t>
  </si>
  <si>
    <t>Gliclazida</t>
  </si>
  <si>
    <t>Válvulas de seguridad</t>
  </si>
  <si>
    <t>Tarjetas didácticas de mayor que o menor que</t>
  </si>
  <si>
    <t>Flowheads</t>
  </si>
  <si>
    <t>Removedores de cinta médica o quirúrgica</t>
  </si>
  <si>
    <t>Acoplamientos de tubería</t>
  </si>
  <si>
    <t>Componentes de acero inoxidable maquinados por extrusión hidrostática</t>
  </si>
  <si>
    <t>Garras para papel</t>
  </si>
  <si>
    <t>Muebles para devolver libros</t>
  </si>
  <si>
    <t>Analizadores de amino ácidos</t>
  </si>
  <si>
    <t>Dorzolimato clorhidrato</t>
  </si>
  <si>
    <t>Cajas instaladas rígidas</t>
  </si>
  <si>
    <t>Claveles cortados</t>
  </si>
  <si>
    <t>Soportes de montaje magnético</t>
  </si>
  <si>
    <t>Halidos ácidos o sus sustitutos</t>
  </si>
  <si>
    <t>Desechos de papel</t>
  </si>
  <si>
    <t>Combustible para conjunto subcrítico</t>
  </si>
  <si>
    <t>Servicios de mantenimiento del césped</t>
  </si>
  <si>
    <t>Servicios de registro de votantes o conteo o análisis o escrutinio</t>
  </si>
  <si>
    <t>Ensambles de tubería pegada de aluminio</t>
  </si>
  <si>
    <t>Servicios de formación  profesional médica</t>
  </si>
  <si>
    <t>Máquinas de forja radial</t>
  </si>
  <si>
    <t>Ensambles de tubería remachada de aleación wasp</t>
  </si>
  <si>
    <t>Bolígrafos de gel</t>
  </si>
  <si>
    <t>Muestrarios de ácido desoxirribonucleico dna complementario</t>
  </si>
  <si>
    <t>Servicios de formación profesional en asistencia sanitaria</t>
  </si>
  <si>
    <t>Máquinas cortadoras de tela</t>
  </si>
  <si>
    <t>Bombas de metraje o inyección o proporcionales</t>
  </si>
  <si>
    <t>Ángulos de plomo</t>
  </si>
  <si>
    <t>Barras de manera de caminar para rehabilitación o terapia</t>
  </si>
  <si>
    <t>Estándares ambientales</t>
  </si>
  <si>
    <t>Dimetilsulfóxido</t>
  </si>
  <si>
    <t>Servicios de purificación de metales</t>
  </si>
  <si>
    <t>Servicios de fresado mediante tubería flexible contínua</t>
  </si>
  <si>
    <t>Máquinas de configuración de fototipos</t>
  </si>
  <si>
    <t>Servicios de fabricación de maquinaria o equipos metalúrgicos</t>
  </si>
  <si>
    <t>Kits para educación o entrenamiento médico</t>
  </si>
  <si>
    <t>Pozos mezcladores para odontología estética</t>
  </si>
  <si>
    <t>Goma arábiga</t>
  </si>
  <si>
    <t>Edetato disódico</t>
  </si>
  <si>
    <t>Cristales indicadores de muestra</t>
  </si>
  <si>
    <t>Ensambles de tubería atornillada de aleación wasp</t>
  </si>
  <si>
    <t>Cepillos de pelo o peinillas para los discapacitados físicamente</t>
  </si>
  <si>
    <t>Baños de aceite</t>
  </si>
  <si>
    <t>Materiales de enseñanza para desarrollar habilidades de trabajo en equipo</t>
  </si>
  <si>
    <t>Servicio de administración de listas de direcciones</t>
  </si>
  <si>
    <t>Incineradores</t>
  </si>
  <si>
    <t>Catalina</t>
  </si>
  <si>
    <t>Gramicidina</t>
  </si>
  <si>
    <t>Convertidores de voz para teléfonos</t>
  </si>
  <si>
    <t>Servicios de elaboración de productos a base de cereal</t>
  </si>
  <si>
    <t>El Rubio</t>
  </si>
  <si>
    <t>Reuniones y eventos</t>
  </si>
  <si>
    <t>Calibradores o reglas para uso quirúrgico</t>
  </si>
  <si>
    <t>Agujas post mortem</t>
  </si>
  <si>
    <t>Almacenamiento individual (sin apoyo)</t>
  </si>
  <si>
    <t>Medio amortiguador</t>
  </si>
  <si>
    <t>Fumigadores de gas para uso médico</t>
  </si>
  <si>
    <t>Sujetadores absorbentes para uso odontológico</t>
  </si>
  <si>
    <t>Equipo central de televisión</t>
  </si>
  <si>
    <t>Servicios de entrega a nivel mundial de cartas o paquetes pequeños</t>
  </si>
  <si>
    <t>Accesorios para torres de enfriamiento</t>
  </si>
  <si>
    <t>Servicios de publicidad en transporte público</t>
  </si>
  <si>
    <t>Derechos de paso para el tránsito por sistemas de semicircuitos, procesamiento de datos distribuidos (ddp) y alquiler administrativo</t>
  </si>
  <si>
    <t>Servicios de elaboración de bebidas de infusión</t>
  </si>
  <si>
    <t>Guantes de preparación para uso quirúrgico</t>
  </si>
  <si>
    <t>Equipo para escalar muros</t>
  </si>
  <si>
    <t>Toltrazuril</t>
  </si>
  <si>
    <t>Laterales de tubería</t>
  </si>
  <si>
    <t>Servicios de puerto para la flota pesquera</t>
  </si>
  <si>
    <t>Arquitectura naval</t>
  </si>
  <si>
    <t>Equipo protector para beisbol o softbol</t>
  </si>
  <si>
    <t>Herramientas de colocación de hidróxido de calcio</t>
  </si>
  <si>
    <t>Servicio de escaneo de documentos</t>
  </si>
  <si>
    <t>Álbumes de estampillas</t>
  </si>
  <si>
    <t>Pantallas de monitor para electrocardiografía ekg</t>
  </si>
  <si>
    <t>Control de enfermedades animales</t>
  </si>
  <si>
    <t>Puerto Plata</t>
  </si>
  <si>
    <t>Lámparas de haluro- metálico</t>
  </si>
  <si>
    <t>Kit de impresión latente de huellas dactilares</t>
  </si>
  <si>
    <t>Kits o accesorios para limpieza de tableros</t>
  </si>
  <si>
    <t>Servicios de ensanchamiento de la perforación en el fondo del pozo</t>
  </si>
  <si>
    <t>Formas de icopor</t>
  </si>
  <si>
    <t>Rampas de carga</t>
  </si>
  <si>
    <t>Servicios de ambulancia</t>
  </si>
  <si>
    <t>Clorhidrato de cincocaína</t>
  </si>
  <si>
    <t>Sets de jeringas de irrigación</t>
  </si>
  <si>
    <t>Mezclas químicas orgánicas</t>
  </si>
  <si>
    <t>Agregadores de banda ancha</t>
  </si>
  <si>
    <t>SEM</t>
  </si>
  <si>
    <t>Cajas de suelo</t>
  </si>
  <si>
    <t>Servicios de apertura de hoyos o estabilización de la perforación de pozos</t>
  </si>
  <si>
    <t>Resina acrílica estireno acrilonitrilo</t>
  </si>
  <si>
    <t>Intercaladores o desintercaladores de impresión</t>
  </si>
  <si>
    <t>Agentes de humectación</t>
  </si>
  <si>
    <t>Cloruro de tubocurarina</t>
  </si>
  <si>
    <t>Núcleo de panal de madera</t>
  </si>
  <si>
    <t>Resina sulfuro de polifenilene</t>
  </si>
  <si>
    <t>Kits de recolección de evidencia biológica</t>
  </si>
  <si>
    <t>Agujas para procedimientos de radiología</t>
  </si>
  <si>
    <t>Sellos de caucho</t>
  </si>
  <si>
    <t>Freno de motor</t>
  </si>
  <si>
    <t>Activadores hidráulicos</t>
  </si>
  <si>
    <t>Servicios de reestructuración de  barrios marginales</t>
  </si>
  <si>
    <t>Súper aleación ta6v</t>
  </si>
  <si>
    <t>Barandas para camas para uso médico o quirúrgico</t>
  </si>
  <si>
    <t>Conductos de aluminio</t>
  </si>
  <si>
    <t>Fumarato de ketotifeno</t>
  </si>
  <si>
    <t>Tireo Arriba</t>
  </si>
  <si>
    <t>Recubrimientos ópticos</t>
  </si>
  <si>
    <t>Pisos de madera</t>
  </si>
  <si>
    <t>Analizadores radio isotópicos</t>
  </si>
  <si>
    <t>Cocinas de oficinas</t>
  </si>
  <si>
    <t>Productos de leche o mantequilla congelados</t>
  </si>
  <si>
    <t>Túnel para carretea</t>
  </si>
  <si>
    <t>Servicios de terminación del control de las pruebas del vástago de taladro temporáneo</t>
  </si>
  <si>
    <t>Perfiles de aleación no ferrosa</t>
  </si>
  <si>
    <t>Forjas de aluminio maquinadas con troquel abierto</t>
  </si>
  <si>
    <t>Rings para boxeo</t>
  </si>
  <si>
    <t>Extrusiones de perfiles de aluminio</t>
  </si>
  <si>
    <t>Papel maché</t>
  </si>
  <si>
    <t>Tapones de corcho o accesorios</t>
  </si>
  <si>
    <t>Baldes de remojo desinfectantes</t>
  </si>
  <si>
    <t>Materiales de enseñanza de habilidades para la búsqueda de empleo</t>
  </si>
  <si>
    <t>Instalaciones pesqueras en tierra</t>
  </si>
  <si>
    <t>Celestas</t>
  </si>
  <si>
    <t>José Fco. Peña Gómez</t>
  </si>
  <si>
    <t>Clorhidrato de dexfenfluramina</t>
  </si>
  <si>
    <t>Pavos vivos</t>
  </si>
  <si>
    <t>Benceno</t>
  </si>
  <si>
    <t>Clorhidrato de amiodarona</t>
  </si>
  <si>
    <t>Carros de halar o empujar o accesorios para rehabilitación o terapia</t>
  </si>
  <si>
    <t>Magnesio</t>
  </si>
  <si>
    <t>Servicios de estudio de títulos</t>
  </si>
  <si>
    <t>Raquetas de squash</t>
  </si>
  <si>
    <t>Secadores atomizadores</t>
  </si>
  <si>
    <t>Partes de repuesto para bombas de circulación</t>
  </si>
  <si>
    <t>Ensambles de tubería soldada con ultra violeta de inconel</t>
  </si>
  <si>
    <t>Abrigos o chaquetas para niño</t>
  </si>
  <si>
    <t>Asociaciones de defensa del derecho de voto</t>
  </si>
  <si>
    <t>Máquinas cortadoras de cuero</t>
  </si>
  <si>
    <t>Las Lomas</t>
  </si>
  <si>
    <t>Captopril</t>
  </si>
  <si>
    <t>Septocaina</t>
  </si>
  <si>
    <t>Lámina de plomo</t>
  </si>
  <si>
    <t>Butadieno estireno</t>
  </si>
  <si>
    <t>Atovacuona</t>
  </si>
  <si>
    <t>Prednisona</t>
  </si>
  <si>
    <t>Sets o paquetes de cuencas de uso quirúrgico</t>
  </si>
  <si>
    <t>Secadoras de calzado</t>
  </si>
  <si>
    <t>Libros de juegos</t>
  </si>
  <si>
    <t>Independencia</t>
  </si>
  <si>
    <t>Ensambles de láminas remachadas de aleación hast x</t>
  </si>
  <si>
    <t>Kits de remoción o bandejas o paquetes o sets para sutura</t>
  </si>
  <si>
    <t>Canastas no metálicas</t>
  </si>
  <si>
    <t>Servicios de medición de la temperatura del fluido del pozo</t>
  </si>
  <si>
    <t>Avión de caza</t>
  </si>
  <si>
    <t>Malla abrasiva</t>
  </si>
  <si>
    <t>Moldes para dar forma a los compuestos para modelado</t>
  </si>
  <si>
    <t>Catéteres o conectores o accesorios de uso quirúrgico</t>
  </si>
  <si>
    <t>Comida húmeda para gatos</t>
  </si>
  <si>
    <t>Cremas o lociones para farmacéuticas</t>
  </si>
  <si>
    <t>Vestidos de baño para niño</t>
  </si>
  <si>
    <t>Etiquetas para latas o botellas</t>
  </si>
  <si>
    <t>Embragues de placa</t>
  </si>
  <si>
    <t>Películas protectoras</t>
  </si>
  <si>
    <t>Soportes de brazos para el inodoro para los discapacitados físicamente</t>
  </si>
  <si>
    <t>Derecho inmobiliario</t>
  </si>
  <si>
    <t>Calibradores de tapones o accesorios</t>
  </si>
  <si>
    <t>Metal precioso en barra labrada</t>
  </si>
  <si>
    <t>Trampas de líquido</t>
  </si>
  <si>
    <t>Espejos retrovisores</t>
  </si>
  <si>
    <t>Inyectores o accesorios de agentes de contraste para imágenes para uso médico</t>
  </si>
  <si>
    <t>Cuñas de ancla</t>
  </si>
  <si>
    <t>Citrato de amonio férrico</t>
  </si>
  <si>
    <t>Jaladores de hilo o aguja para autopsias</t>
  </si>
  <si>
    <t>Servicios de almacenaje bajo control aduanero</t>
  </si>
  <si>
    <t>Dentoscopios</t>
  </si>
  <si>
    <t>Reactivo cupferrón</t>
  </si>
  <si>
    <t>Lignito</t>
  </si>
  <si>
    <t>Organizadores o accesorios de colgar</t>
  </si>
  <si>
    <t>Tanques o cilindros de aire o gas</t>
  </si>
  <si>
    <t>Servicios de preparación farmacéutica</t>
  </si>
  <si>
    <t>Kits de etiquetado no radiactivos de ácido nucleico</t>
  </si>
  <si>
    <t>Convertidores de barrido (scan)</t>
  </si>
  <si>
    <t>Ensambles de tubería soldada con ultra violeta de acero de aleación baja</t>
  </si>
  <si>
    <t>Teclas de telégrafo</t>
  </si>
  <si>
    <t>Forjaduras anulares laminadas de bronce</t>
  </si>
  <si>
    <t>Motocicletas</t>
  </si>
  <si>
    <t>Microscopios acústicos</t>
  </si>
  <si>
    <t>Formación de recursos humanos para el sector de gestión</t>
  </si>
  <si>
    <t>Sulfato de isoproterenol</t>
  </si>
  <si>
    <t>Bobina de latón</t>
  </si>
  <si>
    <t>Propionato de sodio</t>
  </si>
  <si>
    <t>Sulfato  de cefpiroma</t>
  </si>
  <si>
    <t>Barras paralelas para rehabilitación o terapia</t>
  </si>
  <si>
    <t>Componentes de latón formados enrollados</t>
  </si>
  <si>
    <t>Cuero de gamuza</t>
  </si>
  <si>
    <t>Diazóxido</t>
  </si>
  <si>
    <t>Ingeniería de puertos</t>
  </si>
  <si>
    <t>Cubiertas para zapatos para personal médico</t>
  </si>
  <si>
    <t>Consola de teleconferencias</t>
  </si>
  <si>
    <t>Habitación doble</t>
  </si>
  <si>
    <t>Cristales de vidrio</t>
  </si>
  <si>
    <t>Ensambles de tubos soldados con soldadura sónica de inconel</t>
  </si>
  <si>
    <t>Acero</t>
  </si>
  <si>
    <t>Papel para grabado para impresión xilográfica</t>
  </si>
  <si>
    <t>Pavimentar o hacer la superficie de carreteras o caminos</t>
  </si>
  <si>
    <t>Conductos o red de conductos de metales preciosos</t>
  </si>
  <si>
    <t>Triptorelina</t>
  </si>
  <si>
    <t>Estantes o soportes para pipetas</t>
  </si>
  <si>
    <t>Finales</t>
  </si>
  <si>
    <t>Cubierta de la bobina</t>
  </si>
  <si>
    <t>Servicios de fabricación de maquinaria o equipos para impresión de papel</t>
  </si>
  <si>
    <t>Abrazaderas con mango en t</t>
  </si>
  <si>
    <t>Forjas de aluminio maquinadas por reducción</t>
  </si>
  <si>
    <t>Instalación, reparación o mantenimiento de sistemas de calefacción</t>
  </si>
  <si>
    <t>Columnas</t>
  </si>
  <si>
    <t>Torre de control del aeropuerto</t>
  </si>
  <si>
    <t>Lutecio lu</t>
  </si>
  <si>
    <t>Sets o accesorios de placas pseudoisocromáticas</t>
  </si>
  <si>
    <t>Ensambles de tubos soldados con soldadura fuerte o débil de titanio</t>
  </si>
  <si>
    <t>Tripsina cristalizada</t>
  </si>
  <si>
    <t>Clorhidrato de metoclopramida</t>
  </si>
  <si>
    <t>Vidrio biselado</t>
  </si>
  <si>
    <t>Cemento</t>
  </si>
  <si>
    <t>Objetos de aleación no ferrosa fundidos por moldeo en cáscara</t>
  </si>
  <si>
    <t>Taladros de reacondicionamiento</t>
  </si>
  <si>
    <t>Bombas de dragado</t>
  </si>
  <si>
    <t>Equipo acondicionador de lodo</t>
  </si>
  <si>
    <t>Válvulas o accesorios para endoscopia</t>
  </si>
  <si>
    <t>Derecho de patentes, marcas o derechos de autor</t>
  </si>
  <si>
    <t>Hidrocloruro de tamsulosina</t>
  </si>
  <si>
    <t>Vectores de secuenciación</t>
  </si>
  <si>
    <t>Moldeos en arena de hierro</t>
  </si>
  <si>
    <t>Servicios de administración de sistemas de riego</t>
  </si>
  <si>
    <t>Secobarbital sódico</t>
  </si>
  <si>
    <t>Software de carga de almacenamiento de medios</t>
  </si>
  <si>
    <t>Mezcladores de plaqueta</t>
  </si>
  <si>
    <t>Productos de expresión o clonación de recombinación mediada</t>
  </si>
  <si>
    <t>Retractores gastrointestinales</t>
  </si>
  <si>
    <t>Contenedorización de mercancías</t>
  </si>
  <si>
    <t>Kits o suministros para pruebas químicas</t>
  </si>
  <si>
    <t>Cobertores o cobijas de protección contra el calor para servicios médicos de emergencia</t>
  </si>
  <si>
    <t>Poliéster termoplástico</t>
  </si>
  <si>
    <t>Natamicina</t>
  </si>
  <si>
    <t>Placas de pared</t>
  </si>
  <si>
    <t>Abrigos o chaquetas para niña</t>
  </si>
  <si>
    <t>Nave espacial tripulada</t>
  </si>
  <si>
    <t>Cuchillos marcadores de vidrio histológicos</t>
  </si>
  <si>
    <t>Molinos para biopsia de hueso para uso quirúrgico o productos relacionados</t>
  </si>
  <si>
    <t>Maleato de rosiglitazona</t>
  </si>
  <si>
    <t>Papel libretas o libros de mensajes telefónicos</t>
  </si>
  <si>
    <t>Sistemas de información ambiental</t>
  </si>
  <si>
    <t>Acumuladores hidráulicos</t>
  </si>
  <si>
    <t>Accesorios para sillas de ruedas</t>
  </si>
  <si>
    <t>Herramientas de deflexión</t>
  </si>
  <si>
    <t>Ganchos iluminadores de película de rayos x para uso médico</t>
  </si>
  <si>
    <t>Alicates de punta redonda</t>
  </si>
  <si>
    <t>Canabacoa</t>
  </si>
  <si>
    <t>Servicios de desviación del tratamiento de la matriz</t>
  </si>
  <si>
    <t>Servicios de contratación bursátil</t>
  </si>
  <si>
    <t>Dispositivos o curetas de extracción al vacío o productos relacionados para uso quirúrgico</t>
  </si>
  <si>
    <t>Programación para basic</t>
  </si>
  <si>
    <t>Cuartos para pruebas acústicas</t>
  </si>
  <si>
    <t>Reactivos sulfhidrilo</t>
  </si>
  <si>
    <t>Dispositivos de posicionamiento de los pacientes para salas de cirugía o accesorios</t>
  </si>
  <si>
    <t>Sistema de pintura llave en mano</t>
  </si>
  <si>
    <t>Agujas para recolección de sangre</t>
  </si>
  <si>
    <t>Semillas o plántulas de algodón</t>
  </si>
  <si>
    <t>Acetónido de fluocinolona</t>
  </si>
  <si>
    <t>Tanato de dextrometorfano</t>
  </si>
  <si>
    <t>Placas de párpado para cirugía oftálmica</t>
  </si>
  <si>
    <t>Diluyentes para pinturas</t>
  </si>
  <si>
    <t>Morteros</t>
  </si>
  <si>
    <t>Máquinas para abrevar animales</t>
  </si>
  <si>
    <t>Conductos o red de conductos de bronce</t>
  </si>
  <si>
    <t>Toallas de cirugía</t>
  </si>
  <si>
    <t>Epinefrina bitartrato</t>
  </si>
  <si>
    <t>Hidrógeno h</t>
  </si>
  <si>
    <t>Bombas de aire</t>
  </si>
  <si>
    <t>Avión antisubmarino</t>
  </si>
  <si>
    <t>Tanques de profilaxis para uso odontológico</t>
  </si>
  <si>
    <t>Forjas compuestas maquinadas con impresión por troquel</t>
  </si>
  <si>
    <t>Unidades de vacío o suministros de laboratorio dental</t>
  </si>
  <si>
    <t>Estiradores urológicos</t>
  </si>
  <si>
    <t>Sulfato de fenelzina</t>
  </si>
  <si>
    <t>Fenolftaleína</t>
  </si>
  <si>
    <t>Cloruro de polivinilo clorado</t>
  </si>
  <si>
    <t>Gestión de servicios de voluntariado</t>
  </si>
  <si>
    <t>Medidores de turbiedad</t>
  </si>
  <si>
    <t>Budesonida</t>
  </si>
  <si>
    <t>Beractant</t>
  </si>
  <si>
    <t>Soportes o retenes del rodamiento</t>
  </si>
  <si>
    <t>Pectina  purificada con acidophilus</t>
  </si>
  <si>
    <t>Aparato de electrones</t>
  </si>
  <si>
    <t>Sistemas de inyección de parafina</t>
  </si>
  <si>
    <t>Reactivos analizadores de histología</t>
  </si>
  <si>
    <t>Cabinas de rociado</t>
  </si>
  <si>
    <t>Ensambles de barras atornilladas no metálica</t>
  </si>
  <si>
    <t>Componentes de aleación de níquel maquinados por extrusión de impacto</t>
  </si>
  <si>
    <t>Piezas en T de tubo</t>
  </si>
  <si>
    <t>Componentes de titanio estampados</t>
  </si>
  <si>
    <t>Servicios de ama de llaves</t>
  </si>
  <si>
    <t>Equipo de prueba de culminación</t>
  </si>
  <si>
    <t>Servicios de análisis de la composición de la población</t>
  </si>
  <si>
    <t>Mostradores para mantener caliente la comida</t>
  </si>
  <si>
    <t>Estación de bomberos</t>
  </si>
  <si>
    <t>Seguro a todo riesgo para contratistas</t>
  </si>
  <si>
    <t>Almacenamiento de datos</t>
  </si>
  <si>
    <t>Basalto</t>
  </si>
  <si>
    <t>Ensambles de tubería soldada de solvente de acero de aleación baja</t>
  </si>
  <si>
    <t>Bromhidrato de escopolamina</t>
  </si>
  <si>
    <t>Repisa u organizador colgante para elementos de aseo personal</t>
  </si>
  <si>
    <t>Gamuza</t>
  </si>
  <si>
    <t>Servicios gubernamentales de preparación del presupuesto</t>
  </si>
  <si>
    <t>Servicios de perforación direccional de pozo convencional</t>
  </si>
  <si>
    <t>Tanques de productos químicos</t>
  </si>
  <si>
    <t>Jeringas para oídos para uso médico</t>
  </si>
  <si>
    <t>Publicidad en radio</t>
  </si>
  <si>
    <t>Objetos fundidos maquinados con troquel de titanio</t>
  </si>
  <si>
    <t>Magaldrato</t>
  </si>
  <si>
    <t>Sensores de resistencia o conductividad eléctrica</t>
  </si>
  <si>
    <t>Fotogeología</t>
  </si>
  <si>
    <t>Pegante de purpurina</t>
  </si>
  <si>
    <t>Guerra nuclear</t>
  </si>
  <si>
    <t>Torneados (virutas) de níquel</t>
  </si>
  <si>
    <t>Membranas para techos</t>
  </si>
  <si>
    <t>Dispositivos prostéticos para las extremidades inferiores</t>
  </si>
  <si>
    <t>Extrusiones por impacto de latón</t>
  </si>
  <si>
    <t>Sellos de caucho de la hora</t>
  </si>
  <si>
    <t>Ganchos de suspensión</t>
  </si>
  <si>
    <t>Etosuximida</t>
  </si>
  <si>
    <t>Fijador de cuchilla</t>
  </si>
  <si>
    <t>Instrumentos de control para uso quirúrgico</t>
  </si>
  <si>
    <t>Estetoscopio acústico para uso médico o accesorios</t>
  </si>
  <si>
    <t>Picas para uso quirúrgico</t>
  </si>
  <si>
    <t>Las Yayas de Viajama</t>
  </si>
  <si>
    <t>Servicios de procesamiento de datos sísmicos de 2d/ 3d/ 4d</t>
  </si>
  <si>
    <t>Materiales de enseñanza de la medición de sólidos o líquidos en la cocina</t>
  </si>
  <si>
    <t>Espaciador de sierra</t>
  </si>
  <si>
    <t>Contendedores de granel intermedios flexibles</t>
  </si>
  <si>
    <t>Entarimado, instalación o acabado de suelos</t>
  </si>
  <si>
    <t>Servicios de medición de la densidad para registros de producción</t>
  </si>
  <si>
    <t>Señales de accidente</t>
  </si>
  <si>
    <t>Acetato de polivinilo</t>
  </si>
  <si>
    <t>Ensambles de láminas soldadas con soldadura fuerte o débil de latón</t>
  </si>
  <si>
    <t>Software de sistema de archivo de película de rayos x para usos médicos</t>
  </si>
  <si>
    <t>Pesca de ballenas</t>
  </si>
  <si>
    <t>Software de desarrollo orientado a objetos o componentes</t>
  </si>
  <si>
    <t>Memoria sgram</t>
  </si>
  <si>
    <t>Kits de reacción en cadena de polimerasa transcriptasa inversa rt pcr</t>
  </si>
  <si>
    <t>Equipo orsat</t>
  </si>
  <si>
    <t>Productos para optimizar la reacción en cadena de polimerasa pcr</t>
  </si>
  <si>
    <t>Servicios de administración del ecosistema terrestre</t>
  </si>
  <si>
    <t>Forjaduras en estampa abierta de magnesio</t>
  </si>
  <si>
    <t>Agua Santa del Yuna</t>
  </si>
  <si>
    <t>Barra de combustible nuclear</t>
  </si>
  <si>
    <t>Cementos de caucho</t>
  </si>
  <si>
    <t>Cajas de adhesivos</t>
  </si>
  <si>
    <t>Servicios de odontólogos</t>
  </si>
  <si>
    <t>Servicios de almacenamiento subterráneo de gas</t>
  </si>
  <si>
    <t>Flurandrenolida</t>
  </si>
  <si>
    <t>Servicios de traslado de árboles, arbustos o plantas ornamentales</t>
  </si>
  <si>
    <t>Servicios de conferencia telefónica</t>
  </si>
  <si>
    <t>Servicios de tratamiento de aguas negras</t>
  </si>
  <si>
    <t>Cobertores</t>
  </si>
  <si>
    <t>Objetos maquinados centrifugados de latón fundidos</t>
  </si>
  <si>
    <t>Objetos maquinados de latón fundidos en molde de grafito</t>
  </si>
  <si>
    <t>Incubadoras de cámara única de dióxido de carbono recubierta de agua</t>
  </si>
  <si>
    <t>Materiales de enseñanza para entender o tratar con la diversidad cultural</t>
  </si>
  <si>
    <t>Ojos móviles no autoadhesivos</t>
  </si>
  <si>
    <t>Cepillos de succión para los discapacitados físicamente</t>
  </si>
  <si>
    <t>Secadores de uñas</t>
  </si>
  <si>
    <t>Paraíso</t>
  </si>
  <si>
    <t>Secadores de pelo para uso doméstico</t>
  </si>
  <si>
    <t>Servicios relacionados con el islamismo</t>
  </si>
  <si>
    <t>Audífonos</t>
  </si>
  <si>
    <t>Ensambles de tubería soldada con ultra violeta de titanio</t>
  </si>
  <si>
    <t>Quemadores o antorchas de laboratorio dental</t>
  </si>
  <si>
    <t>Planes de jubilación autodirigidos o de iniciativa propia</t>
  </si>
  <si>
    <t>Tacos de pool</t>
  </si>
  <si>
    <t>Mosquiteros</t>
  </si>
  <si>
    <t>Tractomulas de nariz alargada con cama</t>
  </si>
  <si>
    <t>Bingo</t>
  </si>
  <si>
    <t>Almohadillas o compresas o bolsas de calentamiento o enfriamiento terapéutico</t>
  </si>
  <si>
    <t>Placas de identificación de máquinas</t>
  </si>
  <si>
    <t>IN</t>
  </si>
  <si>
    <t>FECHA PREVISTA ADJUDICACIÓN</t>
  </si>
  <si>
    <t>Aparatos para bloquear o transferir</t>
  </si>
  <si>
    <t>Clips para papel</t>
  </si>
  <si>
    <t>Relés de estado sólido</t>
  </si>
  <si>
    <t>Resina de acrilonitrilo de estireno</t>
  </si>
  <si>
    <t>Cepillos de limpieza</t>
  </si>
  <si>
    <t>Desinfectantes para uso doméstico</t>
  </si>
  <si>
    <t>Componentes de latón estampados</t>
  </si>
  <si>
    <t>Creación o planificación de instituciones ambientales</t>
  </si>
  <si>
    <t>Kits de recubrimiento de inyección de tinta</t>
  </si>
  <si>
    <t>Software de manejo de configuraciones</t>
  </si>
  <si>
    <t>Tazones mezcladores para uso doméstico</t>
  </si>
  <si>
    <t>Células competentes para levadura</t>
  </si>
  <si>
    <t>Software de interface y preguntas de usuario de base de datos</t>
  </si>
  <si>
    <t>MES</t>
  </si>
  <si>
    <t>Ácido risedrónico</t>
  </si>
  <si>
    <t>Pinceles para acuarela</t>
  </si>
  <si>
    <t>Marcos para ventanas giratorias</t>
  </si>
  <si>
    <t>Aleación pigmalión ú 846</t>
  </si>
  <si>
    <t>Bombas solenoides</t>
  </si>
  <si>
    <t>Distintivo de película</t>
  </si>
  <si>
    <t>Forjas de aleación ferrosa maquinadas por anillo enrollado</t>
  </si>
  <si>
    <t>Arcilla húmeda cocida en horno</t>
  </si>
  <si>
    <t>Bandas transportadoras aéreas</t>
  </si>
  <si>
    <t>Sorteadoras</t>
  </si>
  <si>
    <t>Asociaciones ecofeministas</t>
  </si>
  <si>
    <t>Placas de embrague</t>
  </si>
  <si>
    <t>Introductor de espigas para uso odontológico</t>
  </si>
  <si>
    <t>Carbamazepina</t>
  </si>
  <si>
    <t>Trompas alto</t>
  </si>
  <si>
    <t>Acetilcisteína</t>
  </si>
  <si>
    <t>Servicios de conversión de moneda</t>
  </si>
  <si>
    <t>Componentes de magnesio formados por estiramiento por presión</t>
  </si>
  <si>
    <t>Bujes de pared</t>
  </si>
  <si>
    <t>Rifapentina</t>
  </si>
  <si>
    <t>Servicios de magos</t>
  </si>
  <si>
    <t>Asientos de bebé para el carro</t>
  </si>
  <si>
    <t>Maquinaria para cargar emulsión</t>
  </si>
  <si>
    <t>Equipos y componentes de red de acceso inalámbrica gprs 2.5g</t>
  </si>
  <si>
    <t>Filgrastim</t>
  </si>
  <si>
    <t>Gluconato de calcio</t>
  </si>
  <si>
    <t>Componentes de bronce formados en torno</t>
  </si>
  <si>
    <t>Etiquetas necesarias</t>
  </si>
  <si>
    <t>Celdas de conductividad</t>
  </si>
  <si>
    <t>Restricciones o arneses para animales para laboratorio</t>
  </si>
  <si>
    <t>Objetos maquinados de acero inoxidable fundidos en molde cerámico</t>
  </si>
  <si>
    <t>Cámaras anecóicas</t>
  </si>
  <si>
    <t>Pipetas de caída</t>
  </si>
  <si>
    <t>Tapones o anclajes de tubos</t>
  </si>
  <si>
    <t>Servicios de corte en tiras</t>
  </si>
  <si>
    <t>Ensambles de láminas soldadas con soldadura ultra violeta de aluminio</t>
  </si>
  <si>
    <t>Libros de recursos o actividades de la hora</t>
  </si>
  <si>
    <t>Plasma sanguíneo humano</t>
  </si>
  <si>
    <t>Las Terrenas</t>
  </si>
  <si>
    <t>Clips para carpetas o bulldog</t>
  </si>
  <si>
    <t>OZ</t>
  </si>
  <si>
    <t>Servicios de rehabilitación especializados para personas discapacitadas</t>
  </si>
  <si>
    <t>Maleato de tietilperacina</t>
  </si>
  <si>
    <t>Mezcladoras de argamasa, pañete o mortero</t>
  </si>
  <si>
    <t>Servicios de fabricación de alambre o cable aislado</t>
  </si>
  <si>
    <t>Papeles tímpano</t>
  </si>
  <si>
    <t>Servicios de fabricación de aparatos electrodomésticos</t>
  </si>
  <si>
    <t>Hilado de papel</t>
  </si>
  <si>
    <t>Aditivos ácidos</t>
  </si>
  <si>
    <t>Servicios para el desarrollo insular</t>
  </si>
  <si>
    <t>Butabarbital</t>
  </si>
  <si>
    <t>Protectores de dedos para uso odontológico</t>
  </si>
  <si>
    <t>Servicios de andamiaje</t>
  </si>
  <si>
    <t>Antilinfocitos</t>
  </si>
  <si>
    <t>Filtros al vacío</t>
  </si>
  <si>
    <t>Materiales de enseñanza de habilidades de planificación de menús para planes de estudios de nutrición</t>
  </si>
  <si>
    <t>Objetos de latón fundidos por moldeo en cáscara</t>
  </si>
  <si>
    <t>Compresores de motor de avión</t>
  </si>
  <si>
    <t>Moldeables resistentes a abrasión</t>
  </si>
  <si>
    <t>Equipo de paravelismo</t>
  </si>
  <si>
    <t>Guías para el plan de estudios</t>
  </si>
  <si>
    <t>Servicios de promoción de los derechos humanos</t>
  </si>
  <si>
    <t>Anillos de calibre</t>
  </si>
  <si>
    <t>Espigas o tapas o protectores de tubos intravenosos</t>
  </si>
  <si>
    <t>Piñatas</t>
  </si>
  <si>
    <t>Cartón blanqueado</t>
  </si>
  <si>
    <t>Rastrillos de mezcladora</t>
  </si>
  <si>
    <t>Rellenos congelados para emparedados</t>
  </si>
  <si>
    <t>Servicios de recubrimiento rollo a rollo (web)</t>
  </si>
  <si>
    <t>Servicios de llenado con líquido</t>
  </si>
  <si>
    <t>Alimemazina</t>
  </si>
  <si>
    <t>Hato del Yaque</t>
  </si>
  <si>
    <t>Sensores de no contacto</t>
  </si>
  <si>
    <t>Acetato de cortisona</t>
  </si>
  <si>
    <t>Dermatoscopios</t>
  </si>
  <si>
    <t>Servicios de diseño del tratamiento de la matriz</t>
  </si>
  <si>
    <t>Piezas de berilio forjadas a martinete</t>
  </si>
  <si>
    <t>Impresora de almohadillas</t>
  </si>
  <si>
    <t>Película anti-estática para empacar</t>
  </si>
  <si>
    <t>Dantroleno sódico</t>
  </si>
  <si>
    <t>Cemento a granel de pozo petrolero</t>
  </si>
  <si>
    <t>Rompecabezas tangram</t>
  </si>
  <si>
    <t>Servicios de redacción de proyectos de ley</t>
  </si>
  <si>
    <t>Servicios de preparación del mercado para cultivos comerciales de granos</t>
  </si>
  <si>
    <t>Pupitres</t>
  </si>
  <si>
    <t>Forjaduras anulares laminadas de aleación no ferrosa</t>
  </si>
  <si>
    <t>Cono de perforación de pozos</t>
  </si>
  <si>
    <t>Gas helio he</t>
  </si>
  <si>
    <t>Tornillos de soldadura</t>
  </si>
  <si>
    <t>Construcción casera uni-familiar</t>
  </si>
  <si>
    <t>Servicios de maquinado por electrodescarga edm</t>
  </si>
  <si>
    <t>RESMA</t>
  </si>
  <si>
    <t>Incubadoras para el transporte de pacientes o accesorios</t>
  </si>
  <si>
    <t>Servicios de colisión y separación</t>
  </si>
  <si>
    <t>Marfil</t>
  </si>
  <si>
    <t>Bancos</t>
  </si>
  <si>
    <t>Componentes de magnesio maquinados por extrusión en caliente</t>
  </si>
  <si>
    <t>Kits de experimentos de ácido desoxirribonucleico (adn)</t>
  </si>
  <si>
    <t>Núcleo de panal de espuma</t>
  </si>
  <si>
    <t>Suministro de electricidad monofásica</t>
  </si>
  <si>
    <t>Vectores de expresión de ácido desoxirribonucleico complementario cdna</t>
  </si>
  <si>
    <t>Unidades de encerado de laboratorio dental</t>
  </si>
  <si>
    <t>Pañuelos faciales</t>
  </si>
  <si>
    <t>Objetos de fundición centrífuga de bronce</t>
  </si>
  <si>
    <t>Paletizadoras</t>
  </si>
  <si>
    <t>Recursos de historia de la mujer</t>
  </si>
  <si>
    <t>Estropipato</t>
  </si>
  <si>
    <t>Cordones o sets de cordones para matemáticas temprana</t>
  </si>
  <si>
    <t>Equipo de reparar ejes</t>
  </si>
  <si>
    <t>Estudio de plantas de transformación de alimentos en el sitio</t>
  </si>
  <si>
    <t>Revistas</t>
  </si>
  <si>
    <t>Servicios de enchapes</t>
  </si>
  <si>
    <t>Redes de capacitores</t>
  </si>
  <si>
    <t>Influenza b hemofílica con difteria y tétano y pertussis celular conjugadas</t>
  </si>
  <si>
    <t>Objetos maquinados de metales preciosos fundidos a la cera perdida</t>
  </si>
  <si>
    <t>Mangueras de agua</t>
  </si>
  <si>
    <t>Extrusiones por impacto de metal precioso</t>
  </si>
  <si>
    <t>Sopladores o secadores</t>
  </si>
  <si>
    <t>Paños para lavar</t>
  </si>
  <si>
    <t>Oficinas en la fábrica</t>
  </si>
  <si>
    <t>Ensambles de placas soldadas con soldadura fuerte o débil de titanio</t>
  </si>
  <si>
    <t>Trazador radioactivo para uso odontológico</t>
  </si>
  <si>
    <t>Tapones para uso quirúrgico</t>
  </si>
  <si>
    <t>Mulita</t>
  </si>
  <si>
    <t>Piroxicam</t>
  </si>
  <si>
    <t>Inserción en televisión</t>
  </si>
  <si>
    <t>Materiales de enseñanza de los principios básicos de la comercialización de la moda o la venta al por  menor</t>
  </si>
  <si>
    <t>Bicalutamida</t>
  </si>
  <si>
    <t>Servicios de orientación para la cooperación universitaria</t>
  </si>
  <si>
    <t>Brocas de núcleo</t>
  </si>
  <si>
    <t>Clavijas de afinación</t>
  </si>
  <si>
    <t>Acoplamiento neumático</t>
  </si>
  <si>
    <t>Sorteo de Obras</t>
  </si>
  <si>
    <t>Publicación de libros de texto o de investigación</t>
  </si>
  <si>
    <t>Analizadores de toxicología</t>
  </si>
  <si>
    <t>Silvicultura</t>
  </si>
  <si>
    <t>Región</t>
  </si>
  <si>
    <t>Clavos para tejados</t>
  </si>
  <si>
    <t>Tarjetas didácticas en blanco</t>
  </si>
  <si>
    <t>Lámina de aleación no ferrosa</t>
  </si>
  <si>
    <t>Villa Jaragua</t>
  </si>
  <si>
    <t>Guantes de protección</t>
  </si>
  <si>
    <t>Objetos maquinados de hierro fundidos a la cera perdida</t>
  </si>
  <si>
    <t>Don Juan</t>
  </si>
  <si>
    <t>Aluminio</t>
  </si>
  <si>
    <t>Elementos de restricción de cabeza no para ems</t>
  </si>
  <si>
    <t>Ensambles de láminas soldadas con soldadura solvente de aleación wasp</t>
  </si>
  <si>
    <t>Bolsas o contenedores para nutrición enteral</t>
  </si>
  <si>
    <t>Sorteadores de monedas</t>
  </si>
  <si>
    <t>Kits de cuidado de la piel para catéter arterial o intravenoso</t>
  </si>
  <si>
    <t>Etamsilato</t>
  </si>
  <si>
    <t>Colector de gas para uso medico</t>
  </si>
  <si>
    <t>Servicios de prevención o control de enfermedades causadas por hongos</t>
  </si>
  <si>
    <t>Uniones de expansión de culminación</t>
  </si>
  <si>
    <t>Clorhidrato de papaverina</t>
  </si>
  <si>
    <t>Limpiadores de discos compactos o removedores de rayones</t>
  </si>
  <si>
    <t>Componentes de magnesio formados por estiramiento</t>
  </si>
  <si>
    <t>Conductos o red de conductos de aleación ferrosa</t>
  </si>
  <si>
    <t>Estación de radar</t>
  </si>
  <si>
    <t>Ingeniería de costas</t>
  </si>
  <si>
    <t>Sistemas de mensajes de micro pagos</t>
  </si>
  <si>
    <t>Extrusiones de perfiles de berilio</t>
  </si>
  <si>
    <t>Servicios de análisis de elecciones</t>
  </si>
  <si>
    <t>Limpiaparabrisas de avión</t>
  </si>
  <si>
    <t>Escarificadores</t>
  </si>
  <si>
    <t>Reguladores</t>
  </si>
  <si>
    <t>Unidades para ojear libros</t>
  </si>
  <si>
    <t>Objetos maquinados en molde permanente de cinc fundidos</t>
  </si>
  <si>
    <t>Objetos maquinados centrifugados de hierro fundidos</t>
  </si>
  <si>
    <t>Accesorios o suministros para analizadores de orina</t>
  </si>
  <si>
    <t>Avión de transporte militar</t>
  </si>
  <si>
    <t>Tiras de prueba o papel de prueba químico</t>
  </si>
  <si>
    <t>Estampables de algodón</t>
  </si>
  <si>
    <t>Inhibidores de hielo para sistemas de combustibles</t>
  </si>
  <si>
    <t>Cefuroxima</t>
  </si>
  <si>
    <t>Aparatos de penetración para recintos radiactivos</t>
  </si>
  <si>
    <t>Hebra de fibra de vidrio</t>
  </si>
  <si>
    <t>Suministros de tracción de cabeza o cuello</t>
  </si>
  <si>
    <t>Servicios de registro de propagación electromagnética</t>
  </si>
  <si>
    <t>Terbio tb</t>
  </si>
  <si>
    <t>Mepiramina maleato</t>
  </si>
  <si>
    <t>Radiofármaco de diagnóstico</t>
  </si>
  <si>
    <t>Componentes de latón hidroformados</t>
  </si>
  <si>
    <t>Kits de químicos para procesar películas de rayos x de uso médico</t>
  </si>
  <si>
    <t>Acetato de fludrocortisona</t>
  </si>
  <si>
    <t>Objetos maquinados en molde permanente de aleación de níquel fundidos</t>
  </si>
  <si>
    <t>Cubiertas para estetoscopios de cabeza</t>
  </si>
  <si>
    <t>Minoxidil</t>
  </si>
  <si>
    <t>Sweaters para hombre</t>
  </si>
  <si>
    <t>Espejos o mangos de espejo para uso odontológico</t>
  </si>
  <si>
    <t>Osmómetros</t>
  </si>
  <si>
    <t>Sofás</t>
  </si>
  <si>
    <t>Bobina de magnesio</t>
  </si>
  <si>
    <t>Amortiguadores de chispas</t>
  </si>
  <si>
    <t>Auriotomalato de sodio</t>
  </si>
  <si>
    <t>Herramientas de jardinería para los discapacitados físicamente</t>
  </si>
  <si>
    <t>Secadores</t>
  </si>
  <si>
    <t>Software de controladores o sistemas de dispositivos</t>
  </si>
  <si>
    <t>Operaciones de pesca comercial</t>
  </si>
  <si>
    <t>Sweaters para niña</t>
  </si>
  <si>
    <t>Kits de bandas de identificación personal o accesorios</t>
  </si>
  <si>
    <t>Fluorocarbono fcm</t>
  </si>
  <si>
    <t>LICITACIÓN PÚBLICA INTERNACIONAL</t>
  </si>
  <si>
    <t>Textil de fibra vegetal tejida distinta de algodón</t>
  </si>
  <si>
    <t>Limpiadores de lentes</t>
  </si>
  <si>
    <t>Semillas o plántulas de calabaza</t>
  </si>
  <si>
    <t>Ejercitadoras de muñecas para rehabilitación o terapia</t>
  </si>
  <si>
    <t>Balastos de lámparas</t>
  </si>
  <si>
    <t>Objetos de fundición centrífuga de berilio</t>
  </si>
  <si>
    <t>Tubos de microscopios</t>
  </si>
  <si>
    <t>Cementos de base de agua de uso odontológico</t>
  </si>
  <si>
    <t>Equipos o accesorios para calentar o secar</t>
  </si>
  <si>
    <t>Software de análisis financiero</t>
  </si>
  <si>
    <t>Tarjetas periféricas controladoras</t>
  </si>
  <si>
    <t>Implantes cardiovasculares</t>
  </si>
  <si>
    <t>Servicios de anclaje (deadman)</t>
  </si>
  <si>
    <t>Plomo pb</t>
  </si>
  <si>
    <t>Textiles de tejido de pana</t>
  </si>
  <si>
    <t>Servicios de  pulverización</t>
  </si>
  <si>
    <t>Ayuda gubernamental</t>
  </si>
  <si>
    <t>Voriconazol</t>
  </si>
  <si>
    <t>Impresoras de matriz de puntos</t>
  </si>
  <si>
    <t>Trajes para niña</t>
  </si>
  <si>
    <t>Bobina de chapa de aluminio</t>
  </si>
  <si>
    <t>Pasadores de deslizamiento</t>
  </si>
  <si>
    <t>Capacitación sobre cadenas de aprovisionamiento o suministro</t>
  </si>
  <si>
    <t>Sistemas de visualización coronaria</t>
  </si>
  <si>
    <t>Cables para cámaras</t>
  </si>
  <si>
    <t>Ensambles estructurales con soldadura de fuerte o débil de aleación hast x</t>
  </si>
  <si>
    <t>Analizadores de susceptibilidad paramagnética</t>
  </si>
  <si>
    <t>Antisépticos fenólicos</t>
  </si>
  <si>
    <t>Bupivacaína</t>
  </si>
  <si>
    <t>Analizadores de absorción de gas químico</t>
  </si>
  <si>
    <t>Tubos fotoeléctricos</t>
  </si>
  <si>
    <t>Tazas de succión</t>
  </si>
  <si>
    <t>Distrito Municipal</t>
  </si>
  <si>
    <t>Ornamentos o decoraciones</t>
  </si>
  <si>
    <t>Plutonio pu</t>
  </si>
  <si>
    <t>Software de protectores de pantalla</t>
  </si>
  <si>
    <t>Papel para gráficos</t>
  </si>
  <si>
    <t>Sombreretes de rodamiento</t>
  </si>
  <si>
    <t>Cruces de la tubería de perforación</t>
  </si>
  <si>
    <t>Sujetador de traperos o escobas</t>
  </si>
  <si>
    <t>Incubadoras de cámara dual de tres gases de pared seca</t>
  </si>
  <si>
    <t>Cuentas pequeñas</t>
  </si>
  <si>
    <t>Secadores de congelación o liofolizantes</t>
  </si>
  <si>
    <t>Levantadores de huellas plantares</t>
  </si>
  <si>
    <t>Bandeja de flujo de elemento calcino</t>
  </si>
  <si>
    <t>Uranio u</t>
  </si>
  <si>
    <t>Ganchos en s</t>
  </si>
  <si>
    <t>Ganchos de tablero</t>
  </si>
  <si>
    <t>Cajas u organizadores de almacenamiento de archivos</t>
  </si>
  <si>
    <t>Bombas de melaza (syrup)</t>
  </si>
  <si>
    <t>Analizadores de unidad de electrocardiografía ekg</t>
  </si>
  <si>
    <t>Cajas de instrumentos o accesorios para uso veterinario</t>
  </si>
  <si>
    <t>Bandas para sujetar el espejo a la frente o accesorios para exámenes médicos</t>
  </si>
  <si>
    <t>Servicios de soldadura de arco</t>
  </si>
  <si>
    <t>Acoplamiento de fluido</t>
  </si>
  <si>
    <t>Ensambles estructurales con soldadura sónica de aleación wasp</t>
  </si>
  <si>
    <t>Luces proyectantes</t>
  </si>
  <si>
    <t>Servicios de limpieza de baldosas o cielorraso acústicos</t>
  </si>
  <si>
    <t>Iluminación de la sala de operación para campo quirúrgico o accesorios o productos relacionados</t>
  </si>
  <si>
    <t>Mostradores</t>
  </si>
  <si>
    <t>Papel de colgadura</t>
  </si>
  <si>
    <t>Servicios no gubernamentales de ayuda al desarrollo</t>
  </si>
  <si>
    <t>Accesorios para máquinas de correo</t>
  </si>
  <si>
    <t>Puntas de aguja de irrigación o aspiración para uso oftálmico</t>
  </si>
  <si>
    <t>Cacerolas para parrilla para uso doméstico</t>
  </si>
  <si>
    <t>Kits de afeitado o cuchillas de preparación o corta uñas para uso quirúrgico</t>
  </si>
  <si>
    <t>Semillas, plántulas o esquejes de rosa</t>
  </si>
  <si>
    <t>Intercambiadores de dos vías</t>
  </si>
  <si>
    <t>Carvedilol</t>
  </si>
  <si>
    <t>Titanio en placa labrada</t>
  </si>
  <si>
    <t>Extrusiones por impacto de zinc</t>
  </si>
  <si>
    <t>Caladoras</t>
  </si>
  <si>
    <t>Sistema de flujo de video</t>
  </si>
  <si>
    <t>Administración de emisoras de televisión</t>
  </si>
  <si>
    <t>Molduras de acero</t>
  </si>
  <si>
    <t>Bolas de ping pong</t>
  </si>
  <si>
    <t>Famciclovir</t>
  </si>
  <si>
    <t>Ensambles de tubería con soldadura sónica de aleación hast x</t>
  </si>
  <si>
    <t>Registros gráficos de electrocardiografía ekg</t>
  </si>
  <si>
    <t>Impresoras de discos compactos cd o de etiquetado</t>
  </si>
  <si>
    <t>Marcos para ventanas basculantes o de montante</t>
  </si>
  <si>
    <t>Balanzas de laboratorio</t>
  </si>
  <si>
    <t>Motores monofásicos</t>
  </si>
  <si>
    <t>Ensambles de placas soldadas con solvente de aluminio</t>
  </si>
  <si>
    <t>Dispositivos de remoción de catéteres o sets de diagnóstico o intervención vascular</t>
  </si>
  <si>
    <t>Guardería infantil</t>
  </si>
  <si>
    <t>Ensambles de barras soldadas con soldadura fuerte o débil de aluminio</t>
  </si>
  <si>
    <t>Ramón Santana</t>
  </si>
  <si>
    <t>Molino de varilla</t>
  </si>
  <si>
    <t>Almohadones o almohadillas o almohadas para la posición del paciente</t>
  </si>
  <si>
    <t>Guatapanal</t>
  </si>
  <si>
    <t>Tarjetas didácticas del dinero</t>
  </si>
  <si>
    <t>Servicios de producción de calzado de caucho o plástico</t>
  </si>
  <si>
    <t>Dados</t>
  </si>
  <si>
    <t>Parrillas eléctricas interiores para uso doméstico</t>
  </si>
  <si>
    <t>Kits de reacondicionamiento</t>
  </si>
  <si>
    <t>Puestos de objetivos para tiro con arco</t>
  </si>
  <si>
    <t>Hidrotratador de nafta</t>
  </si>
  <si>
    <t>Techado prearmado</t>
  </si>
  <si>
    <t>Inhibidores de incrustaciones</t>
  </si>
  <si>
    <t>Afilador de tijeras</t>
  </si>
  <si>
    <t>Petróleo crudo</t>
  </si>
  <si>
    <t>Liotrix</t>
  </si>
  <si>
    <t>Montacargas de techo para pacientes</t>
  </si>
  <si>
    <t>Metro</t>
  </si>
  <si>
    <t>Objetos de plomo fundidos a la cera perdida</t>
  </si>
  <si>
    <t>Compases para encontrar la dirección</t>
  </si>
  <si>
    <t>Revestimientos o cintas calentadoras</t>
  </si>
  <si>
    <t>0201</t>
  </si>
  <si>
    <t>Equipos de orientación</t>
  </si>
  <si>
    <t>Gaspar Hernández</t>
  </si>
  <si>
    <t>Servicios de registración del contador de inmersión</t>
  </si>
  <si>
    <t>Papel para impresión de computadores</t>
  </si>
  <si>
    <t>Cuentas de vidrio</t>
  </si>
  <si>
    <t>Entubación</t>
  </si>
  <si>
    <t>Bobina de cinc</t>
  </si>
  <si>
    <t>Ensambles de tubos pegados de acero inoxidable</t>
  </si>
  <si>
    <t>Servicios de cooperación técnica</t>
  </si>
  <si>
    <t>Ensambles de láminas soldadas con soldadura sónica de acero inoxidable</t>
  </si>
  <si>
    <t>Servicios de asistencia de ayuda internacional</t>
  </si>
  <si>
    <t>Servicios de edición</t>
  </si>
  <si>
    <t>Tubería de no ferroso</t>
  </si>
  <si>
    <t>Analizadores de orina</t>
  </si>
  <si>
    <t>Objetos maquinados de bronce fundidos en molde de grafito</t>
  </si>
  <si>
    <t>Gustómetros</t>
  </si>
  <si>
    <t>Unidades electrónicas nucleares nim</t>
  </si>
  <si>
    <t>Tarjetas didácticas de sumas</t>
  </si>
  <si>
    <t>Cobijas para incendios</t>
  </si>
  <si>
    <t>Azucenas cortadas</t>
  </si>
  <si>
    <t>Recogedor de basura</t>
  </si>
  <si>
    <t>Equipos y componentes de red de acceso inalámbrica gsm 2g</t>
  </si>
  <si>
    <t>Camas o accesorios de cuidado del paciente para cuidado especial</t>
  </si>
  <si>
    <t>Separadores de cartón</t>
  </si>
  <si>
    <t>Mineral de níquel</t>
  </si>
  <si>
    <t>Jabones lubricantes</t>
  </si>
  <si>
    <t>Objetos fundidos maquinados con troquel de cobre</t>
  </si>
  <si>
    <t>Servicios de recuperación de desastres</t>
  </si>
  <si>
    <t>Opciones de color o actualizaciones</t>
  </si>
  <si>
    <t>Conexión de expansión de tubería</t>
  </si>
  <si>
    <t>Intercambios educativos entre universidades</t>
  </si>
  <si>
    <t>Servicios de protección contra la contaminación acústica</t>
  </si>
  <si>
    <t>Componentes tridimensionales para ultrasonido o doppler o eco para uso médico</t>
  </si>
  <si>
    <t>Forjas no metálicas maquinadas con troquel abierto</t>
  </si>
  <si>
    <t>Movimientos para la  liberación femenina</t>
  </si>
  <si>
    <t>Objetos de acero inoxidable fundidos a la cera perdida</t>
  </si>
  <si>
    <t>Fundas para muebles</t>
  </si>
  <si>
    <t>Disco versátil digital dvd de lectura y escritura</t>
  </si>
  <si>
    <t>Kits de probadores del suelo</t>
  </si>
  <si>
    <t>Forjas de plomo maquinadas por anillo enrollado</t>
  </si>
  <si>
    <t>Lijadoras de chorro de arena o suministros de laboratorio dental</t>
  </si>
  <si>
    <t>Unidades de lectura y escritura de arquitectura de interconexión de componentes periféricos</t>
  </si>
  <si>
    <t>Loracarbef</t>
  </si>
  <si>
    <t>Forjaduras en estampa cerrada de berilio</t>
  </si>
  <si>
    <t>Raquetas de tenis</t>
  </si>
  <si>
    <t>Banda de cinc</t>
  </si>
  <si>
    <t>Varillas de magnesio</t>
  </si>
  <si>
    <t>Máquinas dobladoras de libros</t>
  </si>
  <si>
    <t>Conjuntos de anillo colector del avión</t>
  </si>
  <si>
    <t>Unidades temáticas de los estados</t>
  </si>
  <si>
    <t>Patrones de costura</t>
  </si>
  <si>
    <t>Placa de concreto</t>
  </si>
  <si>
    <t>Compuestos desengrasantes</t>
  </si>
  <si>
    <t>Cordones para zapatos</t>
  </si>
  <si>
    <t>Fluorita</t>
  </si>
  <si>
    <t>Dispositivos para escalar para rehabilitación o terapia</t>
  </si>
  <si>
    <t>Juntas de velocidad constante</t>
  </si>
  <si>
    <t>Tintas para veteado</t>
  </si>
  <si>
    <t>Adaptadores de soporte de motor</t>
  </si>
  <si>
    <t>Servicios misioneros educativos</t>
  </si>
  <si>
    <t>Ácido azelaico</t>
  </si>
  <si>
    <t>Servicios de preparación del mercado para cultivos extensivos</t>
  </si>
  <si>
    <t>Heparina de calcio</t>
  </si>
  <si>
    <t>Tapones de puente</t>
  </si>
  <si>
    <t>Componentes de plomo maquinados por extrusión en frío</t>
  </si>
  <si>
    <t>Servicios de video en fondo de pozo para registros de producción</t>
  </si>
  <si>
    <t>Microscopios iónicos</t>
  </si>
  <si>
    <t>Poliacrilato acm</t>
  </si>
  <si>
    <t>Clorhidrato de metildopato</t>
  </si>
  <si>
    <t>Servicios de adquisición sísmica marina cuatro dimensional</t>
  </si>
  <si>
    <t>Ensambles de láminas soldadas con soldadura sónica de aluminio</t>
  </si>
  <si>
    <t>Consolas para tomografía computarizada ct o cat para uso médico</t>
  </si>
  <si>
    <t>Materas</t>
  </si>
  <si>
    <t>Componentes de aleación no ferrosa hidroformados</t>
  </si>
  <si>
    <t>Transmisores de humedad</t>
  </si>
  <si>
    <t>Rejilla de aluminio</t>
  </si>
  <si>
    <t>Adaptadores ópticos</t>
  </si>
  <si>
    <t>Bromhidrato de galantamina</t>
  </si>
  <si>
    <t>Asientos de inodoro para los discapacitados físicamente</t>
  </si>
  <si>
    <t>Organizadores o clasificadores de correspondencia</t>
  </si>
  <si>
    <t>Desbarbadores rotatorios</t>
  </si>
  <si>
    <t>Grilletes</t>
  </si>
  <si>
    <t>Ayudas de mecanografía para los discapacitados físicamente</t>
  </si>
  <si>
    <t>Servicios de educación o divulgación de información sobre derechos humanos</t>
  </si>
  <si>
    <t>Kits o accesorios para enema</t>
  </si>
  <si>
    <t>Colectores de microscopios</t>
  </si>
  <si>
    <t>Equipo central de onda corta</t>
  </si>
  <si>
    <t>Candados de cable</t>
  </si>
  <si>
    <t>Kits de estudio de astronomía</t>
  </si>
  <si>
    <t>Monitores de integridad de bombeo</t>
  </si>
  <si>
    <t>Servicios de campos de refugiados</t>
  </si>
  <si>
    <t>Asociaciones educativas o de profesores</t>
  </si>
  <si>
    <t>Servicios de recuperación de información de la base de datos a distancia</t>
  </si>
  <si>
    <t>Ruedas de oración</t>
  </si>
  <si>
    <t>Grasa saturada animal comestibles</t>
  </si>
  <si>
    <t>Borradores magnéticos de almacenamiento de medios</t>
  </si>
  <si>
    <t>Ensamblajes de bandas de compresión de aparatos de rayos x para uso médico</t>
  </si>
  <si>
    <t>Sistemas de dosificación de residuos radiactivos</t>
  </si>
  <si>
    <t>Portapapeles</t>
  </si>
  <si>
    <t>Alquitrán de carbón hulla</t>
  </si>
  <si>
    <t>Cámaras de video conferencia</t>
  </si>
  <si>
    <t>Joba Arriba</t>
  </si>
  <si>
    <t>Papel de transferencia en caliente para copiadoras</t>
  </si>
  <si>
    <t>Servicios presidenciales</t>
  </si>
  <si>
    <t>Planos inclinados</t>
  </si>
  <si>
    <t>Servicios de tratamiento de derramamiento  de petróleo</t>
  </si>
  <si>
    <t>Adaptadores o accesorios para jeringa</t>
  </si>
  <si>
    <t>Guía de sierra</t>
  </si>
  <si>
    <t>Defensa civil</t>
  </si>
  <si>
    <t>Monitores de parámetros de sangre de perfusión o accesorios o productos relacionados</t>
  </si>
  <si>
    <t>Objetos maquinados centrifugados de acero fundidos</t>
  </si>
  <si>
    <t>Gabinetes de almacenamiento de cadáveres</t>
  </si>
  <si>
    <t>Juego de fumador</t>
  </si>
  <si>
    <t>Cuentas de gasto flexible (fsa)</t>
  </si>
  <si>
    <t>Fichas o contadores de dos caras</t>
  </si>
  <si>
    <t>Monitores de estado de líneas telefónicas</t>
  </si>
  <si>
    <t>Yoyós</t>
  </si>
  <si>
    <t>Cargadores frontales</t>
  </si>
  <si>
    <t>Rutenio ru</t>
  </si>
  <si>
    <t>Componentes o accesorios de cámara de micro filmado</t>
  </si>
  <si>
    <t>Cintas de papel</t>
  </si>
  <si>
    <t>Compresas de presión negativa</t>
  </si>
  <si>
    <t>Compuestos en placa labrada</t>
  </si>
  <si>
    <t>Agujas o kits o accesorios para pericardiocentesis</t>
  </si>
  <si>
    <t>Sillas para músicos</t>
  </si>
  <si>
    <t>Espejos parabólicos</t>
  </si>
  <si>
    <t>Kits de electrostática</t>
  </si>
  <si>
    <t>Sistemas de presión alterna</t>
  </si>
  <si>
    <t>Desecho o desperdicio plástico</t>
  </si>
  <si>
    <t>Capacitores ajustables pre - ajustados</t>
  </si>
  <si>
    <t>Sistemas de vacío para uso médico</t>
  </si>
  <si>
    <t>Servicios de silos</t>
  </si>
  <si>
    <t>Aerosoles antisalpicaduras</t>
  </si>
  <si>
    <t>Relés de clavija bipolar</t>
  </si>
  <si>
    <t>Ganchos de atornillar</t>
  </si>
  <si>
    <t>Ensambles de tubos atornillados de acero inoxidable</t>
  </si>
  <si>
    <t>Ladrillos con formas</t>
  </si>
  <si>
    <t>Materiales o marcadores de identificación de equipos</t>
  </si>
  <si>
    <t>Econometría</t>
  </si>
  <si>
    <t>Maquinaria de soldadura por láser</t>
  </si>
  <si>
    <t>Tees de golf</t>
  </si>
  <si>
    <t>Servicios de gastroenterólogos</t>
  </si>
  <si>
    <t>Servicios de inhibición de la balanza de la matriz</t>
  </si>
  <si>
    <t>Suspensión de dirección</t>
  </si>
  <si>
    <t>Pistas de servicio de electricidad o gas para uso médico</t>
  </si>
  <si>
    <t>Replicadores de puertos</t>
  </si>
  <si>
    <t>Unidades de acceso multi estaciones</t>
  </si>
  <si>
    <t>Ensambles de tubos remachados de cobre</t>
  </si>
  <si>
    <t>Palos de hockey</t>
  </si>
  <si>
    <t>Estireno bloque copolímero tes</t>
  </si>
  <si>
    <t>Harina</t>
  </si>
  <si>
    <t>Desmalezadoras</t>
  </si>
  <si>
    <t>Limpiador de la vía de máquina</t>
  </si>
  <si>
    <t>Monitoreo de partículas en el aire</t>
  </si>
  <si>
    <t>Remolques para ganado</t>
  </si>
  <si>
    <t>Moldes para hornear para uso doméstico</t>
  </si>
  <si>
    <t>Carretones de mano o accesorios</t>
  </si>
  <si>
    <t>Contrapuertas</t>
  </si>
  <si>
    <t>Servicios de notificación de nacimientos o control de natalidad</t>
  </si>
  <si>
    <t>Gestión de la calidad del aire</t>
  </si>
  <si>
    <t>Vancomicina</t>
  </si>
  <si>
    <t>Cuerpos de cilindro hidráulico</t>
  </si>
  <si>
    <t>Bulbos de lirio</t>
  </si>
  <si>
    <t>Cañerías o tuberías de riego</t>
  </si>
  <si>
    <t>Clorhidrato de moexipril</t>
  </si>
  <si>
    <t>Eliminación de fangos cloacales</t>
  </si>
  <si>
    <t>Ensambles de tubos atornillados de acero de aleación baja</t>
  </si>
  <si>
    <t>Componentes de estaño formados por estiramiento por presión</t>
  </si>
  <si>
    <t>Calentadores de convección</t>
  </si>
  <si>
    <t>Dinero magnético</t>
  </si>
  <si>
    <t>Equipos interactivos de reconocimiento de voz</t>
  </si>
  <si>
    <t>Generador de ozono</t>
  </si>
  <si>
    <t>Carteles para el salón de clase</t>
  </si>
  <si>
    <t>Rodamientos neumáticos</t>
  </si>
  <si>
    <t>Clorhidrato de quinapril</t>
  </si>
  <si>
    <t>Calendarios</t>
  </si>
  <si>
    <t>Tanques refrigeradores de leche</t>
  </si>
  <si>
    <t>Miglitol</t>
  </si>
  <si>
    <t>Sets de instrumentos para cirugía por laparoscopia</t>
  </si>
  <si>
    <t>Sistemas de solidificación de residuos radiactivos</t>
  </si>
  <si>
    <t>Filtros de filamento hueco de dializador para hemodiálisis</t>
  </si>
  <si>
    <t>Sensores de densidad de fracturación</t>
  </si>
  <si>
    <t>Tubería de acero</t>
  </si>
  <si>
    <t>Recursos para aprender a hablar francés</t>
  </si>
  <si>
    <t>Hexilresorcinol</t>
  </si>
  <si>
    <t>Servicios de diseño de las tareas para el control de arena del pozo</t>
  </si>
  <si>
    <t>Cortadores de manguera</t>
  </si>
  <si>
    <t>Férulas inflables para servicios médicos de emergencia</t>
  </si>
  <si>
    <t>Chapa de plástico</t>
  </si>
  <si>
    <t>Postes roscados</t>
  </si>
  <si>
    <t>Diferenciales</t>
  </si>
  <si>
    <t>Aceite hidráulico</t>
  </si>
  <si>
    <t>Almohadillas (pads) para mouse</t>
  </si>
  <si>
    <t>Calzado para demorar el fuego</t>
  </si>
  <si>
    <t>Telas revestidas</t>
  </si>
  <si>
    <t>Manipuladores</t>
  </si>
  <si>
    <t>Navajas de bolsillo</t>
  </si>
  <si>
    <t>Espécimen de esqueleto o hueso o concha</t>
  </si>
  <si>
    <t>Soporte de iniciativas estratégicas en los concesionarios</t>
  </si>
  <si>
    <t>Tablero de montaje de núcleo de espuma</t>
  </si>
  <si>
    <t>Filtros de gradiente</t>
  </si>
  <si>
    <t>Servicios de asistencia para viajes de peregrinaje</t>
  </si>
  <si>
    <t>Templos</t>
  </si>
  <si>
    <t>Aparatos de intercambio de iones</t>
  </si>
  <si>
    <t>Servicios del consejo económico y social</t>
  </si>
  <si>
    <t>Forjas de hierro maquinadas con troquel cerrado</t>
  </si>
  <si>
    <t>Clubes de aficionados a la poesía o la literatura</t>
  </si>
  <si>
    <t>Remaches de cabeza plana</t>
  </si>
  <si>
    <t>Ensambles estructurales con soldadura de fuerte o débil de cobre</t>
  </si>
  <si>
    <t>Servicios de monarcas</t>
  </si>
  <si>
    <t>Productos de retiro del tubo para ventiladores</t>
  </si>
  <si>
    <t>Citrato de clomifeno</t>
  </si>
  <si>
    <t>Servicio de mantenimiento de equipo industrial</t>
  </si>
  <si>
    <t>Centros de carga</t>
  </si>
  <si>
    <t>Teatro operativo</t>
  </si>
  <si>
    <t>Objetos fundidos maquinados por proceso v de metal precioso</t>
  </si>
  <si>
    <t>Escaleras para muelles</t>
  </si>
  <si>
    <t>Clubes para la tercera edad</t>
  </si>
  <si>
    <t>Bromuro de ipratropio</t>
  </si>
  <si>
    <t>Kits o suministros para pruebas de histología</t>
  </si>
  <si>
    <t>Pinzas de revelado</t>
  </si>
  <si>
    <t>Sets de sialografía de uso odontológico</t>
  </si>
  <si>
    <t>Bandejas de impresión para uso odontológico</t>
  </si>
  <si>
    <t>Adhesivos de lámina</t>
  </si>
  <si>
    <t>Servicios de asistencia telefónica</t>
  </si>
  <si>
    <t>Escudos o máscaras protectoras para resucitación cardiopulmonar cpr</t>
  </si>
  <si>
    <t>Organizaciones para viajes de estudiantes</t>
  </si>
  <si>
    <t>Fibra oscura</t>
  </si>
  <si>
    <t>Microscopios de escáner de sonda</t>
  </si>
  <si>
    <t>Aparato de fricción</t>
  </si>
  <si>
    <t>Equipos y componentes de red básica móvil gsm 2g</t>
  </si>
  <si>
    <t>Ensambles de tubería con soldadura sónica de aluminio</t>
  </si>
  <si>
    <t>Esmalte para uñas</t>
  </si>
  <si>
    <t>Carro deportivo</t>
  </si>
  <si>
    <t>Cobertores de barba para personal médico</t>
  </si>
  <si>
    <t>Mesalamina</t>
  </si>
  <si>
    <t>Software de hoja de cálculo</t>
  </si>
  <si>
    <t>Detectores de radón</t>
  </si>
  <si>
    <t>Enchufes</t>
  </si>
  <si>
    <t>Componentes de zinc estampados</t>
  </si>
  <si>
    <t>Kanamicina</t>
  </si>
  <si>
    <t>Servicios de formación de recursos humanos para el sector  público</t>
  </si>
  <si>
    <t>Servicios de terminación de pozos de agujero revestido</t>
  </si>
  <si>
    <t>Gestrinona</t>
  </si>
  <si>
    <t>Nitroglicerina</t>
  </si>
  <si>
    <t>Accesorios de almacenamiento para máquinas de almacenamiento</t>
  </si>
  <si>
    <t>Guías de campana de cable de recuperación</t>
  </si>
  <si>
    <t>Dilatadores o dispositivos inflables endoscópicos o productos relacionados</t>
  </si>
  <si>
    <t>Tanques de ondas</t>
  </si>
  <si>
    <t>Luces de banco de laboratorio</t>
  </si>
  <si>
    <t>Extractores de grifo</t>
  </si>
  <si>
    <t>Tubos de descompresión gástrica</t>
  </si>
  <si>
    <t>Líneas internacionales externas</t>
  </si>
  <si>
    <t>Sindicatos de servicios de asistencia personal</t>
  </si>
  <si>
    <t>Instrucciones o insertos impresos</t>
  </si>
  <si>
    <t>Cortadores de galletas</t>
  </si>
  <si>
    <t>Hiedras</t>
  </si>
  <si>
    <t>Puente de carretera</t>
  </si>
  <si>
    <t>Gatos</t>
  </si>
  <si>
    <t>Guayacol</t>
  </si>
  <si>
    <t>Servicios de almacenaje en tierra</t>
  </si>
  <si>
    <t>Servicios de proyeción o políticas de productos básicos</t>
  </si>
  <si>
    <t>Aletas para filtros</t>
  </si>
  <si>
    <t>Boneset</t>
  </si>
  <si>
    <t>Kilómetro</t>
  </si>
  <si>
    <t>Pinzas de corte diagonal</t>
  </si>
  <si>
    <t>Ensambles de láminas pegadas de aleación hast x</t>
  </si>
  <si>
    <t>Conductos de caucho</t>
  </si>
  <si>
    <t>Alprazolam</t>
  </si>
  <si>
    <t>Cabezas de pulir</t>
  </si>
  <si>
    <t>Tijeras para vendajes o sus suministros</t>
  </si>
  <si>
    <t>Servicios de transcripción</t>
  </si>
  <si>
    <t>Hidroflumetiazida</t>
  </si>
  <si>
    <t>Cuartos refrigeradores para la morgue</t>
  </si>
  <si>
    <t>Retractores para cirugía plástica</t>
  </si>
  <si>
    <t>Semillas o plántulas de repollitos de bruselas</t>
  </si>
  <si>
    <t>Servicios de desviación con aparato para cambiar el trazo de perforación</t>
  </si>
  <si>
    <t>Sets o accesorios de muestreadores de células endometriales</t>
  </si>
  <si>
    <t>Poli éter bloque amida peba</t>
  </si>
  <si>
    <t>Implantes para otolaringología o sets</t>
  </si>
  <si>
    <t>Barras para saltar</t>
  </si>
  <si>
    <t>Calibrador o simulador de temperatura</t>
  </si>
  <si>
    <t>Avión jet de carga</t>
  </si>
  <si>
    <t>Punzones o alwznas</t>
  </si>
  <si>
    <t>Pintura para cerámica o vidrio horneado</t>
  </si>
  <si>
    <t>Extrusiones en frío de cobre</t>
  </si>
  <si>
    <t>Tubos o tapas o pinzas para enema</t>
  </si>
  <si>
    <t>San José de las Matas</t>
  </si>
  <si>
    <t>Maquinaria para asar</t>
  </si>
  <si>
    <t>Hidrociclones</t>
  </si>
  <si>
    <t>Buril</t>
  </si>
  <si>
    <t>Servicios de carnicería</t>
  </si>
  <si>
    <t>Dientes de porcelana</t>
  </si>
  <si>
    <t>Objetos maquinados de bronce fundidos en molde en concha</t>
  </si>
  <si>
    <t>Piezas individuales de maletas</t>
  </si>
  <si>
    <t>Silibinina</t>
  </si>
  <si>
    <t>Cepillos o peinillas para el cabello</t>
  </si>
  <si>
    <t>Barras de sujeción o barandas para la tina para los discapacitados físicamente</t>
  </si>
  <si>
    <t>Atorvastatina</t>
  </si>
  <si>
    <t>Pulidores o ceras para muebles</t>
  </si>
  <si>
    <t>Sets de instrumentos para cirugía urológica</t>
  </si>
  <si>
    <t>Indicadores de la cabina aeroespacial</t>
  </si>
  <si>
    <t>Metros de distancia</t>
  </si>
  <si>
    <t>Equipo de análisis de muestras de plantas</t>
  </si>
  <si>
    <t>Controladores de analizador digital</t>
  </si>
  <si>
    <t>Duplicadores digitales</t>
  </si>
  <si>
    <t>Ensambles de tubería pegada de acero inoxidable</t>
  </si>
  <si>
    <t>Folitropina</t>
  </si>
  <si>
    <t>Tornillos de retención o productos relacionados para operaciones de uso odontológico</t>
  </si>
  <si>
    <t>Aspiradoras o tubos de vacío para recolección de fluidos para autopsias</t>
  </si>
  <si>
    <t>Unidades de almacenamiento industriales</t>
  </si>
  <si>
    <t>Kits de cámaras</t>
  </si>
  <si>
    <t>Filtros hidráulicos</t>
  </si>
  <si>
    <t>Medidores de capacitancia</t>
  </si>
  <si>
    <t>Monitores de video</t>
  </si>
  <si>
    <t>Chapa de metal chapado</t>
  </si>
  <si>
    <t>Estampables mezclados</t>
  </si>
  <si>
    <t>Bengalas de gas</t>
  </si>
  <si>
    <t>Delitos aduaneros</t>
  </si>
  <si>
    <t>Ensambles de placas atornilladas de latón</t>
  </si>
  <si>
    <t>Componentes de metal precioso formados por estiramiento por presión</t>
  </si>
  <si>
    <t>Servicios de apartado postal</t>
  </si>
  <si>
    <t>Resina polietereterquetona</t>
  </si>
  <si>
    <t>Tejedoras</t>
  </si>
  <si>
    <t>Introductores o ganchos de guía o guías de alambre o deslizadores de alambre para cirugía no endoscópica o procedimientos de corazón abierto</t>
  </si>
  <si>
    <t>Servicios de telemetría electromagnética durante la perforación</t>
  </si>
  <si>
    <t>Consolas primarias o remotas o secundarias de imágenes de resonancia magnética mri para uso médico</t>
  </si>
  <si>
    <t>Introductores de cables o sets para marcapasos cardíacos</t>
  </si>
  <si>
    <t>Sujetadores de tiza para sastres o textiles</t>
  </si>
  <si>
    <t>Fundentes de soldadura</t>
  </si>
  <si>
    <t>Servicios de manejo o control de bacterias</t>
  </si>
  <si>
    <t>Equipo de refracción o reflexión</t>
  </si>
  <si>
    <t>Objetos de plomo fundidos por moldeo en cáscara</t>
  </si>
  <si>
    <t>Sistemas de navegación vehicular</t>
  </si>
  <si>
    <t>Citrato de toremifeno</t>
  </si>
  <si>
    <t>Servicios de minería  a cielo abierto</t>
  </si>
  <si>
    <t>Equipos de impresión tipográfica</t>
  </si>
  <si>
    <t>Material de fibra</t>
  </si>
  <si>
    <t>Servicios relacionados con el hinduismo</t>
  </si>
  <si>
    <t>Sistemas de frenado eléctrico</t>
  </si>
  <si>
    <t>Dispositivos braille para los discapacitados físicamente</t>
  </si>
  <si>
    <t>Servicios de psicología</t>
  </si>
  <si>
    <t>Tapas de tubo</t>
  </si>
  <si>
    <t>Componentes compuestos formados con explosivos</t>
  </si>
  <si>
    <t>Mezcla eutéctica de anestésicos locales</t>
  </si>
  <si>
    <t>Servicios de encuadernación en vitela</t>
  </si>
  <si>
    <t>Cuentas de cerámica</t>
  </si>
  <si>
    <t>Sistemas de levantamiento</t>
  </si>
  <si>
    <t>Medidores de rocío</t>
  </si>
  <si>
    <t>Medidores o contadores de roscas</t>
  </si>
  <si>
    <t>Ensambles de tubos soldados con disolvente de latón</t>
  </si>
  <si>
    <t>Calibrador go nogo</t>
  </si>
  <si>
    <t>Bolsas de carpa</t>
  </si>
  <si>
    <t>Depósitos de acumulador</t>
  </si>
  <si>
    <t>Cepillos de rueda</t>
  </si>
  <si>
    <t>Recipientes blindados contra la radiación</t>
  </si>
  <si>
    <t>Escalerillas portacables</t>
  </si>
  <si>
    <t>Montajes del tren de aterrizaje</t>
  </si>
  <si>
    <t>Convertidores estáticos</t>
  </si>
  <si>
    <t>Conos o copas de helado comestibles</t>
  </si>
  <si>
    <t>Monte Bonito</t>
  </si>
  <si>
    <t>Equipo de limpieza de drenajes o tubos</t>
  </si>
  <si>
    <t>Carros</t>
  </si>
  <si>
    <t>Máquina tajadora</t>
  </si>
  <si>
    <t>Tapetes de entrada</t>
  </si>
  <si>
    <t>Proyectores de películas</t>
  </si>
  <si>
    <t>Servicios de asesoría en horticultura</t>
  </si>
  <si>
    <t>Dextroanfetamina</t>
  </si>
  <si>
    <t>Libros religiosos</t>
  </si>
  <si>
    <t>Cuñas o sets para uso odontológico</t>
  </si>
  <si>
    <t>Computadores notebook</t>
  </si>
  <si>
    <t>Placas frontales de teléfonos móviles</t>
  </si>
  <si>
    <t>Forjado por golpe de troquel de acero en frío</t>
  </si>
  <si>
    <t>Cintas etiquetadoras</t>
  </si>
  <si>
    <t>Electrodos o sondas de litotripia</t>
  </si>
  <si>
    <t>Servicios de monitoreo del flujo del pozo</t>
  </si>
  <si>
    <t>Catalizadores a la medida</t>
  </si>
  <si>
    <t>Fenproporex</t>
  </si>
  <si>
    <t>Ayudas de posicionamiento para uso radiológico general para uso médico</t>
  </si>
  <si>
    <t>Líquido de retracción gingival</t>
  </si>
  <si>
    <t>Tela de correas</t>
  </si>
  <si>
    <t>Cable dedal</t>
  </si>
  <si>
    <t>Nicotina</t>
  </si>
  <si>
    <t>Telares de mesa</t>
  </si>
  <si>
    <t>Bolas de golf</t>
  </si>
  <si>
    <t>Plataformas flotantes de brazo de tensión de producción costa afuera</t>
  </si>
  <si>
    <t>Porta especímenes</t>
  </si>
  <si>
    <t>Helicópteros de ataque</t>
  </si>
  <si>
    <t>Flujómetros de pico</t>
  </si>
  <si>
    <t>Tirafondos</t>
  </si>
  <si>
    <t>Enganches de remolque</t>
  </si>
  <si>
    <t>Camellos</t>
  </si>
  <si>
    <t>Compactadores de empaque</t>
  </si>
  <si>
    <t>Seguros de daños personales por accidente</t>
  </si>
  <si>
    <t>Sistemas de desescarchado y antiniebla para trenes</t>
  </si>
  <si>
    <t>Productos de identificación de pacientes</t>
  </si>
  <si>
    <t>Motores de turbina con hélice</t>
  </si>
  <si>
    <t>Plantillas</t>
  </si>
  <si>
    <t>Remos</t>
  </si>
  <si>
    <t>Chalecos de seguridad</t>
  </si>
  <si>
    <t>Carbonato de litio</t>
  </si>
  <si>
    <t>Ensambles de tubos soldados con soldadura fuerte o débil de aleación hast x</t>
  </si>
  <si>
    <t>Analizadores de frecuencia</t>
  </si>
  <si>
    <t>Carnalita</t>
  </si>
  <si>
    <t>Triptófano</t>
  </si>
  <si>
    <t>Alimentadores para banda transportadora</t>
  </si>
  <si>
    <t>Etiquetas no adhesivas</t>
  </si>
  <si>
    <t>Objetos fundidos maquinados por proceso v de plomo</t>
  </si>
  <si>
    <t>Cortinas de luz de seguridad</t>
  </si>
  <si>
    <t>Servicios de promoción de ventas</t>
  </si>
  <si>
    <t>La Cuesta</t>
  </si>
  <si>
    <t>Aceite de ricino</t>
  </si>
  <si>
    <t>Acuerdos de reducción de pena</t>
  </si>
  <si>
    <t>Impuesto al valor agregado (iva)</t>
  </si>
  <si>
    <t>Clorhidrato de amilocaína</t>
  </si>
  <si>
    <t>Jaladores del pasador de seguridad</t>
  </si>
  <si>
    <t>Elevadores líquidos</t>
  </si>
  <si>
    <t>Monitores de presión pulmonar</t>
  </si>
  <si>
    <t>Alumbrado de la vía pública</t>
  </si>
  <si>
    <t>Tarjetas didácticas de equivalencias</t>
  </si>
  <si>
    <t>Tubos o contenedores para rescate en agua</t>
  </si>
  <si>
    <t>Construcción de aceras o bordillos</t>
  </si>
  <si>
    <t>Norgestrel</t>
  </si>
  <si>
    <t>Sets de garrafas</t>
  </si>
  <si>
    <t>Máquinas expendedoras de maíz pira</t>
  </si>
  <si>
    <t>Claraboyas de ventilación</t>
  </si>
  <si>
    <t>Fotografías</t>
  </si>
  <si>
    <t>Cultivos de tejidos</t>
  </si>
  <si>
    <t>Máquinas de pesas para rehabilitación o terapia</t>
  </si>
  <si>
    <t>Portaherramientas o monturas de herramienta graduables</t>
  </si>
  <si>
    <t>Software de manejo de seguridad de red o de redes privadas virtuales vpn</t>
  </si>
  <si>
    <t>Caminadoras o bicicletas o ejercitadoras de manera de caminar</t>
  </si>
  <si>
    <t>Cortinas de barrera para pacientes</t>
  </si>
  <si>
    <t>Cartuchos de etiquetas adhesivas</t>
  </si>
  <si>
    <t>Central telefónica interna pbx</t>
  </si>
  <si>
    <t>Acetazolamida</t>
  </si>
  <si>
    <t>Clorhidrato de levocabastina</t>
  </si>
  <si>
    <t>Camiones de pallets</t>
  </si>
  <si>
    <t>Cinceles u osteotomos para autopsias</t>
  </si>
  <si>
    <t>Máquinas para limpiar ductos</t>
  </si>
  <si>
    <t>Limpieza de carros o barcos</t>
  </si>
  <si>
    <t>Dinamómetros</t>
  </si>
  <si>
    <t>Monitores de temperatura para unidades de hemodiálisis</t>
  </si>
  <si>
    <t>Impuesto a la sucesión o sobre transferencia de propiedad</t>
  </si>
  <si>
    <t>Succimer</t>
  </si>
  <si>
    <t>Extensores de consola</t>
  </si>
  <si>
    <t>Chapa de bronce</t>
  </si>
  <si>
    <t>Papel para impresora o fotocopiadora</t>
  </si>
  <si>
    <t>Cepillos de carpintero</t>
  </si>
  <si>
    <t>Palas o cucharas para alimentos para uso doméstico</t>
  </si>
  <si>
    <t>Aislamiento de espuma</t>
  </si>
  <si>
    <t>Comedor de oficiales</t>
  </si>
  <si>
    <t>Bobinas magnéticas</t>
  </si>
  <si>
    <t>Recursos de historia mundial</t>
  </si>
  <si>
    <t>Componentes no metálicos maquinados por extrusión hidrostática</t>
  </si>
  <si>
    <t>Crisoles para máquinas de fundición de uso odontológico</t>
  </si>
  <si>
    <t>Bandas de temperatura del paciente</t>
  </si>
  <si>
    <t>Asociaciones de personal pensionado</t>
  </si>
  <si>
    <t>Ensambles de barras pegadas de latón</t>
  </si>
  <si>
    <t>Sistemas de recuperación de la información de la base de datos en línea</t>
  </si>
  <si>
    <t>Extractos orgánicos de origen animal para curtiembre</t>
  </si>
  <si>
    <t>Caballetes metálicos</t>
  </si>
  <si>
    <t>Grabadora de relieve para cinta</t>
  </si>
  <si>
    <t>Molduras por inyección de plástico</t>
  </si>
  <si>
    <t>Servicios de elaboración de la cerveza</t>
  </si>
  <si>
    <t>Bases navales</t>
  </si>
  <si>
    <t>Especímenes del ciclo vital de plantas</t>
  </si>
  <si>
    <t>Tuercas de cañón</t>
  </si>
  <si>
    <t>Servicios de programación de aplicaciones</t>
  </si>
  <si>
    <t>Manejo de suelos inundables</t>
  </si>
  <si>
    <t>Estantes o soportes para productos abrasivos de uso odontológico</t>
  </si>
  <si>
    <t>Servicios de cuidado de animales domésticos</t>
  </si>
  <si>
    <t>Cría de mariscos</t>
  </si>
  <si>
    <t>Medidores de conductividad</t>
  </si>
  <si>
    <t>Seguro de interrupción de los procesos de negocios</t>
  </si>
  <si>
    <t>Flecainida</t>
  </si>
  <si>
    <t>Tractomulas con cabina encima del motor con cama</t>
  </si>
  <si>
    <t>Servicio de procesamiento de datos en línea</t>
  </si>
  <si>
    <t>Varilla roscada</t>
  </si>
  <si>
    <t>Camisas para niño</t>
  </si>
  <si>
    <t>Ensambles estructurales pegados de aleación hast x</t>
  </si>
  <si>
    <t>Componentes de cobre maquinados por extrusión hidrostática</t>
  </si>
  <si>
    <t>Rodillos de amasar para uso comercial</t>
  </si>
  <si>
    <t>Filtro de cama de sílice</t>
  </si>
  <si>
    <t>Desoximetasona</t>
  </si>
  <si>
    <t>Tubería de estaño</t>
  </si>
  <si>
    <t>Teléfonos para propósitos especiales</t>
  </si>
  <si>
    <t>Componentes de aluminio formados con explosivos</t>
  </si>
  <si>
    <t>Carretillas</t>
  </si>
  <si>
    <t>Lactato de inamrinona</t>
  </si>
  <si>
    <t>Indio in</t>
  </si>
  <si>
    <t>Componentes de metal precioso maquinados por extrusión en caliente</t>
  </si>
  <si>
    <t>Cintas no adhesivas para uso médico</t>
  </si>
  <si>
    <t>Concentrador de bus serial universal o conectores</t>
  </si>
  <si>
    <t>Metildopa</t>
  </si>
  <si>
    <t>Muelles de torsión</t>
  </si>
  <si>
    <t>Cactos</t>
  </si>
  <si>
    <t>Azucares naturales o productos endulzantes</t>
  </si>
  <si>
    <t>Enjuagues</t>
  </si>
  <si>
    <t>Pelotas o accesorios terapéuticos</t>
  </si>
  <si>
    <t>Marcadores</t>
  </si>
  <si>
    <t>Forjaduras en estampa de impresión de hierro</t>
  </si>
  <si>
    <t>Inductores</t>
  </si>
  <si>
    <t>Rueda de sierra de cinta</t>
  </si>
  <si>
    <t>Colocadores de tapas, insertadores de algodón o aplicadores de sellos de seguridad</t>
  </si>
  <si>
    <t>Cuchillas de sierra o accesorios para uso quirúrgico</t>
  </si>
  <si>
    <t>Semen</t>
  </si>
  <si>
    <t>Resina polimida</t>
  </si>
  <si>
    <t>Aparato para luz o foto</t>
  </si>
  <si>
    <t>Servicios de fabricación de equipos de laboratorio</t>
  </si>
  <si>
    <t>Artículos para el cuidado de los ojos</t>
  </si>
  <si>
    <t>Tubería de superficie de pruebas de pozo</t>
  </si>
  <si>
    <t>Libros de recursos de historia europea</t>
  </si>
  <si>
    <t>Activadores giratorios</t>
  </si>
  <si>
    <t>Guerra basada en el espacio</t>
  </si>
  <si>
    <t>Insertos para ostomía</t>
  </si>
  <si>
    <t>Mantequilla de nueces o mixto</t>
  </si>
  <si>
    <t>Objetos fundidos maquinados por proceso v de latón</t>
  </si>
  <si>
    <t>Reactivos o soluciones o tinturas para microbiología o bacteriología</t>
  </si>
  <si>
    <t>Sets o kits de infusión de analgésicos</t>
  </si>
  <si>
    <t>Cintas decorativas</t>
  </si>
  <si>
    <t>Sillas de brazos</t>
  </si>
  <si>
    <t>Rompedores de emulsión agua en aceite</t>
  </si>
  <si>
    <t>Agentes de control de filtración</t>
  </si>
  <si>
    <t>Centros asistenciales de urgencia</t>
  </si>
  <si>
    <t>Servicios de transmisión satelital de datos del pozo en el campo petrolero</t>
  </si>
  <si>
    <t>Hidrocloruro de metformina</t>
  </si>
  <si>
    <t>Computadores o totalizadores de flujo</t>
  </si>
  <si>
    <t>Ensambles de tubería con soldadura sónica de acero de aleación baja</t>
  </si>
  <si>
    <t>Batea de aceite</t>
  </si>
  <si>
    <t>Herraduras para mula</t>
  </si>
  <si>
    <t>Enfriadores de agua de rayos x para uso médico</t>
  </si>
  <si>
    <t>Interruptores de límite</t>
  </si>
  <si>
    <t>Utensilios de cocina desechables para uso doméstico</t>
  </si>
  <si>
    <t>Mangueras marítimas</t>
  </si>
  <si>
    <t>Desecho o desperdicios de tabaco</t>
  </si>
  <si>
    <t>Servicios de producción de vídeos</t>
  </si>
  <si>
    <t>Tazas de preparación para uso quirúrgico</t>
  </si>
  <si>
    <t>Análisis de cadenas de suministro o servicios de reingeniería</t>
  </si>
  <si>
    <t>Servicios transporte de carga por carretera (en camión) a nivel regional y nacional</t>
  </si>
  <si>
    <t>Bombas triplex</t>
  </si>
  <si>
    <t>Materiales de enseñanza de dietas balanceadas o pautas alimentarias</t>
  </si>
  <si>
    <t>Medidores de oxígeno disuelto</t>
  </si>
  <si>
    <t>Puentes de Acero</t>
  </si>
  <si>
    <t>Bastidores de banda transportadora</t>
  </si>
  <si>
    <t>Excavadoras de fosos</t>
  </si>
  <si>
    <t>Chimeneas de leña</t>
  </si>
  <si>
    <t>Extrusiones de perfiles de acero</t>
  </si>
  <si>
    <t>Adaptadores de pistola</t>
  </si>
  <si>
    <t>Servicios de registro mediante tubería flexible contínua</t>
  </si>
  <si>
    <t>Rebosamientos</t>
  </si>
  <si>
    <t>Gas argón ar</t>
  </si>
  <si>
    <t>Carpetas o formularios del profesor suplente</t>
  </si>
  <si>
    <t>Forjas compuestas maquinadas con troquel abierto</t>
  </si>
  <si>
    <t>Vías aéreas faríngeas o kits de vías aéreas</t>
  </si>
  <si>
    <t>Arcilla seca cocida en horno</t>
  </si>
  <si>
    <t>Dispositivo golpeador de cable</t>
  </si>
  <si>
    <t>Limpieza de chimeneas</t>
  </si>
  <si>
    <t>Vallejuelo</t>
  </si>
  <si>
    <t>Lienzo imprimado</t>
  </si>
  <si>
    <t>Equipos de armas y tácticas especiales swat o equipos antidisturbios</t>
  </si>
  <si>
    <t>Tribunales militares</t>
  </si>
  <si>
    <t>Paquetes de muebles de gerencia no modulares</t>
  </si>
  <si>
    <t>Estantes u organizadores para estampillas</t>
  </si>
  <si>
    <t>Reparación del tren de aterrizaje</t>
  </si>
  <si>
    <t>Brea de madera</t>
  </si>
  <si>
    <t>Asociaciones de enfermeras</t>
  </si>
  <si>
    <t>Estetoscopios auriculares</t>
  </si>
  <si>
    <t>Clavos de acabado</t>
  </si>
  <si>
    <t>Sistemas de detección de fallo de elementos para reactores nucleares</t>
  </si>
  <si>
    <t>Muestreadores de agua</t>
  </si>
  <si>
    <t>Componentes de acero hidroformados</t>
  </si>
  <si>
    <t>Cabezales de cemento bajo el mar</t>
  </si>
  <si>
    <t>Servicios de control de arena mediante tubería flexible contínua</t>
  </si>
  <si>
    <t>Platillos</t>
  </si>
  <si>
    <t>Piezas de aleación ferrosa fundidas a presión</t>
  </si>
  <si>
    <t>Tarjetas aceleradoras de gráficas o video</t>
  </si>
  <si>
    <t>Clorpropamida</t>
  </si>
  <si>
    <t>Bomba intratecal</t>
  </si>
  <si>
    <t>Clorhidrato de trazodona</t>
  </si>
  <si>
    <t>Equipo y suministros para elaboración de café</t>
  </si>
  <si>
    <t>Llave de la gasolina</t>
  </si>
  <si>
    <t>Inmunoglobulina o gamma igg</t>
  </si>
  <si>
    <t>Barcos de asalto anfibio</t>
  </si>
  <si>
    <t>Dispensador de bebidas carbonatadas</t>
  </si>
  <si>
    <t>Inserción en medios impresos</t>
  </si>
  <si>
    <t>Cefazolina</t>
  </si>
  <si>
    <t>Fosfato de disopiramida</t>
  </si>
  <si>
    <t>Vibradores sísmicos</t>
  </si>
  <si>
    <t>Detectores de llama de sistemas de combustión de turbina de gas</t>
  </si>
  <si>
    <t>Trepanadores para biopsia de hueso para uso quirúrgico</t>
  </si>
  <si>
    <t>Herramientas o accesorios para optómetras</t>
  </si>
  <si>
    <t>Componentes de aleación no ferrosa formados en torno</t>
  </si>
  <si>
    <t>Ensambles estructurales pegados de inconel</t>
  </si>
  <si>
    <t>Servicios de matar el pozo (well kil)l mediante tubería flexible contínua</t>
  </si>
  <si>
    <t>Hilado de lana</t>
  </si>
  <si>
    <t>Espumas de poliestireno</t>
  </si>
  <si>
    <t>Secadores de bandeja</t>
  </si>
  <si>
    <t>Camiones de carga</t>
  </si>
  <si>
    <t>Neodimio nd</t>
  </si>
  <si>
    <t>Servicios de planificación de alimentos</t>
  </si>
  <si>
    <t>Cenoví</t>
  </si>
  <si>
    <t>Tensores</t>
  </si>
  <si>
    <t>Pulpa de madera</t>
  </si>
  <si>
    <t>Transformadores de transmisión</t>
  </si>
  <si>
    <t>Motores sincrónicos</t>
  </si>
  <si>
    <t>Herramientas para poner anclajes</t>
  </si>
  <si>
    <t>Kits de succión</t>
  </si>
  <si>
    <t>Bacinillas de cama para fracturas</t>
  </si>
  <si>
    <t>Servicios de control de seguridad ambiental</t>
  </si>
  <si>
    <t>Medidores de estacionamiento</t>
  </si>
  <si>
    <t>Cohetes multi etapas</t>
  </si>
  <si>
    <t>Sets de cardioplegia de perfusión</t>
  </si>
  <si>
    <t>Martillos para diapasones para uso médico</t>
  </si>
  <si>
    <t>Marcos de papel</t>
  </si>
  <si>
    <t>Deportes juveniles</t>
  </si>
  <si>
    <t>Servicios de prevención o control inmunológico</t>
  </si>
  <si>
    <t>Hato del Padre</t>
  </si>
  <si>
    <t>Majagual</t>
  </si>
  <si>
    <t>Puertas rodantes</t>
  </si>
  <si>
    <t>Servicios de empacado de grava del campo petrolero</t>
  </si>
  <si>
    <t>Removedores de coronas o puentes</t>
  </si>
  <si>
    <t>Controladores de hidrato de gas</t>
  </si>
  <si>
    <t>Enchufes de lámparas</t>
  </si>
  <si>
    <t>Chapa blindada</t>
  </si>
  <si>
    <t>Borradores de vinilo</t>
  </si>
  <si>
    <t>Andalucita</t>
  </si>
  <si>
    <t>Servicios de registro de resistencia</t>
  </si>
  <si>
    <t>Sistema de respirador accionado purificador de aire papr o accesorios</t>
  </si>
  <si>
    <t>Servicios de  acabado en la transformación de metales</t>
  </si>
  <si>
    <t>Objetos maquinados de aleación no ferrosa fundidos en arena</t>
  </si>
  <si>
    <t>Accesorios para ayudas de estudio</t>
  </si>
  <si>
    <t>Barriles</t>
  </si>
  <si>
    <t>Linóleo para impresión xilográfica</t>
  </si>
  <si>
    <t>Placa de aleación no ferrosa</t>
  </si>
  <si>
    <t>Cámaras cinematográficas</t>
  </si>
  <si>
    <t>Toneles</t>
  </si>
  <si>
    <t>Índices de fichas</t>
  </si>
  <si>
    <t>Servicios de conservación en cámara frigorífica</t>
  </si>
  <si>
    <t>Trisilicato de magnesio</t>
  </si>
  <si>
    <t>Papel para sumadora o máquina registradora</t>
  </si>
  <si>
    <t>Elementos de restricción de extremidades</t>
  </si>
  <si>
    <t>Removedores de anillos de los dedos</t>
  </si>
  <si>
    <t>Máquinas para hacer hielo</t>
  </si>
  <si>
    <t>Sistemas de documentación de gel</t>
  </si>
  <si>
    <t>Acuerdos de garantía</t>
  </si>
  <si>
    <t>Placas de cerrojo</t>
  </si>
  <si>
    <t>Servicios del hoyo encerrado horizontal</t>
  </si>
  <si>
    <t>Cefotetan</t>
  </si>
  <si>
    <t>Gestión de control de la calidad del agua</t>
  </si>
  <si>
    <t>Servicios de formación profesional ambiental</t>
  </si>
  <si>
    <t>Micas o bacinillas</t>
  </si>
  <si>
    <t>Achicadores mecánicos de cable de recuperación</t>
  </si>
  <si>
    <t>Tuercas soldables</t>
  </si>
  <si>
    <t>Servicios de cooperación política</t>
  </si>
  <si>
    <t>Sets o accesorios de monitoreo de presión intra compartimientos</t>
  </si>
  <si>
    <t>Dispositivos o accesorios de dilatación urológica para uso quirúrgico</t>
  </si>
  <si>
    <t>Libros de recursos o actividades de precálculo</t>
  </si>
  <si>
    <t>Servicios de adquisición de importaciones</t>
  </si>
  <si>
    <t>Servicios de compra de vestuario</t>
  </si>
  <si>
    <t>Papel de construcción</t>
  </si>
  <si>
    <t>Oxtrifilina</t>
  </si>
  <si>
    <t>Homogeneizadores dobles</t>
  </si>
  <si>
    <t>Servicios de limpieza de terrenos en obras</t>
  </si>
  <si>
    <t>Latas de aluminio</t>
  </si>
  <si>
    <t>Telares manuales</t>
  </si>
  <si>
    <t>Servicios de mantenimiento de equipo del pozo submarino</t>
  </si>
  <si>
    <t>Actinio ac</t>
  </si>
  <si>
    <t>Multiplexor de división de onda wdm</t>
  </si>
  <si>
    <t>Arenoso</t>
  </si>
  <si>
    <t>Unidades o accesorios de electromiografía emg</t>
  </si>
  <si>
    <t>Kits de ventriculostomía para servicios médicos de emergencia</t>
  </si>
  <si>
    <t>Folders</t>
  </si>
  <si>
    <t>Diluyentes para pinturas y barnices</t>
  </si>
  <si>
    <t>Aires acondicionados</t>
  </si>
  <si>
    <t>Servicios de control de la vibración de perforación en el fondo del pozo</t>
  </si>
  <si>
    <t>Reveladores para impresoras o fotocopiadoras</t>
  </si>
  <si>
    <t>Pasteles de sal frescos</t>
  </si>
  <si>
    <t>Molinos de laboratorio</t>
  </si>
  <si>
    <t>Servicios de mantenimiento de cementerios</t>
  </si>
  <si>
    <t>Servicios de valet</t>
  </si>
  <si>
    <t>Almacenaje de archivos de carpetas</t>
  </si>
  <si>
    <t>EXCEPCIÓN - CONTRATACIÓN DE PUBLICIDAD A TRAVÉS DE MEDIOS DE COMUNICACIÓN SOCIAL</t>
  </si>
  <si>
    <t>La Mata</t>
  </si>
  <si>
    <t>Transporte o almacenamiento frío</t>
  </si>
  <si>
    <t>Deslizadores forestales</t>
  </si>
  <si>
    <t>Forjas de cobre maquinadas con impresión por troquel</t>
  </si>
  <si>
    <t>Cortinas</t>
  </si>
  <si>
    <t>Catéteres urinarios uretrales</t>
  </si>
  <si>
    <t>Bobina de metales preciosos</t>
  </si>
  <si>
    <t>Venturis</t>
  </si>
  <si>
    <t>Generadores de vapor</t>
  </si>
  <si>
    <t>Caños</t>
  </si>
  <si>
    <t>Retinoscopios para uso oftálmico</t>
  </si>
  <si>
    <t>Cuchillos para uso odontológico</t>
  </si>
  <si>
    <t>Terapia del habla o del lenguaje</t>
  </si>
  <si>
    <t>Mezcladora de tornillo sencillo</t>
  </si>
  <si>
    <t>Planchas de huecograbado o litografía</t>
  </si>
  <si>
    <t>Gabapentina</t>
  </si>
  <si>
    <t>Fotómetros</t>
  </si>
  <si>
    <t>Servicios de cooperativas agrícolas o rurales</t>
  </si>
  <si>
    <t>Vendas de presión</t>
  </si>
  <si>
    <t>Equipo de acceso de satélite</t>
  </si>
  <si>
    <t>Ensamblajes para cámaras</t>
  </si>
  <si>
    <t>Duplicadores de rayos x para uso odontológico</t>
  </si>
  <si>
    <t>Montecristi</t>
  </si>
  <si>
    <t>Peladora de vegetales</t>
  </si>
  <si>
    <t>Estuches paramédicos para servicios médicos de emergencia</t>
  </si>
  <si>
    <t>Ensamblajes magnéticos de recogida</t>
  </si>
  <si>
    <t>Acondicionadores de línea</t>
  </si>
  <si>
    <t>Máquinas de sanblasteado</t>
  </si>
  <si>
    <t>Quemadores operados con gas natural</t>
  </si>
  <si>
    <t>Pantallas de perforación</t>
  </si>
  <si>
    <t>Paletas para mezclar pintura o tinta</t>
  </si>
  <si>
    <t>Protectores de árboles de acidificación</t>
  </si>
  <si>
    <t>Brazaletes de joyería fina</t>
  </si>
  <si>
    <t>Forjas de bronce maquinadas por reducción</t>
  </si>
  <si>
    <t>Armazones</t>
  </si>
  <si>
    <t>Estilógrafos</t>
  </si>
  <si>
    <t>Contactos eléctricos</t>
  </si>
  <si>
    <t>Difilina</t>
  </si>
  <si>
    <t>Rines o ruedas para camiones</t>
  </si>
  <si>
    <t>Servicios de transmisión de energía eléctrica</t>
  </si>
  <si>
    <t>Servicios hospitalarios para animales</t>
  </si>
  <si>
    <t>Salmuera fresca o congelada</t>
  </si>
  <si>
    <t>Prednisolona</t>
  </si>
  <si>
    <t>Enoximona</t>
  </si>
  <si>
    <t>Sobre tubos para endoscopia</t>
  </si>
  <si>
    <t>Herramientas dirigibles giratorias</t>
  </si>
  <si>
    <t>Ácido bórico</t>
  </si>
  <si>
    <t>Butetisalicilato de metilo</t>
  </si>
  <si>
    <t>Bujes de taladro</t>
  </si>
  <si>
    <t>Sets de recuperación para uso quirúrgico</t>
  </si>
  <si>
    <t>Servicios de taxi</t>
  </si>
  <si>
    <t>Componentes de cobre formados por estiramiento por presión</t>
  </si>
  <si>
    <t>Rodamientos colgaderos</t>
  </si>
  <si>
    <t>Gatos de la varilla de bombeo</t>
  </si>
  <si>
    <t>Componentes de magnesio formados en torno</t>
  </si>
  <si>
    <t>Club de aficionados al coleccionismo</t>
  </si>
  <si>
    <t>Peros</t>
  </si>
  <si>
    <t>Componentes de berilio formados en torno</t>
  </si>
  <si>
    <t>Barras de estaño</t>
  </si>
  <si>
    <t>Análisis macroeconómico</t>
  </si>
  <si>
    <t>Servicios de secado de granos</t>
  </si>
  <si>
    <t>Equipo para protección</t>
  </si>
  <si>
    <t>Aerosoles decorativos</t>
  </si>
  <si>
    <t>Filtros de redes o comunicaciones ópticas</t>
  </si>
  <si>
    <t>Papeles cilindro o papel pesado multi – capas</t>
  </si>
  <si>
    <t>Dispositivos de telecomunicación tdd o teletipos tty para los discapacitados físicamente</t>
  </si>
  <si>
    <t>Semillas o plántulas de alfalfa</t>
  </si>
  <si>
    <t>Exploración geológica</t>
  </si>
  <si>
    <t>Productos de coraza de pecho</t>
  </si>
  <si>
    <t>Microscopios invertidos</t>
  </si>
  <si>
    <t>Impresoras de sublimación de teñido</t>
  </si>
  <si>
    <t>Analizadores de alimentación</t>
  </si>
  <si>
    <t>Puntas de tacos de billar</t>
  </si>
  <si>
    <t>Terminales eléctricos</t>
  </si>
  <si>
    <t>Luces de curación o accesorios para odontología estética</t>
  </si>
  <si>
    <t>Cercado de metal</t>
  </si>
  <si>
    <t>Servicios de forja de metales</t>
  </si>
  <si>
    <t>Clorhidrato de metanfetamina</t>
  </si>
  <si>
    <t>Ropa para demorar el fuego</t>
  </si>
  <si>
    <t>Equipo de medición de lentes</t>
  </si>
  <si>
    <t>San José de Matanzas</t>
  </si>
  <si>
    <t>Cintas adhesivas de escritorio con el alfabeto</t>
  </si>
  <si>
    <t>Pipeta multicanales electrónicas</t>
  </si>
  <si>
    <t>Ensambles de láminas atornilladas de acero inoxidable</t>
  </si>
  <si>
    <t>Básculas de bebés</t>
  </si>
  <si>
    <t>Cable de kaptan</t>
  </si>
  <si>
    <t>Abrazadera para la apertura de mandíbula</t>
  </si>
  <si>
    <t>Sujetadores de bebida para los discapacitados físicamente</t>
  </si>
  <si>
    <t>Calentadores de agua comerciales</t>
  </si>
  <si>
    <t>Chapa de latón</t>
  </si>
  <si>
    <t>Protectores o almohadillas o copas para las patas de los muebles</t>
  </si>
  <si>
    <t>Níquel</t>
  </si>
  <si>
    <t>Magnificadores para uso forense</t>
  </si>
  <si>
    <t>Sendero de bicicletas</t>
  </si>
  <si>
    <t>Ensambles de placas soldadas con solvente de aleación wasp</t>
  </si>
  <si>
    <t>Kits de genética</t>
  </si>
  <si>
    <t>Libros de ideas</t>
  </si>
  <si>
    <t>Unidades de potencia para pista aérea</t>
  </si>
  <si>
    <t>Asociaciones reguladoras</t>
  </si>
  <si>
    <t>Forjaduras en estampa cerrada de acero inoxidable</t>
  </si>
  <si>
    <t>Fuentes de lenguaje</t>
  </si>
  <si>
    <t>Compuestos restauradores de uso odontológico</t>
  </si>
  <si>
    <t>Contenedores o semillas de intra cavidad para braquiterapia</t>
  </si>
  <si>
    <t>Servicios de control de arena en el fluido de terminación</t>
  </si>
  <si>
    <t>Servicios de reciclaje</t>
  </si>
  <si>
    <t>Ensambles estructurales con soldadura de solvente de acero al carbono</t>
  </si>
  <si>
    <t>Tintas</t>
  </si>
  <si>
    <t>Accesorios para esponjas o esponjillas</t>
  </si>
  <si>
    <t>Guías de onda del avión</t>
  </si>
  <si>
    <t>Guía de alineación de la madera</t>
  </si>
  <si>
    <t>Válvulas de motor</t>
  </si>
  <si>
    <t>Buques anfibios de comando</t>
  </si>
  <si>
    <t>Nitrato de butoconazol</t>
  </si>
  <si>
    <t>Secadores de aire caliente</t>
  </si>
  <si>
    <t>Estantes de billar</t>
  </si>
  <si>
    <t>Dofetilida</t>
  </si>
  <si>
    <t>Trientina</t>
  </si>
  <si>
    <t>Servicios de corte químico mediante tubería flexible contínua</t>
  </si>
  <si>
    <t>Placa de presión</t>
  </si>
  <si>
    <t>Ácidos ribonucleicos rna purificados</t>
  </si>
  <si>
    <t>Kits o accesorios de pruebas de monitoreo tangente</t>
  </si>
  <si>
    <t>Máquina para lavar pisos</t>
  </si>
  <si>
    <t>Servicios de cocina o preparación de comidas</t>
  </si>
  <si>
    <t>Tablas para bañarse para los discapacitados físicamente</t>
  </si>
  <si>
    <t>Mosto de st'john</t>
  </si>
  <si>
    <t>Papel no recubierto tratado con látex</t>
  </si>
  <si>
    <t>Minivans o vans</t>
  </si>
  <si>
    <t>Servicios de empacado a mano</t>
  </si>
  <si>
    <t>Medidores de campo electromagnético</t>
  </si>
  <si>
    <t>Ensambles estructurales con soldadura de fuerte o débil de acero inoxidable</t>
  </si>
  <si>
    <t>Fogones para uso doméstico</t>
  </si>
  <si>
    <t>Servicios de siembra de árboles de huerta o viñedos</t>
  </si>
  <si>
    <t>Objetos de aluminio fundidos por proceso en v</t>
  </si>
  <si>
    <t>Y o horquillas de tubería</t>
  </si>
  <si>
    <t>Aceitunas</t>
  </si>
  <si>
    <t>Alicates de punta larga</t>
  </si>
  <si>
    <t>Solución sustituta de la saliva</t>
  </si>
  <si>
    <t>Accesorios para máquinas de cajero automático</t>
  </si>
  <si>
    <t>Calfactant</t>
  </si>
  <si>
    <t>Aceite de inmersión para microscopios</t>
  </si>
  <si>
    <t>Mezclador de masa para uso doméstico</t>
  </si>
  <si>
    <t>Cepillos de limpieza endoscópica o productos relacionados</t>
  </si>
  <si>
    <t>Adhesivos químicos</t>
  </si>
  <si>
    <t>Hidrotalcita</t>
  </si>
  <si>
    <t>Recolectores de lodo</t>
  </si>
  <si>
    <t>Topes de tubería</t>
  </si>
  <si>
    <t>Talento o entretenimiento</t>
  </si>
  <si>
    <t>Piezas de bronce forjadas a martinete</t>
  </si>
  <si>
    <t>Remaches completos</t>
  </si>
  <si>
    <t>Tarjetas de imágenes de fonética</t>
  </si>
  <si>
    <t>Lamotrigina</t>
  </si>
  <si>
    <t>Cauchos</t>
  </si>
  <si>
    <t>Contenedores de recolección o transporte de frotis</t>
  </si>
  <si>
    <t>Planificación de la estrategia de conservación forestal</t>
  </si>
  <si>
    <t>Núcleo de panal de aluminio</t>
  </si>
  <si>
    <t>Elevadores de avión</t>
  </si>
  <si>
    <t>Conductos o red de conductos de aluminio</t>
  </si>
  <si>
    <t>Servicios de bombeo a presión del pozo en el emplazamiento</t>
  </si>
  <si>
    <t>Pie</t>
  </si>
  <si>
    <t>Tamboril</t>
  </si>
  <si>
    <t>Residencia de jubilados</t>
  </si>
  <si>
    <t>Fomento de la industria láctea</t>
  </si>
  <si>
    <t>Sustitutos de huevo</t>
  </si>
  <si>
    <t>Yute</t>
  </si>
  <si>
    <t>Cable forrado pero no aislado</t>
  </si>
  <si>
    <t>Balanzas para patios de recreo</t>
  </si>
  <si>
    <t>Ensambles de láminas atornilladas de inconel</t>
  </si>
  <si>
    <t>Acetato de leuprolide</t>
  </si>
  <si>
    <t>Elevadores reutilizables</t>
  </si>
  <si>
    <t>Dragalíneas</t>
  </si>
  <si>
    <t>Manteles de papel</t>
  </si>
  <si>
    <t>Módulos de alarma sísmica</t>
  </si>
  <si>
    <t>Libros de literatura infantil basados en la biblia</t>
  </si>
  <si>
    <t>Corta costuras</t>
  </si>
  <si>
    <t>Barras nutricionales o pudín u otros suplementos</t>
  </si>
  <si>
    <t>Toma muestras para recintos radiactivos</t>
  </si>
  <si>
    <t>Retenedores de órganos internos</t>
  </si>
  <si>
    <t>Objetos de titanio fundidos en molde cerámico</t>
  </si>
  <si>
    <t>Tubos nasofaríngeos</t>
  </si>
  <si>
    <t>Suministros o accesorios de irrigación o aspiración oftálmica</t>
  </si>
  <si>
    <t>Sulfato de cobre</t>
  </si>
  <si>
    <t>Inhibidores de corrosión en la producción de petróleo</t>
  </si>
  <si>
    <t>Maleato de dexclorfeniramina</t>
  </si>
  <si>
    <t>Persianas venecianas</t>
  </si>
  <si>
    <t>Baterías de níquel-cloruro de sodio</t>
  </si>
  <si>
    <t>Rompevirutas</t>
  </si>
  <si>
    <t>Componentes de metal precioso hidroformados</t>
  </si>
  <si>
    <t>Equipo de difracción de rayos x</t>
  </si>
  <si>
    <t>Amplificadores operacionales</t>
  </si>
  <si>
    <t>Tonelada</t>
  </si>
  <si>
    <t>Software de controladores de ethernet</t>
  </si>
  <si>
    <t>Servicio de monitoreo o control de la contaminación de las aguas de superficie</t>
  </si>
  <si>
    <t>Vasija decorativa</t>
  </si>
  <si>
    <t>Ensambles de placas soldadas con soldadura fuerte o débil de acero inoxidable</t>
  </si>
  <si>
    <t>Kits de resucitación</t>
  </si>
  <si>
    <t>Asesor de vestuario</t>
  </si>
  <si>
    <t>Equipos de vacío neumático</t>
  </si>
  <si>
    <t>Bloques de impresión de cable de recuperación</t>
  </si>
  <si>
    <t>El Cercado</t>
  </si>
  <si>
    <t>Análisis multivariate</t>
  </si>
  <si>
    <t>Matrices de semiconductor</t>
  </si>
  <si>
    <t>Limpiadores de muebles</t>
  </si>
  <si>
    <t>Detectores de billetes falsos o suministros</t>
  </si>
  <si>
    <t>Ciclopiroxolamina</t>
  </si>
  <si>
    <t>Mesas para acampar</t>
  </si>
  <si>
    <t>Bolsas o reservorios de drenaje de incisiones para uso médico</t>
  </si>
  <si>
    <t>Servicios de lubricación en caliente del campo petrolero</t>
  </si>
  <si>
    <t>Reactivos analizadores de inmunología</t>
  </si>
  <si>
    <t>Doblador de espigas para uso odontológico</t>
  </si>
  <si>
    <t>Papeles borrador para arte</t>
  </si>
  <si>
    <t>Instrumentos de medición de ganancia</t>
  </si>
  <si>
    <t>Homogeneizadores</t>
  </si>
  <si>
    <t>Bóvedas de vidrio moldeado</t>
  </si>
  <si>
    <t>Libros de recursos o actividades de los continentes</t>
  </si>
  <si>
    <t>Extrusiones en frío de metal precioso</t>
  </si>
  <si>
    <t>Kits de cricotiroidotomía o tubo traqueal para servicios médicos de emergencia</t>
  </si>
  <si>
    <t>Neumático para llantas de automóviles</t>
  </si>
  <si>
    <t>Escarabajos</t>
  </si>
  <si>
    <t>Equipo de elevación de tubería flexible</t>
  </si>
  <si>
    <t>Placa de caucho</t>
  </si>
  <si>
    <t>Camas</t>
  </si>
  <si>
    <t>Servicios de bombeo horizontal del pozo</t>
  </si>
  <si>
    <t>Isosorbide</t>
  </si>
  <si>
    <t>Lámina de plástico</t>
  </si>
  <si>
    <t>Fuentes o contenedores de burbujeo de bebidas</t>
  </si>
  <si>
    <t>Cascos de seguridad</t>
  </si>
  <si>
    <t>Control de desviaciones  en la perforación del pozo</t>
  </si>
  <si>
    <t>Cables blindados</t>
  </si>
  <si>
    <t>Servicios de compensación de fondos</t>
  </si>
  <si>
    <t>Dispositivos de entrada de teletipos</t>
  </si>
  <si>
    <t>Pesas para cocina o dietas para uso doméstico</t>
  </si>
  <si>
    <t>Depuradores para pisos</t>
  </si>
  <si>
    <t>Velas</t>
  </si>
  <si>
    <t>Prensas de impresión para huecograbado o litografía</t>
  </si>
  <si>
    <t>Ensambles de tubos remachados de latón</t>
  </si>
  <si>
    <t>Probadores de circuitos gfi</t>
  </si>
  <si>
    <t>Banda de plástico</t>
  </si>
  <si>
    <t>Pipetas volumétricas</t>
  </si>
  <si>
    <t>Servicios de producción de acetileno o derivados</t>
  </si>
  <si>
    <t>Batey 08</t>
  </si>
  <si>
    <t>Removedores para uso quirúrgico</t>
  </si>
  <si>
    <t>Objetos maquinados de plomo fundidos en molde en concha</t>
  </si>
  <si>
    <t>Porterías</t>
  </si>
  <si>
    <t>Incubadoras de cámara única de tres gases recubierta de agua</t>
  </si>
  <si>
    <t>Teclas o teclados</t>
  </si>
  <si>
    <t>Forjas de berilio maquinadas por anillo enrollado</t>
  </si>
  <si>
    <t>Forjaduras en estampa abierta de aluminio</t>
  </si>
  <si>
    <t>Objetos maquinados centrifugados de aluminio fundidos</t>
  </si>
  <si>
    <t>Emisores (senders) digitales</t>
  </si>
  <si>
    <t>Modelos del cuerpo humano, partes u órganos</t>
  </si>
  <si>
    <t>Contratos de defensa</t>
  </si>
  <si>
    <t>Tiras de relleno para cuidado de heridas</t>
  </si>
  <si>
    <t>Objetos maquinados de acero inoxidable fundidos a la cera perdida</t>
  </si>
  <si>
    <t>Objetos de zinc fundidos en molde de yeso</t>
  </si>
  <si>
    <t>Pantuflas para bebé</t>
  </si>
  <si>
    <t>Preparación tópica de brea de pino</t>
  </si>
  <si>
    <t>Forjas de aluminio maquinadas por anillo enrollado</t>
  </si>
  <si>
    <t>Cruce de Guayacanes</t>
  </si>
  <si>
    <t>Recubrimientos o materiales adelgazantes o sets para caries dentales</t>
  </si>
  <si>
    <t>Diazepam</t>
  </si>
  <si>
    <t>Materiales de enseñanza para el cuidado de niños</t>
  </si>
  <si>
    <t>Servicios de comprobación de referencias o antecedentes</t>
  </si>
  <si>
    <t>Almacenador de casetes</t>
  </si>
  <si>
    <t>Compuestos en barra labrada</t>
  </si>
  <si>
    <t>Torre de luz</t>
  </si>
  <si>
    <t>Objetos maquinados de latón fundidos en molde cerámico</t>
  </si>
  <si>
    <t>Objetos de fundición centrífuga de magnesio</t>
  </si>
  <si>
    <t>Almejas vivas</t>
  </si>
  <si>
    <t>Cinta impregnada de resina</t>
  </si>
  <si>
    <t>Mezlocilina</t>
  </si>
  <si>
    <t>Componentes de zinc hidroformados</t>
  </si>
  <si>
    <t>Películas de celofán</t>
  </si>
  <si>
    <t>Servicios de evaluación de la corrosión de tubos del pozo</t>
  </si>
  <si>
    <t>Sistemas de empujadores de nudos o de entrega endoscópicos</t>
  </si>
  <si>
    <t>Freno de tambor</t>
  </si>
  <si>
    <t>Equipos y componentes de red básica móvil umts 3g</t>
  </si>
  <si>
    <t>Servicios quiroprácticos</t>
  </si>
  <si>
    <t>Intercambios educativos entre escuelas</t>
  </si>
  <si>
    <t>Materiales de enseñanza para alquiler de apartamento</t>
  </si>
  <si>
    <t>Kits de manómetros respiratorios</t>
  </si>
  <si>
    <t>Ropa atlética para hombre</t>
  </si>
  <si>
    <t>Aceite de eucalipto o eucaliptol</t>
  </si>
  <si>
    <t>Rosarios</t>
  </si>
  <si>
    <t>Cuchillos para mantequilla</t>
  </si>
  <si>
    <t>Puertas de cristal</t>
  </si>
  <si>
    <t>Latas de pintura o barniz</t>
  </si>
  <si>
    <t>Manipuladores endoscópicos</t>
  </si>
  <si>
    <t>Servicios legales sobre beneficios de los empleados</t>
  </si>
  <si>
    <t>Transistor de efecto de campo (fet)</t>
  </si>
  <si>
    <t>Columnas electrónicas</t>
  </si>
  <si>
    <t>Almohadillas de tinta o estampillas</t>
  </si>
  <si>
    <t>Rociadores de rocío o de gatillo para uso doméstico</t>
  </si>
  <si>
    <t>Pernos de horquilla</t>
  </si>
  <si>
    <t>Instrumentos de castración para uso veterinario</t>
  </si>
  <si>
    <t>Pinturas de revestimiento</t>
  </si>
  <si>
    <t>Materiales de enseñanza de educación sobre el parto</t>
  </si>
  <si>
    <t>Motores de corriente alterna (CA)</t>
  </si>
  <si>
    <t>Ensambles de tubos soldados con soldadura ultra violeta de titanio</t>
  </si>
  <si>
    <t>Cunas o accesorios</t>
  </si>
  <si>
    <t>Mesas móviles</t>
  </si>
  <si>
    <t>Sábanas para hospital</t>
  </si>
  <si>
    <t>Rompetuercas</t>
  </si>
  <si>
    <t>Balneario</t>
  </si>
  <si>
    <t>Ventanas francesas o puerta – ventanas</t>
  </si>
  <si>
    <t>Galván</t>
  </si>
  <si>
    <t>Servicios de desarrollo de campos petroleros</t>
  </si>
  <si>
    <t>Extrusiones de perfiles de estaño</t>
  </si>
  <si>
    <t>Autopista</t>
  </si>
  <si>
    <t>Libros de actividades del alfabeto</t>
  </si>
  <si>
    <t>Juego de liga</t>
  </si>
  <si>
    <t>Válvulas piloto</t>
  </si>
  <si>
    <t>Sistemas de irrigación de heridas</t>
  </si>
  <si>
    <t>Neutralizador (depurador) de aire</t>
  </si>
  <si>
    <t>Guías locales o de excursiones</t>
  </si>
  <si>
    <t>Proveedor de servicio de correo electrónico</t>
  </si>
  <si>
    <t>Cruce de carreteras</t>
  </si>
  <si>
    <t>Objetos maquinados centrifugados de acero inoxidable fundidos</t>
  </si>
  <si>
    <t>Analizadores de uranio</t>
  </si>
  <si>
    <t>Clorhidrato de viquidil</t>
  </si>
  <si>
    <t>Monturas de motor</t>
  </si>
  <si>
    <t>Baños de viscosidad</t>
  </si>
  <si>
    <t>Moldeados de caucho por inyección de aire</t>
  </si>
  <si>
    <t>Accesorios o suministros para analizadores de amino ácidos</t>
  </si>
  <si>
    <t>Jaibón (Laguna Salada)</t>
  </si>
  <si>
    <t>Salas de reuniones o banquetes</t>
  </si>
  <si>
    <t>Adoquines</t>
  </si>
  <si>
    <t>Mijo común o ixtle o piasava</t>
  </si>
  <si>
    <t>Papel de seda para manualidades</t>
  </si>
  <si>
    <t>Transductores de bombas de infusión intravenosas</t>
  </si>
  <si>
    <t>Componentes de plomo formados por estiramiento</t>
  </si>
  <si>
    <t>Monserrat</t>
  </si>
  <si>
    <t>Glibenclamida o gliburida</t>
  </si>
  <si>
    <t>Servidores de computador de gama alta</t>
  </si>
  <si>
    <t>Servicios de personal de apoyo odontológico</t>
  </si>
  <si>
    <t>Cortadoras de papel o repuestos</t>
  </si>
  <si>
    <t>Grabadoras de cintas magnéticas</t>
  </si>
  <si>
    <t>Papel vitela</t>
  </si>
  <si>
    <t>Mariposas para aretes de joyería fina</t>
  </si>
  <si>
    <t>Tapones o pinzas para catéteres urinarios</t>
  </si>
  <si>
    <t>Servicios de radiobúsqueda</t>
  </si>
  <si>
    <t>Revestimiento, instalación o mantenimiento de suelos</t>
  </si>
  <si>
    <t>Muñequeras antiestáticas</t>
  </si>
  <si>
    <t>Contadores o reguladores de goteo intravenoso</t>
  </si>
  <si>
    <t>Gramo</t>
  </si>
  <si>
    <t>Ensambles de tubos soldados con soldadura sónica no metálica</t>
  </si>
  <si>
    <t>Materiales didácticos de mecánica de fluidos o máquinas</t>
  </si>
  <si>
    <t>Eptifibatida</t>
  </si>
  <si>
    <t>Kerosene</t>
  </si>
  <si>
    <t>Kits de tipificación de ácido desoxirribonucleico dna</t>
  </si>
  <si>
    <t>Letrozol</t>
  </si>
  <si>
    <t>Diamante en bruto</t>
  </si>
  <si>
    <t>Cortadora de paspartú</t>
  </si>
  <si>
    <t>Travesaños corredizos</t>
  </si>
  <si>
    <t>Adaptadores de tubo</t>
  </si>
  <si>
    <t>Compuestos para arrancar pintura o barniz</t>
  </si>
  <si>
    <t>Inositol</t>
  </si>
  <si>
    <t>Guantes de boxeo</t>
  </si>
  <si>
    <t>Cortadora de pasto</t>
  </si>
  <si>
    <t>Software familiar</t>
  </si>
  <si>
    <t>Ladrillos de concreto</t>
  </si>
  <si>
    <t>Mordaza de alimentación de cinta</t>
  </si>
  <si>
    <t>Entretenimiento grabado en video</t>
  </si>
  <si>
    <t>Ensambles de placas soldadas con soldadura sónica de cobre</t>
  </si>
  <si>
    <t>Soportes para la boca para uso odontológico</t>
  </si>
  <si>
    <t>Compactadores de basura para uso doméstico</t>
  </si>
  <si>
    <t>Ensambles de barras pegadas de acero de aleación baja</t>
  </si>
  <si>
    <t>Termo cabezas</t>
  </si>
  <si>
    <t>Puestos para impresoras</t>
  </si>
  <si>
    <t>Componentes de magnesio maquinados por extrusión de impacto</t>
  </si>
  <si>
    <t>Programas de privatización</t>
  </si>
  <si>
    <t>Carnes procesadas y preparadas fresco</t>
  </si>
  <si>
    <t>Zalcitabina</t>
  </si>
  <si>
    <t>Mechas para la fabricación de velas</t>
  </si>
  <si>
    <t>Sistemas nucleónicos industriales de medida de la densidad</t>
  </si>
  <si>
    <t>Servicios de educación de tiempo parcial para adultos</t>
  </si>
  <si>
    <t>Encuentro de carreteras</t>
  </si>
  <si>
    <t>Placas base para oftalmómetros</t>
  </si>
  <si>
    <t>Medidores de radio de lentes de contacto</t>
  </si>
  <si>
    <t>Abrigos o chaquetas para hombre</t>
  </si>
  <si>
    <t>Filtros de concentradores de oxígeno</t>
  </si>
  <si>
    <t>Administración veterinaria</t>
  </si>
  <si>
    <t>Hierro en placa labrada</t>
  </si>
  <si>
    <t>Velos para danza</t>
  </si>
  <si>
    <t>Reservorios venosos de perfusión</t>
  </si>
  <si>
    <t>Gravímetros</t>
  </si>
  <si>
    <t>Cinta de grafito</t>
  </si>
  <si>
    <t>Discos con fracciones</t>
  </si>
  <si>
    <t>Textil sintético de terciopelo</t>
  </si>
  <si>
    <t>Componentes de acero maquinados por extrusión en caliente</t>
  </si>
  <si>
    <t>Pintura de acuarela de platillo</t>
  </si>
  <si>
    <t>Bóvedas torneadas con diamante</t>
  </si>
  <si>
    <t>Sodio de aciclovir</t>
  </si>
  <si>
    <t>Sets de catéter y aguja para yeyunostomía</t>
  </si>
  <si>
    <t>Cable de poliamida</t>
  </si>
  <si>
    <t>Servicios gubernamentales de información</t>
  </si>
  <si>
    <t>Software de recursos humanos</t>
  </si>
  <si>
    <t>Máquinas de rayos x superficiales para teleterapia radioterapia</t>
  </si>
  <si>
    <t>Cuero de caballo</t>
  </si>
  <si>
    <t>Estuches para diapasones para uso médico</t>
  </si>
  <si>
    <t>Servicios de estampación</t>
  </si>
  <si>
    <t>Tubería de cinc</t>
  </si>
  <si>
    <t>Porta corchos para laboratorio</t>
  </si>
  <si>
    <t>Bridas de techo</t>
  </si>
  <si>
    <t>Celdas de carga</t>
  </si>
  <si>
    <t>Servicios de medición durante la perforación</t>
  </si>
  <si>
    <t>Dispositivos de recolección solar</t>
  </si>
  <si>
    <t>Papeles recubiertos de silicona</t>
  </si>
  <si>
    <t>Fosfatidilcolina</t>
  </si>
  <si>
    <t>El Carretón</t>
  </si>
  <si>
    <t>Sets de ajuste de anteojos</t>
  </si>
  <si>
    <t>Vidrio templado</t>
  </si>
  <si>
    <t>Desonida</t>
  </si>
  <si>
    <t>Pasteles de sal congelados</t>
  </si>
  <si>
    <t>Los Alcarrizos</t>
  </si>
  <si>
    <t>Escurridor de trapero</t>
  </si>
  <si>
    <t>Transiluminadores para uso oftálmico</t>
  </si>
  <si>
    <t>Voltiamperímetro empotrable</t>
  </si>
  <si>
    <t>Servicios de siembra de ramitas</t>
  </si>
  <si>
    <t>Cimetidina</t>
  </si>
  <si>
    <t>Servicios de pruebas de gas o agua</t>
  </si>
  <si>
    <t>Semillas o plántulas de azafrán</t>
  </si>
  <si>
    <t>Circuitos integrados de comparador de tensión</t>
  </si>
  <si>
    <t>Juancho</t>
  </si>
  <si>
    <t>Equipo de presión de registro de fondo de pozo</t>
  </si>
  <si>
    <t>Invertebrados vivos</t>
  </si>
  <si>
    <t>Trineos motorizados o motos de nieve</t>
  </si>
  <si>
    <t>PROCEDIMIENTO DE SELECCIÓN</t>
  </si>
  <si>
    <t>Diclofenaco</t>
  </si>
  <si>
    <t>Estuches de maquillaje o manicure</t>
  </si>
  <si>
    <t>Probucol</t>
  </si>
  <si>
    <t>Equipos y componentes de red de acceso inalámbrica 3g umts</t>
  </si>
  <si>
    <t>Rincón</t>
  </si>
  <si>
    <t>Componentes no metálicos maquinados por extrusión en caliente</t>
  </si>
  <si>
    <t>Accesorios para monitores o medidores</t>
  </si>
  <si>
    <t>Política de inversiones</t>
  </si>
  <si>
    <t>Medios de cromatografía</t>
  </si>
  <si>
    <t>Calentadores de deslizamiento</t>
  </si>
  <si>
    <t>Bolsas para equipos deportivos</t>
  </si>
  <si>
    <t>Alambre de aluminio</t>
  </si>
  <si>
    <t>Diodos de microondas</t>
  </si>
  <si>
    <t>MONTOS ESTIMADOS SEGÚN TIPO DE PROCEDIMIENTO</t>
  </si>
  <si>
    <t>Kits o suministros para pruebas de biología molecular</t>
  </si>
  <si>
    <t>Modelos geométricos sólidos</t>
  </si>
  <si>
    <t>Cuentas o sets de actividades con cuentas para matemáticas temprana</t>
  </si>
  <si>
    <t>Servicios de modificación del perfil del pozo</t>
  </si>
  <si>
    <t>Pesas de estado físico</t>
  </si>
  <si>
    <t>Aro para bordado</t>
  </si>
  <si>
    <t>Inmunoglobulina rho d</t>
  </si>
  <si>
    <t>Alguicidas</t>
  </si>
  <si>
    <t>Servicios de siembra de árboles, arbustos o plantas ornamentales</t>
  </si>
  <si>
    <t>Bozales</t>
  </si>
  <si>
    <t>Estudios de campo del campo petrolero</t>
  </si>
  <si>
    <t>Equipo de prueba de goteo</t>
  </si>
  <si>
    <t>Esterillas de mesa de trabajo antiestáticas</t>
  </si>
  <si>
    <t>Kits o suministros para pruebas de inmunología o serología</t>
  </si>
  <si>
    <t>Patines de ejercicio de extremidades para rehabilitación o terapia</t>
  </si>
  <si>
    <t>Espumas de neopreno</t>
  </si>
  <si>
    <t>Ensambles de placas soldadas con solvente de acero inoxidable</t>
  </si>
  <si>
    <t>Jugos de repisa</t>
  </si>
  <si>
    <t>Analizadores de bauxita</t>
  </si>
  <si>
    <t>Colegios de abogados</t>
  </si>
  <si>
    <t>Acuerdos de cese del fuego o supervisión de treguas</t>
  </si>
  <si>
    <t>Sistemas móviles o transportables o de camión de imágenes de resonancia magnética mri para uso médico</t>
  </si>
  <si>
    <t>Operaciones de mantenimiento de la paz</t>
  </si>
  <si>
    <t>Marcos de madera preensamblados</t>
  </si>
  <si>
    <t>Ventanas con hoja de desplazamiento horizontal</t>
  </si>
  <si>
    <t>Lectores electrónicos de tarjetas</t>
  </si>
  <si>
    <t>Máquinas sumadoras</t>
  </si>
  <si>
    <t>Apernador de cable</t>
  </si>
  <si>
    <t>Acebutolol</t>
  </si>
  <si>
    <t>Cepillo dispensador de jabón</t>
  </si>
  <si>
    <t>Medidor de nivel</t>
  </si>
  <si>
    <t>Papel offset</t>
  </si>
  <si>
    <t>Máquina coquizadora</t>
  </si>
  <si>
    <t>Clofazimina</t>
  </si>
  <si>
    <t>Esponjas o esponjillas</t>
  </si>
  <si>
    <t>Conectores hidráulicos rápidos</t>
  </si>
  <si>
    <t>Agua para la ciudad</t>
  </si>
  <si>
    <t>Servicios de protección contra robos</t>
  </si>
  <si>
    <t>Dextrometorfano polistirex</t>
  </si>
  <si>
    <t>Máquinas bobinadoras o desenrolladoras</t>
  </si>
  <si>
    <t>Limpiadores de automotores</t>
  </si>
  <si>
    <t>Glucagón</t>
  </si>
  <si>
    <t>Publicidad en televisión</t>
  </si>
  <si>
    <t>Servicios de terminación tubería pozo</t>
  </si>
  <si>
    <t>Roscas para uso quirúrgico</t>
  </si>
  <si>
    <t>Tuercas de férula</t>
  </si>
  <si>
    <t>Implantes de tejidos sintéticos</t>
  </si>
  <si>
    <t>Piezas de titanio fundidas a presión</t>
  </si>
  <si>
    <t>Overoles o monos para hombre</t>
  </si>
  <si>
    <t>Servicios en la red para mejorar las señales de telecomunicaciones</t>
  </si>
  <si>
    <t>Columnas de cromatografía</t>
  </si>
  <si>
    <t>Materiales de aprendizaje electrónico basados en el plan de estudios</t>
  </si>
  <si>
    <t>Servicios de prevención o control de enfermedades de la niñez</t>
  </si>
  <si>
    <t>Contadores geiger</t>
  </si>
  <si>
    <t>Portadores de calor para uso odontológico</t>
  </si>
  <si>
    <t>Productos de humidificación para ventiladores</t>
  </si>
  <si>
    <t>Santo Domingo</t>
  </si>
  <si>
    <t>Movimientos estudiantiles</t>
  </si>
  <si>
    <t>Soportes de contención de derrames</t>
  </si>
  <si>
    <t>Servicios gubernamentales de auditoría</t>
  </si>
  <si>
    <t>Molduras de bronce</t>
  </si>
  <si>
    <t>Máquina de roscar machos</t>
  </si>
  <si>
    <t>Comidas combinadas congeladas</t>
  </si>
  <si>
    <t>Unidades de presión de sangre de mercurio</t>
  </si>
  <si>
    <t>Servicios de fabricantes de cerámica</t>
  </si>
  <si>
    <t>Buques nodriza para submarinos</t>
  </si>
  <si>
    <t>Pinzas o fórceps láser para uso quirúrgico</t>
  </si>
  <si>
    <t>Unidades control de bombeo de arena</t>
  </si>
  <si>
    <t>Tapones de servicio de fracturación</t>
  </si>
  <si>
    <t>Política de exportación</t>
  </si>
  <si>
    <t>Proyectos de estudio independiente de economía doméstica</t>
  </si>
  <si>
    <t>Ligas</t>
  </si>
  <si>
    <t>Oscilógrafos</t>
  </si>
  <si>
    <t>Forjaduras en estampa de impresión de estaño</t>
  </si>
  <si>
    <t>Aceite etérico</t>
  </si>
  <si>
    <t>Tiopental sódico</t>
  </si>
  <si>
    <t>Control del ruido o de la acústica</t>
  </si>
  <si>
    <t>Servicios de inmunización</t>
  </si>
  <si>
    <t>Tornos</t>
  </si>
  <si>
    <t>Ibutilida fumarato</t>
  </si>
  <si>
    <t>Guantes para tiro con arco</t>
  </si>
  <si>
    <t>Sets de bombas contra incendio</t>
  </si>
  <si>
    <t>Generadores hidroeléctricos</t>
  </si>
  <si>
    <t>Formaldehído de melamina</t>
  </si>
  <si>
    <t>Perfiles de acero inoxidable</t>
  </si>
  <si>
    <t>Hielo</t>
  </si>
  <si>
    <t>Chapa de cinc</t>
  </si>
  <si>
    <t>Extractores para endoscopia</t>
  </si>
  <si>
    <t>Bicicletas de turismo</t>
  </si>
  <si>
    <t>Servicios de organizaciones políticas internacionales</t>
  </si>
  <si>
    <t>Enrutadores (routers) de red</t>
  </si>
  <si>
    <t>Servicios de relaciones públicas</t>
  </si>
  <si>
    <t>Accesorios para baños o tanques de hidroterapia</t>
  </si>
  <si>
    <t>Árboles</t>
  </si>
  <si>
    <t>Vestidos o faldas o saris o kimonos para para mujer</t>
  </si>
  <si>
    <t>Objetos maquinados en molde permanente de berilio fundidos</t>
  </si>
  <si>
    <t>Rodaderos de piscina</t>
  </si>
  <si>
    <t>Polariscopios</t>
  </si>
  <si>
    <t>Equipos de compostaje de barro o algas</t>
  </si>
  <si>
    <t>Lijadoras eléctricas</t>
  </si>
  <si>
    <t>Agua de rosas</t>
  </si>
  <si>
    <t>Servicios de prevención o control de enfermedades óseas</t>
  </si>
  <si>
    <t>Brocas de boquilla</t>
  </si>
  <si>
    <t>Sets acondicionadores de tejido dental</t>
  </si>
  <si>
    <t>Acetato de hidrocortisona</t>
  </si>
  <si>
    <t>Rebobinadores de arneses de seguridad</t>
  </si>
  <si>
    <t>Dietilestilbestrol</t>
  </si>
  <si>
    <t>Incineradores de laboratorio</t>
  </si>
  <si>
    <t>Copiadora de películas de filminas</t>
  </si>
  <si>
    <t>Manguitos de mástil</t>
  </si>
  <si>
    <t>Saxofones</t>
  </si>
  <si>
    <t>Vestidos folclóricos para niño</t>
  </si>
  <si>
    <t>Instrumentos de secado o accesorios para uso odontológico</t>
  </si>
  <si>
    <t>Película sellante para laboratorio</t>
  </si>
  <si>
    <t>Transformadores de instrumentos</t>
  </si>
  <si>
    <t>Ángulos de bronce</t>
  </si>
  <si>
    <t>Material didáctico manipulable de vinculación o sets de actividades de vinculación para matemáticas temprana</t>
  </si>
  <si>
    <t>Succinato de metoprolol</t>
  </si>
  <si>
    <t>Soluciones de glutaraldehida</t>
  </si>
  <si>
    <t>Software de diseño de patrones</t>
  </si>
  <si>
    <t>Brocas</t>
  </si>
  <si>
    <t>Componentes de metal precioso formados en torno</t>
  </si>
  <si>
    <t>Servicios de filtrar de campo petrolero</t>
  </si>
  <si>
    <t>Eslabones de cadena</t>
  </si>
  <si>
    <t>Aros o bastones de ritmo</t>
  </si>
  <si>
    <t>Amoxicilina</t>
  </si>
  <si>
    <t>Abrazaderas para caminar</t>
  </si>
  <si>
    <t>Guayubín</t>
  </si>
  <si>
    <t>Equipo de filtración de carbón</t>
  </si>
  <si>
    <t>Bombas de infusión controlada de analgésicos para pacientes</t>
  </si>
  <si>
    <t>Engarzadores para uso quirúrgico</t>
  </si>
  <si>
    <t>Redecillas para el cabello o la barba</t>
  </si>
  <si>
    <t>Ensambles de láminas remachadas de acero inoxidable</t>
  </si>
  <si>
    <t>Aviones ultralivianos</t>
  </si>
  <si>
    <t>Tablero para presentaciones</t>
  </si>
  <si>
    <t>Sets de especímenes de roca</t>
  </si>
  <si>
    <t>Objetos de fundición centrífuga de latón</t>
  </si>
  <si>
    <t>Zapatos de seguridad</t>
  </si>
  <si>
    <t>Analizadores de cintigrafía</t>
  </si>
  <si>
    <t>Ensambles de placas soldadas de acero de aleación baja</t>
  </si>
  <si>
    <t>Laboratorios de idiomas</t>
  </si>
  <si>
    <t>Cigarrillos o cigarros</t>
  </si>
  <si>
    <t>Fosfato de fludarabina</t>
  </si>
  <si>
    <t>Frascos al vacío para uso doméstico</t>
  </si>
  <si>
    <t>Servilletas</t>
  </si>
  <si>
    <t>Ensambles de placas soldadas con soldadura sónica de acero al carbono</t>
  </si>
  <si>
    <t>Sombreretes o revestimientos de prensas de tornillo</t>
  </si>
  <si>
    <t>Estuches o bolsas de productos de extracción para servicios médicos de emergencia</t>
  </si>
  <si>
    <t>Agujas para amniocentesis</t>
  </si>
  <si>
    <t>Motores de inducción</t>
  </si>
  <si>
    <t>Agujas de toracentesis</t>
  </si>
  <si>
    <t>Objetos de aluminio fundidos por moldeo en cáscara</t>
  </si>
  <si>
    <t>Lactulosa</t>
  </si>
  <si>
    <t>Servicios de elaboración del café</t>
  </si>
  <si>
    <t>Portal de mensajes de voz</t>
  </si>
  <si>
    <t>Riluzol</t>
  </si>
  <si>
    <t>Kits de reparación de bombas</t>
  </si>
  <si>
    <t>Servicios de fabricación de sogas, cuerdas o cordeles</t>
  </si>
  <si>
    <t>Hernando Alonso</t>
  </si>
  <si>
    <t>Calzadores</t>
  </si>
  <si>
    <t>Isetionato de propamidina</t>
  </si>
  <si>
    <t>Fusibles de alta temperatura</t>
  </si>
  <si>
    <t>Piezas de compresor o accesorios</t>
  </si>
  <si>
    <t>Batutas</t>
  </si>
  <si>
    <t>Buje de eje</t>
  </si>
  <si>
    <t>Esterillas magnéticas de uso quirúrgico</t>
  </si>
  <si>
    <t>Concentrado de color de polímero</t>
  </si>
  <si>
    <t>Cruces de cable de recuperación</t>
  </si>
  <si>
    <t>Cinturones para hacer cabuchones</t>
  </si>
  <si>
    <t>Agentes niveladores</t>
  </si>
  <si>
    <t>Saxhorno</t>
  </si>
  <si>
    <t>Objetos fundidos maquinados con troquel de bronce</t>
  </si>
  <si>
    <t>Bancos de transferencia para los discapacitados físicamente</t>
  </si>
  <si>
    <t>Pinzas de tubos intravenosos o arteriales</t>
  </si>
  <si>
    <t>Uniones de herramientas de tubería de perforación</t>
  </si>
  <si>
    <t>Electroimanes</t>
  </si>
  <si>
    <t>Esterillas para instrumentos dentales</t>
  </si>
  <si>
    <t>Grabadoras oscilo gráficas</t>
  </si>
  <si>
    <t>Camiones ligeros o vehículos utilitarios deportivos</t>
  </si>
  <si>
    <t>Servicios de empacado mecanizado</t>
  </si>
  <si>
    <t>Fibras de algodón</t>
  </si>
  <si>
    <t>Prensas de laboratorio</t>
  </si>
  <si>
    <t>Chalecos o protectores salvavidas</t>
  </si>
  <si>
    <t>Uniformes de colegio</t>
  </si>
  <si>
    <t>Partes de piezas de teléfono</t>
  </si>
  <si>
    <t>Difractómetros</t>
  </si>
  <si>
    <t>Sistemas de impacto repetitivo</t>
  </si>
  <si>
    <t>Transportadores de carga a granel</t>
  </si>
  <si>
    <t>Clorhidrato de oxicodona</t>
  </si>
  <si>
    <t>Servicios de plataformas petroleras</t>
  </si>
  <si>
    <t>Bismuto bi</t>
  </si>
  <si>
    <t>Sillas para visitantes</t>
  </si>
  <si>
    <t>Piezas de luces indicadoras o accesorios</t>
  </si>
  <si>
    <t>Clorhidrato de quinisocaina</t>
  </si>
  <si>
    <t>Bohechio</t>
  </si>
  <si>
    <t>Equipo de fractura a granel usando unidades de soporte</t>
  </si>
  <si>
    <t>Camión grúas</t>
  </si>
  <si>
    <t>Cómodas o accesorios para los discapacitados físicamente</t>
  </si>
  <si>
    <t>Papel no recubierto no tratado</t>
  </si>
  <si>
    <t>Aleación de acero inoxidable 316</t>
  </si>
  <si>
    <t>Recolectores de polvo</t>
  </si>
  <si>
    <t>Sismógrafos o grabadoras sísmicas</t>
  </si>
  <si>
    <t>Ensambles de tubos soldados con soldadura ultra violeta no metálica</t>
  </si>
  <si>
    <t>Servicios de buceo en pozos submarinos</t>
  </si>
  <si>
    <t>Artículos para el cuidado del cabello</t>
  </si>
  <si>
    <t>Maleato de trimipramina</t>
  </si>
  <si>
    <t>Testosterona</t>
  </si>
  <si>
    <t>Forjas de aluminio maquinadas con impresión por troquel</t>
  </si>
  <si>
    <t>Delantales o máscaras o cortinas de protección radiológica para uso médico</t>
  </si>
  <si>
    <t>Montajes ópticos experimentales</t>
  </si>
  <si>
    <t>Amplificadores de tubos de onda</t>
  </si>
  <si>
    <t>Siliconas</t>
  </si>
  <si>
    <t>Taller de pintura variado</t>
  </si>
  <si>
    <t>Objetos maquinados de aluminio fundidos en molde en concha</t>
  </si>
  <si>
    <t>Película de laminación</t>
  </si>
  <si>
    <t>Tiotixeno</t>
  </si>
  <si>
    <t>Anillos</t>
  </si>
  <si>
    <t>Canca la Piedra</t>
  </si>
  <si>
    <t>Bánica</t>
  </si>
  <si>
    <t>Danazol</t>
  </si>
  <si>
    <t>Tenazas para laboratorio</t>
  </si>
  <si>
    <t>Equipos y componentes de red básica móvil gprs 2.5g</t>
  </si>
  <si>
    <t>Villa de Sonador</t>
  </si>
  <si>
    <t>Tornillo de hombros</t>
  </si>
  <si>
    <t>Hetastarch</t>
  </si>
  <si>
    <t>Trocadores quirúrgicos para uso general o accesorios</t>
  </si>
  <si>
    <t>Estación móvil de telefonía</t>
  </si>
  <si>
    <t>Servicios de socorro alimentario</t>
  </si>
  <si>
    <t>Edificios de tiendas</t>
  </si>
  <si>
    <t>Germicida seco</t>
  </si>
  <si>
    <t>Lino</t>
  </si>
  <si>
    <t>Sulfato de guanetidina</t>
  </si>
  <si>
    <t>Separador de sistema de antiguo teléfono simple de empresa cautiva pots de circuito de subscriptor digital dsl</t>
  </si>
  <si>
    <t>Probadores de nervio o de vitalidad para uso odontológico</t>
  </si>
  <si>
    <t>Aparatos para control de audición</t>
  </si>
  <si>
    <t>Centímetro Cuadrado</t>
  </si>
  <si>
    <t>Organizadores industriales</t>
  </si>
  <si>
    <t>Iodeto de ecotiofato</t>
  </si>
  <si>
    <t>Cloroxilenol</t>
  </si>
  <si>
    <t>Servicios de adquisición de datos sísmicos mientras taladra</t>
  </si>
  <si>
    <t>Clorhidrato de selegilina</t>
  </si>
  <si>
    <t>Contenedores portátiles de protección para materiales radiológicos radiactivos para uso médico</t>
  </si>
  <si>
    <t>Arandelas de tope</t>
  </si>
  <si>
    <t>Dolomita</t>
  </si>
  <si>
    <t>Barras de caucho</t>
  </si>
  <si>
    <t>Servicios de fracturación  del pozo de petróleo</t>
  </si>
  <si>
    <t>Ventanas para automotores</t>
  </si>
  <si>
    <t>Clorhidrato de naftifina</t>
  </si>
  <si>
    <t>Programas posventas</t>
  </si>
  <si>
    <t>Subasta inmobiliaria</t>
  </si>
  <si>
    <t>Servicios de soporte técnico o de mesa de ayuda</t>
  </si>
  <si>
    <t>Mármol</t>
  </si>
  <si>
    <t>Placa de titanio</t>
  </si>
  <si>
    <t>Medidores de varilla de aceite</t>
  </si>
  <si>
    <t>Poliolefínico</t>
  </si>
  <si>
    <t>Sets de calibración de unidades de evaluación de función auditiva</t>
  </si>
  <si>
    <t>Iluminación exterior para automóviles</t>
  </si>
  <si>
    <t>Clorhidrato de clomipramina</t>
  </si>
  <si>
    <t>Dispositivos de audición asistida</t>
  </si>
  <si>
    <t>Multiplexado de división de onda (wdm)</t>
  </si>
  <si>
    <t>Mesilato de dihidroergotamina</t>
  </si>
  <si>
    <t>Servicios de recuperación de desechos en el campo petrolífero</t>
  </si>
  <si>
    <t>Peralta</t>
  </si>
  <si>
    <t>Borradores de plástico</t>
  </si>
  <si>
    <t>Espectrómetros de protón</t>
  </si>
  <si>
    <t>Diacetato de diflorasona</t>
  </si>
  <si>
    <t>Tarjetas de huellas digitales de solicitante</t>
  </si>
  <si>
    <t>Servicios de organizaciones internacional de ayuda humanitaria</t>
  </si>
  <si>
    <t>Paneles de identificación</t>
  </si>
  <si>
    <t>Espátulas para laboratorio</t>
  </si>
  <si>
    <t>Servicios de registro de las brocas de perforación del campo petrolero</t>
  </si>
  <si>
    <t>Barras de aleación ferrosa</t>
  </si>
  <si>
    <t>Cables de alimentación</t>
  </si>
  <si>
    <t>Piezas de berilio fundidas a presión</t>
  </si>
  <si>
    <t>Gorras deportivas</t>
  </si>
  <si>
    <t>Tuercas de prensa</t>
  </si>
  <si>
    <t>Mesas de lectura inclinadas</t>
  </si>
  <si>
    <t>Polvos abrasivos de uso odontológico</t>
  </si>
  <si>
    <t>Pindolol</t>
  </si>
  <si>
    <t>Sistemas automatizados de almacenaje o recuperación</t>
  </si>
  <si>
    <t>Hierro sacarosa</t>
  </si>
  <si>
    <t>Servicios de diseño de gráficos o gráficas</t>
  </si>
  <si>
    <t>Sistemas paquete de gravilla</t>
  </si>
  <si>
    <t>Calentadores de pivote</t>
  </si>
  <si>
    <t>Clorhidrato de tetrahidrozolina</t>
  </si>
  <si>
    <t>Kit de herramienta para computadores</t>
  </si>
  <si>
    <t>Filtros de celuloide de dializador para hemodiálisis</t>
  </si>
  <si>
    <t>Administración de hatos</t>
  </si>
  <si>
    <t>Datos del mercado</t>
  </si>
  <si>
    <t>Tuberculosis</t>
  </si>
  <si>
    <t>Mejillones vivos</t>
  </si>
  <si>
    <t>Calentadoras de comida para uso comercial</t>
  </si>
  <si>
    <t>Materiales de enseñanza de los síntomas de depresión en adolescentes</t>
  </si>
  <si>
    <t>Semillas o plántulas de chiles</t>
  </si>
  <si>
    <t>Mesas de tenis (ping pong)</t>
  </si>
  <si>
    <t>Analizadores de proteína</t>
  </si>
  <si>
    <t>Servicios de géneros telas no tejidas</t>
  </si>
  <si>
    <t>Limas</t>
  </si>
  <si>
    <t>Cicloserina</t>
  </si>
  <si>
    <t>Equipo de entomología para clavar especímenes</t>
  </si>
  <si>
    <t>Limadores de engranajes</t>
  </si>
  <si>
    <t>Ataduras de torsión</t>
  </si>
  <si>
    <t>Polimixinas</t>
  </si>
  <si>
    <t>Circuitos de ventiladores o de respiración</t>
  </si>
  <si>
    <t>Componentes compuestos maquinados por extrusión de impacto</t>
  </si>
  <si>
    <t>Acero inoxidable en placa labrada</t>
  </si>
  <si>
    <t>Hafnio hf</t>
  </si>
  <si>
    <t>Piloteadoras</t>
  </si>
  <si>
    <t>Troqueles de cortar o labrar</t>
  </si>
  <si>
    <t>Trioxanos</t>
  </si>
  <si>
    <t>Componentes de berilio maquinados por extrusión en caliente</t>
  </si>
  <si>
    <t>Alimento avícola</t>
  </si>
  <si>
    <t>Soportes para agujas de recolección de sangre</t>
  </si>
  <si>
    <t>Código de la Unidad de Compra</t>
  </si>
  <si>
    <t>Mandriles para doblar tuberías</t>
  </si>
  <si>
    <t>Sensores giratorios de posición</t>
  </si>
  <si>
    <t>Básculas de piso para pacientes</t>
  </si>
  <si>
    <t>Dispositivos electrónicos de seguridad o armado</t>
  </si>
  <si>
    <t>Objetos maquinados de berilio fundidos en arena</t>
  </si>
  <si>
    <t>Puente para pasar un oleoducto</t>
  </si>
  <si>
    <t>Almohadillas de discos de freno</t>
  </si>
  <si>
    <t>Adaptadores de silenciadores</t>
  </si>
  <si>
    <t>Clofoctol</t>
  </si>
  <si>
    <t>Pantallas protectoras de viento para oídos</t>
  </si>
  <si>
    <t>Papel de libro</t>
  </si>
  <si>
    <t>Ensambles estructurales pegados de titanio</t>
  </si>
  <si>
    <t>Sindicatos de profesores</t>
  </si>
  <si>
    <t>Ángulos de zinc</t>
  </si>
  <si>
    <t>Ensambles de tubería soldada de solvente de inconel</t>
  </si>
  <si>
    <t>Interruptores de interface de bus</t>
  </si>
  <si>
    <t>Estadio</t>
  </si>
  <si>
    <t>Camisas protectoras</t>
  </si>
  <si>
    <t>Servicios bancarios gubernamentales o centrales</t>
  </si>
  <si>
    <t>Servicios de prevención o control de enfermedades diarreicas</t>
  </si>
  <si>
    <t>Teteras eléctricas para uso doméstico</t>
  </si>
  <si>
    <t>Kits o suministros de prueba de bancos de sangre</t>
  </si>
  <si>
    <t>Servicios de retirar la Nieve</t>
  </si>
  <si>
    <t>Máquina de descarga de electrodo de cátodo de alambre</t>
  </si>
  <si>
    <t>Cajas eléctricas especiales</t>
  </si>
  <si>
    <t>Escuadras</t>
  </si>
  <si>
    <t>Hoja de corcho y caucho</t>
  </si>
  <si>
    <t>Sujetadores de pañitos de limpieza</t>
  </si>
  <si>
    <t>Quita Sueño</t>
  </si>
  <si>
    <t>Luz frontal del vehículo</t>
  </si>
  <si>
    <t>Cajas antiestática</t>
  </si>
  <si>
    <t>Amitriptilinoxida</t>
  </si>
  <si>
    <t>Libros de recursos o actividades sobre el dinero</t>
  </si>
  <si>
    <t>Kits aspiradores o resucitadores para emergencias</t>
  </si>
  <si>
    <t>Geófonos sísmicos</t>
  </si>
  <si>
    <t>Tamoxifeno</t>
  </si>
  <si>
    <t>Gráficos de tela</t>
  </si>
  <si>
    <t>Fincas piscícolas</t>
  </si>
  <si>
    <t>Niclosamida</t>
  </si>
  <si>
    <t>Villarpando</t>
  </si>
  <si>
    <t>Servicios de redacción de gráficas y planes y trazados</t>
  </si>
  <si>
    <t>Mostradores refrigerados</t>
  </si>
  <si>
    <t>Sustitución de cultivos</t>
  </si>
  <si>
    <t>Bancos limpios</t>
  </si>
  <si>
    <t>Dirección nacional de Ética e Integridad Gubernamental</t>
  </si>
  <si>
    <t>Cartuchos de ligadura para ortodoncia</t>
  </si>
  <si>
    <t>Catéter inflable para angioplastia</t>
  </si>
  <si>
    <t>Kits de demostración de energía</t>
  </si>
  <si>
    <t>Forros de dispositivos de ingreso de datos al computador</t>
  </si>
  <si>
    <t>Luces de árboles</t>
  </si>
  <si>
    <t>Ácido nordihidroguaiarético</t>
  </si>
  <si>
    <t>Mantenimiento o soporte de sistemas patentados o autorizados</t>
  </si>
  <si>
    <t>Servicios telefónicos de larga distancia</t>
  </si>
  <si>
    <t>Etiquetas para impresoras</t>
  </si>
  <si>
    <t>Rollos de tubería flexible</t>
  </si>
  <si>
    <t>Vainas secas</t>
  </si>
  <si>
    <t>Apicultura</t>
  </si>
  <si>
    <t>Clorhidrato de pramoxina</t>
  </si>
  <si>
    <t>Objetos de aleación ferrosa fundidos en molde fijo</t>
  </si>
  <si>
    <t>Servicios de fabricación de maquinaria o equipos para construcción</t>
  </si>
  <si>
    <t>Componentes de caucho maquinados por extrusión en caliente</t>
  </si>
  <si>
    <t>Extensores cardiovasculares</t>
  </si>
  <si>
    <t>Encuadernación por carda o grapa</t>
  </si>
  <si>
    <t>Retractores para urología o sus accesorios para uso quirúrgico</t>
  </si>
  <si>
    <t>Relojes de mareas</t>
  </si>
  <si>
    <t>Materiales de enseñanza de preparación de exámenes</t>
  </si>
  <si>
    <t>Componentes de aleación ferrosa formados por estiramiento por presión</t>
  </si>
  <si>
    <t>Delantales protectores</t>
  </si>
  <si>
    <t>Iluminación o electricidad o componentes de información para sistemas de paneles</t>
  </si>
  <si>
    <t>Ensambles de barras soldadas con soldadura sónica de cobre</t>
  </si>
  <si>
    <t>Clorhidrato de guanfacina</t>
  </si>
  <si>
    <t>Probadores de cables o conductores o unidades de electrocardiografía ekg</t>
  </si>
  <si>
    <t>Ensambles de tubería soldada de solvente de aleación wasp</t>
  </si>
  <si>
    <t>Componentes de titanio maquinados por extrusión en caliente</t>
  </si>
  <si>
    <t>Ensambles de tubos soldados con soldadura fuerte o débil de latón</t>
  </si>
  <si>
    <t>Aterrajadoras</t>
  </si>
  <si>
    <t>Nizao Las Auyamas</t>
  </si>
  <si>
    <t>Servicios de cabildeo</t>
  </si>
  <si>
    <t>Maleato de proclorperazina</t>
  </si>
  <si>
    <t>Servicios de muestreo de fluidos de fondo de pozo</t>
  </si>
  <si>
    <t>Herramientas de tallar</t>
  </si>
  <si>
    <t>Botes de pesca</t>
  </si>
  <si>
    <t>Pimecrolimus</t>
  </si>
  <si>
    <t>Hormas de zapatos para los discapacitados físicamente</t>
  </si>
  <si>
    <t>Pirinolas</t>
  </si>
  <si>
    <t>Software de manejo de proyectos</t>
  </si>
  <si>
    <t>Barras de ensalada</t>
  </si>
  <si>
    <t>Mella</t>
  </si>
  <si>
    <t>Ensambles de tubos remachados de acero inoxidable</t>
  </si>
  <si>
    <t>Productos para el sistema cardiovascular para uso veterinario</t>
  </si>
  <si>
    <t>Envoltorios o recubrimientos de plástico</t>
  </si>
  <si>
    <t>Osciladores a cristal</t>
  </si>
  <si>
    <t>Objetos de berilio fundidos por moldeo en cáscara</t>
  </si>
  <si>
    <t>Instrumentos probadores foto elásticos</t>
  </si>
  <si>
    <t>Unidad de drenaje de la cavidad pleural o accesorios</t>
  </si>
  <si>
    <t>Tubos de percusión</t>
  </si>
  <si>
    <t>Pinceles orientales</t>
  </si>
  <si>
    <t>Vigas de plástico</t>
  </si>
  <si>
    <t>Estudio de emplazamientos de fundición</t>
  </si>
  <si>
    <t>Barómetros</t>
  </si>
  <si>
    <t>Levantadores de huellas dactilares</t>
  </si>
  <si>
    <t>Tapas de contenedores de basura</t>
  </si>
  <si>
    <t>Paneles de vidrio para marcos</t>
  </si>
  <si>
    <t>Bloques de construcción</t>
  </si>
  <si>
    <t>Sistemas nucleónicos industriales de medida de polvo en el aire</t>
  </si>
  <si>
    <t>Accesorios para bloquear o transferir</t>
  </si>
  <si>
    <t>Servicios de fabricación de equipo de generación, transmisión o distribución de energía</t>
  </si>
  <si>
    <t>Letras o números sueltos</t>
  </si>
  <si>
    <t>Triazolam</t>
  </si>
  <si>
    <t>Poleas de transmisión</t>
  </si>
  <si>
    <t>Repuestos de marcadores</t>
  </si>
  <si>
    <t>Imiquimod</t>
  </si>
  <si>
    <t>Sistemas de atención automatizada</t>
  </si>
  <si>
    <t>Repisas no modulares</t>
  </si>
  <si>
    <t>Reproductores de discos laser</t>
  </si>
  <si>
    <t>Pantallas de control de contaminación</t>
  </si>
  <si>
    <t>Agentes de limpieza de lodo</t>
  </si>
  <si>
    <t>Escritorios no modulares</t>
  </si>
  <si>
    <t>Embarcaciones de patrulla costera</t>
  </si>
  <si>
    <t>Hebra de asbesto</t>
  </si>
  <si>
    <t>Servicios de estimulación de la matriz de sellamiento de la formación</t>
  </si>
  <si>
    <t>Recolección o eliminación de residuos ácidos</t>
  </si>
  <si>
    <t>FECHA DE NECESSIDAD</t>
  </si>
  <si>
    <t>Cerio ce</t>
  </si>
  <si>
    <t>Pescado almacenado en repisa</t>
  </si>
  <si>
    <t>Componentes de aleación ferrosa formados con explosivos</t>
  </si>
  <si>
    <t>Forjaduras en estampa abierta de hierro</t>
  </si>
  <si>
    <t>Agarradores para canecas</t>
  </si>
  <si>
    <t>Suturas</t>
  </si>
  <si>
    <t>Productos de debridación quirúrgica para uso médico</t>
  </si>
  <si>
    <t>Sensores neurológicos</t>
  </si>
  <si>
    <t>Polarímetros o refractómetros de mesa</t>
  </si>
  <si>
    <t>Placa central de microordenador.</t>
  </si>
  <si>
    <t>Servicios de producción bovina</t>
  </si>
  <si>
    <t>Kits de construcción de muestrarios</t>
  </si>
  <si>
    <t>Cámaras de baja luz</t>
  </si>
  <si>
    <t>Alprostadil</t>
  </si>
  <si>
    <t>Camas guía</t>
  </si>
  <si>
    <t>Kit de herramientas para ajustar rodamiento</t>
  </si>
  <si>
    <t>Máquinas para uso doméstico para hacer pan</t>
  </si>
  <si>
    <t>Libros de recursos profesionales para el profesor</t>
  </si>
  <si>
    <t>Proyectores de video</t>
  </si>
  <si>
    <t>Estuches para ayudas auditivas</t>
  </si>
  <si>
    <t>Servicios de rendimiento del pozo</t>
  </si>
  <si>
    <t>Estudio de vertederos de desechos industriales</t>
  </si>
  <si>
    <t>Empalmes de revestimiento de paredes</t>
  </si>
  <si>
    <t>Mangueras recubiertas de fluoropolímero</t>
  </si>
  <si>
    <t>Monturas adhesivas</t>
  </si>
  <si>
    <t>Iluminación o electricidad o componentes de información de soporte para computadores</t>
  </si>
  <si>
    <t>Pestillo</t>
  </si>
  <si>
    <t>Enfriadores de bebidas</t>
  </si>
  <si>
    <t>Papel pergamino</t>
  </si>
  <si>
    <t>Povidona yodada</t>
  </si>
  <si>
    <t>Consolas</t>
  </si>
  <si>
    <t>Espátulas plásticas para uso comercial</t>
  </si>
  <si>
    <t>Tuercas giratorias</t>
  </si>
  <si>
    <t>Hornos de uso odontológico para laboratorios</t>
  </si>
  <si>
    <t>Hilo de pesca</t>
  </si>
  <si>
    <t>Sofitos</t>
  </si>
  <si>
    <t>Desloratadina</t>
  </si>
  <si>
    <t>Descongelantes o deshieladores</t>
  </si>
  <si>
    <t>Modelos de fósiles</t>
  </si>
  <si>
    <t>Clorhidrato de topotecan</t>
  </si>
  <si>
    <t>Sets de instrumentos para cirugía gastroscópica</t>
  </si>
  <si>
    <t>Servicios de producción maderera</t>
  </si>
  <si>
    <t>Tubos o accesorios de conexión de instrumentos quirúrgicos</t>
  </si>
  <si>
    <t>Calentadores de dialisato peritoneal</t>
  </si>
  <si>
    <t>Tubería de proceso acidificante</t>
  </si>
  <si>
    <t>Carrete del cabezal de la tubería</t>
  </si>
  <si>
    <t>Botellas de cultivo rotatorias</t>
  </si>
  <si>
    <t>Tuercas de ojo</t>
  </si>
  <si>
    <t>Ladrillos de alta alúmina</t>
  </si>
  <si>
    <t>Chapas para esquinas</t>
  </si>
  <si>
    <t>Objetos de acero inoxidable fundidos en molde de yeso</t>
  </si>
  <si>
    <t>Tablas de extensión para mesas</t>
  </si>
  <si>
    <t>Velocímetros</t>
  </si>
  <si>
    <t>Ensambles estructurales con soldadura sónica de aleación hast x</t>
  </si>
  <si>
    <t>Ensambles de tubos soldados con soldadura ultra violeta de aleación wasp</t>
  </si>
  <si>
    <t>Ayudas de entrenamiento para resucitación cardiopulmonar cpr</t>
  </si>
  <si>
    <t>Sacos de cadena</t>
  </si>
  <si>
    <t>Servicios de refinación de petróleo</t>
  </si>
  <si>
    <t>Máquinas de medición de coordenadas cmm</t>
  </si>
  <si>
    <t>Kits de expresión de insectos</t>
  </si>
  <si>
    <t>Kits o suministros para pruebas de citometría de flujo</t>
  </si>
  <si>
    <t>Sets de carteleras de ciencias sociales</t>
  </si>
  <si>
    <t>Programas de pregrado</t>
  </si>
  <si>
    <t>Palmeras</t>
  </si>
  <si>
    <t>Formas o libros de conocimientos de embarque</t>
  </si>
  <si>
    <t>Evaporadores de purga de nitrógeno</t>
  </si>
  <si>
    <t>Bordeadoras de impresión</t>
  </si>
  <si>
    <t>Esferos de marcado de huellas dactilares</t>
  </si>
  <si>
    <t>Congeladores criogénicos o de nitrógeno líquido</t>
  </si>
  <si>
    <t>Bombas de irrigación</t>
  </si>
  <si>
    <t>Generadores diesel</t>
  </si>
  <si>
    <t>Buques de guerra</t>
  </si>
  <si>
    <t>Eventos deportivos aficionados patrocinados por empresas</t>
  </si>
  <si>
    <t>Servicios de censo de la población</t>
  </si>
  <si>
    <t>Kits o materiales de prueba de proteínas</t>
  </si>
  <si>
    <t>Fórceps de intubación</t>
  </si>
  <si>
    <t>Sistemas de descontaminación para recintos radiactivos</t>
  </si>
  <si>
    <t>Servicios clínicos especializados privados</t>
  </si>
  <si>
    <t>Pulidor</t>
  </si>
  <si>
    <t>Sistemas de recogido de velas</t>
  </si>
  <si>
    <t>Boquillas de pintura</t>
  </si>
  <si>
    <t>Bolsas o medidores para drenaje urinario</t>
  </si>
  <si>
    <t>Ensambles estructurales remachados de aluminio</t>
  </si>
  <si>
    <t>Unidades de estimulación nerviosa eléctrica transcutánea</t>
  </si>
  <si>
    <t>Misiles de entrenamiento</t>
  </si>
  <si>
    <t>Servicios de rayos gamma</t>
  </si>
  <si>
    <t>Estampados recubiertos</t>
  </si>
  <si>
    <t>Complementos de postres</t>
  </si>
  <si>
    <t>Cuentas surtidas o de decoración</t>
  </si>
  <si>
    <t>Transporte internacional aéreo de carga</t>
  </si>
  <si>
    <t>Memoria ram estática (sram)</t>
  </si>
  <si>
    <t>Seguro de viaje</t>
  </si>
  <si>
    <t>Borlas</t>
  </si>
  <si>
    <t>Volúmetros</t>
  </si>
  <si>
    <t>Vigas de concreto</t>
  </si>
  <si>
    <t>Equipos de escape de incendios</t>
  </si>
  <si>
    <t>Bicicletas</t>
  </si>
  <si>
    <t>Piscinas de pelotas y accesorios</t>
  </si>
  <si>
    <t>Árbol de distribución</t>
  </si>
  <si>
    <t>Platina de acero</t>
  </si>
  <si>
    <t>Equipos y componentes de acceso inalámbrico wlan</t>
  </si>
  <si>
    <t>Troqueleras</t>
  </si>
  <si>
    <t>Controladores ambientales del avión</t>
  </si>
  <si>
    <t>Transmisiones de tambor</t>
  </si>
  <si>
    <t>Sulfato de efedrina</t>
  </si>
  <si>
    <t>Piezas de aluminio fundidas a presión</t>
  </si>
  <si>
    <t>Servicios de producción de neumáticos o tubos de caucho</t>
  </si>
  <si>
    <t>Oxcarbazepina</t>
  </si>
  <si>
    <t>Agujas hipodérmicas</t>
  </si>
  <si>
    <t>Azadas</t>
  </si>
  <si>
    <t>Cerrojos de puerta</t>
  </si>
  <si>
    <t>Casas residenciales</t>
  </si>
  <si>
    <t>Impresión en relieve</t>
  </si>
  <si>
    <t>Propileno etileno epe</t>
  </si>
  <si>
    <t>Kit de reparación de motores</t>
  </si>
  <si>
    <t>Despegues de energía</t>
  </si>
  <si>
    <t>Prensadoras de cuero</t>
  </si>
  <si>
    <t>Forjaduras anulares laminadas de titanio</t>
  </si>
  <si>
    <t>Cera para huesos</t>
  </si>
  <si>
    <t>Mantenimiento o monitoreo de sistemas de vigilancia de confinamiento</t>
  </si>
  <si>
    <t>Pantallas de ventana</t>
  </si>
  <si>
    <t>Instrumentos para probar alfarería</t>
  </si>
  <si>
    <t>Rollos para cubrir la mesa para servicio de comidas</t>
  </si>
  <si>
    <t>Convertidores para fundición</t>
  </si>
  <si>
    <t>Objetos maquinados de plomo fundidos a la cera perdida</t>
  </si>
  <si>
    <t>Remolque de motocicleta</t>
  </si>
  <si>
    <t>Sillas de montar</t>
  </si>
  <si>
    <t>Controles de calidad o calibradores o estándares químicos</t>
  </si>
  <si>
    <t>Dispositivos o accesorios de sujeción prostética</t>
  </si>
  <si>
    <t>Ensambles de tubería atornillada de titanio</t>
  </si>
  <si>
    <t>Claras y yemas de huevo</t>
  </si>
  <si>
    <t>Molinillos de diagnóstico para uso médico</t>
  </si>
  <si>
    <t>Uniformes de personal de ambulancias</t>
  </si>
  <si>
    <t>Acoplamientos de tubo</t>
  </si>
  <si>
    <t>Termistores</t>
  </si>
  <si>
    <t>Bromfeniramina</t>
  </si>
  <si>
    <t>Candados</t>
  </si>
  <si>
    <t>Ocarinas</t>
  </si>
  <si>
    <t>Cable de fibra óptica</t>
  </si>
  <si>
    <t>Kits o accesorios de preparación de semen</t>
  </si>
  <si>
    <t>Antigüedades</t>
  </si>
  <si>
    <t>Medias largas</t>
  </si>
  <si>
    <t>Escáneres de radio frecuencia</t>
  </si>
  <si>
    <t>Ensambles de láminas remachadas de titanio</t>
  </si>
  <si>
    <t>Unidades de laboratorio</t>
  </si>
  <si>
    <t>Cinta de encuadernación</t>
  </si>
  <si>
    <t>Portabrocas</t>
  </si>
  <si>
    <t>Taburetes para uso odontológico</t>
  </si>
  <si>
    <t>Batas de doctor</t>
  </si>
  <si>
    <t>Intercaladores</t>
  </si>
  <si>
    <t>Equipo de reforestación</t>
  </si>
  <si>
    <t>Bares permanentes</t>
  </si>
  <si>
    <t>Villa los Almácigos</t>
  </si>
  <si>
    <t>Correas planas</t>
  </si>
  <si>
    <t>Ventilador de elevación de avión</t>
  </si>
  <si>
    <t>Servicios de gestión o control de la conservación de los alimentos</t>
  </si>
  <si>
    <t>Servicios de fabricación de partes y accesorios de vehículos de motor</t>
  </si>
  <si>
    <t>Sistemas de grupo electrógeno de pista (apu)</t>
  </si>
  <si>
    <t>Amobarbital sódico</t>
  </si>
  <si>
    <t>Servicio de pruebas de la varilla de barrena para ambientes de temperatura alta presión ultra alta</t>
  </si>
  <si>
    <t>Sandalias para niña</t>
  </si>
  <si>
    <t>Sandalias para niño</t>
  </si>
  <si>
    <t>Cinta de enmascarar</t>
  </si>
  <si>
    <t>Ingeniería de carreteras</t>
  </si>
  <si>
    <t>Etiquetas de triage para servicios médicos de emergencia</t>
  </si>
  <si>
    <t>Instalaciones de campin para vehículos recreativos</t>
  </si>
  <si>
    <t>Máquinas o accesorios de laboratorio dental</t>
  </si>
  <si>
    <t>Asientos o sillas para la ducha o el baño para los discapacitados físicamente</t>
  </si>
  <si>
    <t>Mezclas suplementarias completas sintéticas para levadura</t>
  </si>
  <si>
    <t>Abrazaderas de tornillo</t>
  </si>
  <si>
    <t>Cortadores de alambres o cables</t>
  </si>
  <si>
    <t>Zonisamida</t>
  </si>
  <si>
    <t>Concreto aislante</t>
  </si>
  <si>
    <t>Servicios de medición o instrumentos de pozo</t>
  </si>
  <si>
    <t>Sets de equipos endoscópicos</t>
  </si>
  <si>
    <t>Colector de escape</t>
  </si>
  <si>
    <t>Pinzas o torniquetes para servicios médicos de emergencia</t>
  </si>
  <si>
    <t>Servicios de protección contra riesgos o peligros naturales</t>
  </si>
  <si>
    <t>Semillas o plántulas de okra</t>
  </si>
  <si>
    <t>Ampollas para laboratorio</t>
  </si>
  <si>
    <t>Equipo de producción de vacunas</t>
  </si>
  <si>
    <t>Grabadoras de tablas</t>
  </si>
  <si>
    <t>Sumidero de alcantarilla</t>
  </si>
  <si>
    <t>Trajes para bebé</t>
  </si>
  <si>
    <t>Ventiladores de cuidado en casa</t>
  </si>
  <si>
    <t>Accesorios de copiado o escaneado</t>
  </si>
  <si>
    <t>Caucho espuma natural</t>
  </si>
  <si>
    <t>Estuches para aparatos o accesorios de resucitación</t>
  </si>
  <si>
    <t>Kits o suministros para parasitología o micología</t>
  </si>
  <si>
    <t>Tarjetas de circuito de doble cara</t>
  </si>
  <si>
    <t>Dispositivos de inspección o medición</t>
  </si>
  <si>
    <t>Pivotes de agua</t>
  </si>
  <si>
    <t>Objetos de aleación ferrosa fundidos en molde cerámico</t>
  </si>
  <si>
    <t>Servicios tradicionales de la atención de salud</t>
  </si>
  <si>
    <t>Extrusiones en frío de aluminio</t>
  </si>
  <si>
    <t>Agujas arteriales</t>
  </si>
  <si>
    <t>Controles de calidad o calibradores o estándares de citología</t>
  </si>
  <si>
    <t>Intermedios de acrilato o metacrilato</t>
  </si>
  <si>
    <t>Capuchas de seguridad</t>
  </si>
  <si>
    <t>Sulfato fisostigmina</t>
  </si>
  <si>
    <t>Componentes compuestos maquinados por extrusión en frío</t>
  </si>
  <si>
    <t>Crisoles cerámicos</t>
  </si>
  <si>
    <t>Cabezas para bombas</t>
  </si>
  <si>
    <t>Monitores transcutáneos o productos relacionados</t>
  </si>
  <si>
    <t>Vehículos de juego</t>
  </si>
  <si>
    <t>Bombas de paleta deslizante</t>
  </si>
  <si>
    <t>Kits de partes de conmutadores telefónicos</t>
  </si>
  <si>
    <t>Excepción - Resolución 15-08 sobre compra y contratación de pasaje aéreo, combustible y reparación de vehículos de motor</t>
  </si>
  <si>
    <t>Dispositivos para restringir llamadas para equipos de telefonía</t>
  </si>
  <si>
    <t>Componentes de metal ferroso pulverizado</t>
  </si>
  <si>
    <t>Tela de algodón oxford</t>
  </si>
  <si>
    <t>Sindicatos de transportadores</t>
  </si>
  <si>
    <t>Servicios de consulta de médicos de atención primaria</t>
  </si>
  <si>
    <t>Tiacetazona</t>
  </si>
  <si>
    <t>Varillas de esquí</t>
  </si>
  <si>
    <t>Campos de lámpara de teléfono ocupado</t>
  </si>
  <si>
    <t>Estuches o accesorios para equipos quirúrgicos</t>
  </si>
  <si>
    <t>Flumazenil</t>
  </si>
  <si>
    <t>Extrusiones en frío de plomo</t>
  </si>
  <si>
    <t>Evaluación de los recursos de las pesquerías</t>
  </si>
  <si>
    <t>Maleato de dexbromfeniramina</t>
  </si>
  <si>
    <t>Legislación o regulaciones sobre salud</t>
  </si>
  <si>
    <t>Componentes o accesorios de intubación</t>
  </si>
  <si>
    <t>Lámina de magnesio</t>
  </si>
  <si>
    <t>Máquinas para doblar telas o paños</t>
  </si>
  <si>
    <t>Bombas de tambor para laboratorio</t>
  </si>
  <si>
    <t>Materiales de unión de yesos o tablillas</t>
  </si>
  <si>
    <t>Clorambucil</t>
  </si>
  <si>
    <t>Controles de iluminación</t>
  </si>
  <si>
    <t>Módulos de trabajo para uso clínico</t>
  </si>
  <si>
    <t>Tatuajes</t>
  </si>
  <si>
    <t>Gadolinio gd</t>
  </si>
  <si>
    <t>Jaulas para animales pequeños para laboratorio</t>
  </si>
  <si>
    <t>Conductos o red de conductos de aleación no ferrosa</t>
  </si>
  <si>
    <t>Ejercitadoras de bota para rehabilitación o terapia</t>
  </si>
  <si>
    <t>Tarjetas receptoras de red óptica</t>
  </si>
  <si>
    <t>Cubiertas de lámpara</t>
  </si>
  <si>
    <t>Envoltorios para monedas o cintas para billetes</t>
  </si>
  <si>
    <t>Resina de polisulfona</t>
  </si>
  <si>
    <t>Gelatina</t>
  </si>
  <si>
    <t>Abastecimiento de agua</t>
  </si>
  <si>
    <t>Locomotoras diesel de pasajeros</t>
  </si>
  <si>
    <t>Servicios de tendido de conductos o tuberías de producción</t>
  </si>
  <si>
    <t>Cobijas para hospital</t>
  </si>
  <si>
    <t>Alimentadores de documentos para escáneres</t>
  </si>
  <si>
    <t>Servicios de rehabilitación deportiva</t>
  </si>
  <si>
    <t>Canastas de impresión para uso odontológico</t>
  </si>
  <si>
    <t>Pieles</t>
  </si>
  <si>
    <t>Objetos de latón fundidos en molde fijo</t>
  </si>
  <si>
    <t>Servicios de extensión</t>
  </si>
  <si>
    <t>Polvo de hierro</t>
  </si>
  <si>
    <t>Potasio de pemirolast</t>
  </si>
  <si>
    <t>Salidas de ramal de tubería</t>
  </si>
  <si>
    <t>Kits o suministros para pruebas de virología</t>
  </si>
  <si>
    <t>Asociaciones de arquitectos</t>
  </si>
  <si>
    <t>Sellos de instrumentos para endoscopia</t>
  </si>
  <si>
    <t>Retractores de labios</t>
  </si>
  <si>
    <t>Bobina de bronce</t>
  </si>
  <si>
    <t>Cintas adherentes médicas o quirúrgicas para uso general</t>
  </si>
  <si>
    <t>Trampas para control animal</t>
  </si>
  <si>
    <t>Haloperidol</t>
  </si>
  <si>
    <t>Bancos para aulas de clase</t>
  </si>
  <si>
    <t>Casas móviles</t>
  </si>
  <si>
    <t>Previsión de precios de las mercancías</t>
  </si>
  <si>
    <t>Fomepizol</t>
  </si>
  <si>
    <t>Fiscornos</t>
  </si>
  <si>
    <t>Luces indicadoras o indicadores luminosos</t>
  </si>
  <si>
    <t>Servicios de recuperación aumentada del petróleo</t>
  </si>
  <si>
    <t>Tubo de diodo</t>
  </si>
  <si>
    <t>Esteatita</t>
  </si>
  <si>
    <t>Ayudas de escritura para los discapacitados físicamente</t>
  </si>
  <si>
    <t>Dietilamina diclofenaco</t>
  </si>
  <si>
    <t>Unidades de registro de pozo</t>
  </si>
  <si>
    <t>Estantes de correas de billetes</t>
  </si>
  <si>
    <t>Hidrocloruro de valganciclovir</t>
  </si>
  <si>
    <t>Escaladores de escaleras</t>
  </si>
  <si>
    <t>Geles</t>
  </si>
  <si>
    <t>Tarjetas de los estados (departamentos)</t>
  </si>
  <si>
    <t>Elevadores para baño o accesorios para los discapacitados físicamente</t>
  </si>
  <si>
    <t>Unidad de control</t>
  </si>
  <si>
    <t>Sulfato ferroso</t>
  </si>
  <si>
    <t>Piezas de magnesio fundidas a presión</t>
  </si>
  <si>
    <t>Agarrador mecánico</t>
  </si>
  <si>
    <t>Malla</t>
  </si>
  <si>
    <t>Pastillas de semiconductor</t>
  </si>
  <si>
    <t>Marcadores metálicos</t>
  </si>
  <si>
    <t>Estantes para termómetros para uso médico</t>
  </si>
  <si>
    <t>Contadores de copias</t>
  </si>
  <si>
    <t>Materiales de enseñanza de  habilidades laborales básicas</t>
  </si>
  <si>
    <t>Tartrato de fendimetrazina</t>
  </si>
  <si>
    <t>Mordaza de alimentación</t>
  </si>
  <si>
    <t>Maleato de bromfeniramina</t>
  </si>
  <si>
    <t>Sillas para descansar</t>
  </si>
  <si>
    <t>Tuercas cautivas</t>
  </si>
  <si>
    <t>Cinturones de manera de caminar para rehabilitación o terapia</t>
  </si>
  <si>
    <t>Aplicadores o absorbentes para uso odontológico</t>
  </si>
  <si>
    <t>Sillas de ruedas</t>
  </si>
  <si>
    <t>Catéteres venosos centrales</t>
  </si>
  <si>
    <t>Cable galvanizado</t>
  </si>
  <si>
    <t>Sistemas de advertencia del avión</t>
  </si>
  <si>
    <t>Componentes compuestos maquinados por extrusión hidrostática</t>
  </si>
  <si>
    <t>Pancartas</t>
  </si>
  <si>
    <t>Servicio de vapor del campo petrolero</t>
  </si>
  <si>
    <t>Otros servicios para registros de producción</t>
  </si>
  <si>
    <t>Papel crepé sin blanquear</t>
  </si>
  <si>
    <t>Adhesivo reusable</t>
  </si>
  <si>
    <t>Parrillas para perros calientes para uso comercial</t>
  </si>
  <si>
    <t>Armazones de madera</t>
  </si>
  <si>
    <t>Alfombras de penachos</t>
  </si>
  <si>
    <t>Fuelles de fundición</t>
  </si>
  <si>
    <t>Aplicación de pintura industrial o especializada (aviones, barcos, puentes)</t>
  </si>
  <si>
    <t>Sistemas de etiquetado semiautomáticos</t>
  </si>
  <si>
    <t>Reacondicionadores de punta de soldadura o accesorios</t>
  </si>
  <si>
    <t>Insertos de carburo</t>
  </si>
  <si>
    <t>Otras herramientas de cable de recuperación</t>
  </si>
  <si>
    <t>Desecantes</t>
  </si>
  <si>
    <t>Objetos de acero inoxidable fundidos en molde cerámico</t>
  </si>
  <si>
    <t>Transmisiones hidrocinéticas</t>
  </si>
  <si>
    <t>Polibutileno tereftalato (PBT)</t>
  </si>
  <si>
    <t>Afiladores o correas o compuestos histológicos</t>
  </si>
  <si>
    <t>Forradores de bandeja de pintura</t>
  </si>
  <si>
    <t>Objetos de estaño fundidos por proceso en v</t>
  </si>
  <si>
    <t>Agentes de curado transmitidos por el agua</t>
  </si>
  <si>
    <t>Toallitas de preparación de la piel</t>
  </si>
  <si>
    <t>01</t>
  </si>
  <si>
    <t>Insertos de bandejas para aparatos quirúrgicos</t>
  </si>
  <si>
    <t>Polietileno</t>
  </si>
  <si>
    <t>Sondas o directores para uso quirúrgico</t>
  </si>
  <si>
    <t>Cintas o cadenas de barrera</t>
  </si>
  <si>
    <t>Sistemas monetarios</t>
  </si>
  <si>
    <t>Ensambles estructurales con soldadura de solvente de aleación wasp</t>
  </si>
  <si>
    <t>San Cristóbal</t>
  </si>
  <si>
    <t>Ensambles de barras soldadas con solvente de titanio</t>
  </si>
  <si>
    <t>Bauxitas sinterizadas cubierta de resina</t>
  </si>
  <si>
    <t>Maderas duras</t>
  </si>
  <si>
    <t>Poliestireno de alto impacto hips</t>
  </si>
  <si>
    <t>Experimentación con animales</t>
  </si>
  <si>
    <t>Excursiones de recorrido turístico en barco</t>
  </si>
  <si>
    <t>DATOS DE CABECERA PACC</t>
  </si>
  <si>
    <t>Repuestos para medidores de agua</t>
  </si>
  <si>
    <t>Papel magnético</t>
  </si>
  <si>
    <t>Lija o esmeril</t>
  </si>
  <si>
    <t>Clorhidrato de clonidina</t>
  </si>
  <si>
    <t>Sets de carteleras de temporada</t>
  </si>
  <si>
    <t>Destoxificación química</t>
  </si>
  <si>
    <t>Clorhidrato de acetato de levometadil</t>
  </si>
  <si>
    <t>Rodilleras de protección</t>
  </si>
  <si>
    <t>Platos o placas petri</t>
  </si>
  <si>
    <t>Balanzas de comida habladoras para los discapacitados físicamente</t>
  </si>
  <si>
    <t>Dispositivos o accesorios para irrigación nasal</t>
  </si>
  <si>
    <t>Bases militares extranjeras</t>
  </si>
  <si>
    <t>Proyecciones comerciales</t>
  </si>
  <si>
    <t>San Juan de la Maguana</t>
  </si>
  <si>
    <t>Espiros</t>
  </si>
  <si>
    <t>Ángulos de caucho</t>
  </si>
  <si>
    <t>Varillas para cortinas</t>
  </si>
  <si>
    <t>Máquina de moldeado continuo</t>
  </si>
  <si>
    <t>Analizadores térmicos diferenciales</t>
  </si>
  <si>
    <t>Rofecoxib</t>
  </si>
  <si>
    <t>Máquinas para hacer té para uso doméstico</t>
  </si>
  <si>
    <t>Contadores de semillas</t>
  </si>
  <si>
    <t>Mangueras de inflar o mangueras neumáticas o adaptadores de presión de sangre</t>
  </si>
  <si>
    <t>Divisiones de baños</t>
  </si>
  <si>
    <t>Losas o baldosas de concreto</t>
  </si>
  <si>
    <t>Tubería para campo petrolero</t>
  </si>
  <si>
    <t>Naratriptán hidrocloruro</t>
  </si>
  <si>
    <t>Ensambles estructurales con soldadura sónica de aluminio</t>
  </si>
  <si>
    <t>Ensambles de tubos soldados con disolvente de acero de aleación baja</t>
  </si>
  <si>
    <t>Componentes de latón formados por estiramiento</t>
  </si>
  <si>
    <t>Servicios de adquisición de datos de la superficie en el emplazamiento del pozo</t>
  </si>
  <si>
    <t>Tuercas almenadas</t>
  </si>
  <si>
    <t>Hidroxiestrona diacetato</t>
  </si>
  <si>
    <t>Servicios de taladrado</t>
  </si>
  <si>
    <t>Acetato de zinc</t>
  </si>
  <si>
    <t>Cercos de puertas</t>
  </si>
  <si>
    <t>Aerosoles endodónticos</t>
  </si>
  <si>
    <t>Fosfato sódico de prednisolona</t>
  </si>
  <si>
    <t>Bombas de partición axial</t>
  </si>
  <si>
    <t>Paradero</t>
  </si>
  <si>
    <t>Droperidol</t>
  </si>
  <si>
    <t>Enderezadores de eje de producción de campo petrolero</t>
  </si>
  <si>
    <t>Equipo de prueba de registro de fondo de pozo</t>
  </si>
  <si>
    <t>Servicios de recopilación de información  o reporte para créditos empresariales</t>
  </si>
  <si>
    <t>Reglas t</t>
  </si>
  <si>
    <t>Clorhidrato etilmorfina</t>
  </si>
  <si>
    <t>Maricultura</t>
  </si>
  <si>
    <t>Cloroquina</t>
  </si>
  <si>
    <t>Centros o servicios móviles de atención de salud</t>
  </si>
  <si>
    <t>Bidés</t>
  </si>
  <si>
    <t>Arrendamiento de residencias</t>
  </si>
  <si>
    <t>Acuerdos sobre horarios laborales</t>
  </si>
  <si>
    <t>Impresión de rollo grabado</t>
  </si>
  <si>
    <t>Cucharas de madera para uso doméstico</t>
  </si>
  <si>
    <t>Mezclas de suplemento completo para levadura</t>
  </si>
  <si>
    <t>Cartografía</t>
  </si>
  <si>
    <t>Aleaciones de fundición de metal de base de uso odontológico</t>
  </si>
  <si>
    <t>Accesorios para esculturas</t>
  </si>
  <si>
    <t>Varillas telescópicas</t>
  </si>
  <si>
    <t>Proveedores de motores de búsqueda en la web</t>
  </si>
  <si>
    <t>Máquinas para rellenar cojines</t>
  </si>
  <si>
    <t>Rejilla de ventilación</t>
  </si>
  <si>
    <t>Pasarela telescópica para aviones</t>
  </si>
  <si>
    <t>Citicolina</t>
  </si>
  <si>
    <t>Esterilizadores de agujas</t>
  </si>
  <si>
    <t>Ojivas de misiles</t>
  </si>
  <si>
    <t>Puñal</t>
  </si>
  <si>
    <t>Tóner para impresoras o fax</t>
  </si>
  <si>
    <t>Equipos para pruebas de animales</t>
  </si>
  <si>
    <t>Platino</t>
  </si>
  <si>
    <t>Vacuna contra el tifo</t>
  </si>
  <si>
    <t>Sulfato de albuterol</t>
  </si>
  <si>
    <t>Servicios de herramientas de punto libre</t>
  </si>
  <si>
    <t>Kits de reacción en cadena polimerasa específica para genes</t>
  </si>
  <si>
    <t>Villa Tapia</t>
  </si>
  <si>
    <t>Cadenas de banda</t>
  </si>
  <si>
    <t>Cernidores de prueba</t>
  </si>
  <si>
    <t>Servicios de prueba de presión del campo petrolero</t>
  </si>
  <si>
    <t>Tomas o centros de medidores</t>
  </si>
  <si>
    <t>Somatrem</t>
  </si>
  <si>
    <t>Gestión o administración de proyectos de mobiliario</t>
  </si>
  <si>
    <t>Resectoscopios</t>
  </si>
  <si>
    <t>Tubería de aluminio</t>
  </si>
  <si>
    <t>CANTIDAD TOTAL ESTIMADA</t>
  </si>
  <si>
    <t>Noretindrona</t>
  </si>
  <si>
    <t>Clorhidrato de fenformina</t>
  </si>
  <si>
    <t>Válvulas de flotación</t>
  </si>
  <si>
    <t>Forjas de aleación no ferrosa maquinadas con troquel cerrado</t>
  </si>
  <si>
    <t>Películas de poliamida</t>
  </si>
  <si>
    <t>Procedimientos</t>
  </si>
  <si>
    <t>Auditorias de cierre del ejercicio</t>
  </si>
  <si>
    <t>Ensambles de tubería soldada de solvente de acero de carbono</t>
  </si>
  <si>
    <t>Bombas no selladas</t>
  </si>
  <si>
    <t>Nitrato de sulconazol</t>
  </si>
  <si>
    <t>Cinta de tela</t>
  </si>
  <si>
    <t>Eufrasia</t>
  </si>
  <si>
    <t>Sulfato de quinidina</t>
  </si>
  <si>
    <t>Reconocimiento militar</t>
  </si>
  <si>
    <t>Papel secante</t>
  </si>
  <si>
    <t>Ensambles de láminas soldadas con soldadura ultra violeta no metálica</t>
  </si>
  <si>
    <t>Tapas de rodamientos</t>
  </si>
  <si>
    <t>Soluciones para diálisis peritoneal</t>
  </si>
  <si>
    <t>Componentes de berilio formados enrollados</t>
  </si>
  <si>
    <t>Kits de pruebas rápidas</t>
  </si>
  <si>
    <t>Unidades de carga premium para biopsia de seno mínimamente invasiva</t>
  </si>
  <si>
    <t>Oxidante de muestras</t>
  </si>
  <si>
    <t>Kits de extracción de gel o limpiadores de ácido desoxirribonucleico dna</t>
  </si>
  <si>
    <t>Señales de madera</t>
  </si>
  <si>
    <t>Ensambles de láminas soldadas con soldadura solvente de titanio</t>
  </si>
  <si>
    <t>Estanterías para diccionarios</t>
  </si>
  <si>
    <t>Remolques para transporte de automóviles (niñeras)</t>
  </si>
  <si>
    <t>Servicios de limpieza de suelos</t>
  </si>
  <si>
    <t>MONTO TOTAL ESTIMADO</t>
  </si>
  <si>
    <t>Papel de parafinado</t>
  </si>
  <si>
    <t>Cubiertos de asientos de sanitario</t>
  </si>
  <si>
    <t>Cuadernos de papel imitación lienzo</t>
  </si>
  <si>
    <t>Servicios de revestimiento de pozos de exploración</t>
  </si>
  <si>
    <t>Objetivos para microscopios</t>
  </si>
  <si>
    <t>Controladores de cámara</t>
  </si>
  <si>
    <t>Detectores de gases inflamables o peligrosos para generadores</t>
  </si>
  <si>
    <t>Gautier</t>
  </si>
  <si>
    <t>Solidificadores de fluidos para uso médico</t>
  </si>
  <si>
    <t>Kits de la hora</t>
  </si>
  <si>
    <t>Cerramientos de barras colectoras</t>
  </si>
  <si>
    <t>Cobre en barra labrada</t>
  </si>
  <si>
    <t>Bandas de resistencia</t>
  </si>
  <si>
    <t>Maquinaria de formar, rellenar o sellar</t>
  </si>
  <si>
    <t>Destinado a MIPYME?</t>
  </si>
  <si>
    <t>Estuches de oxígeno portátil o resucitación para servicios médicos de emergencia</t>
  </si>
  <si>
    <t>Servicios de medición de la resistividad durante la perforación</t>
  </si>
  <si>
    <t>Servicios de acróbatas</t>
  </si>
  <si>
    <t>Servicios de inteligencia</t>
  </si>
  <si>
    <t>Tableros de salto o accesorios para rehabilitación o terapia</t>
  </si>
  <si>
    <t>Herramientas o materiales o equipos de manualidades para los discapacitados físicamente</t>
  </si>
  <si>
    <t>Puntas de rodillo</t>
  </si>
  <si>
    <t>Sujetadores de almacenadores de multimedia</t>
  </si>
  <si>
    <t>Vigas de aleación ferrosa</t>
  </si>
  <si>
    <t>Equipo de lavabos para aeronaves</t>
  </si>
  <si>
    <t>Servicios de reperforación o retrabajo</t>
  </si>
  <si>
    <t>Sistemas de aprendizaje a distancia</t>
  </si>
  <si>
    <t>Tamices</t>
  </si>
  <si>
    <t>Activadores neumáticos</t>
  </si>
  <si>
    <t>Ganchos para tablero perforado para matemáticas temprana</t>
  </si>
  <si>
    <t>Kits de fracturas para servicios médicos de emergencia</t>
  </si>
  <si>
    <t>Conductos flexibles</t>
  </si>
  <si>
    <t>Reservorios de cardiotomía de perfusión</t>
  </si>
  <si>
    <t>Investigación de tierras de pastoreo</t>
  </si>
  <si>
    <t>Bromuro de rocuronio</t>
  </si>
  <si>
    <t>Grabadores de cera para uso odontológico</t>
  </si>
  <si>
    <t>Edificio de la cárcel</t>
  </si>
  <si>
    <t>Pantalones largos o cortos o pantalonetas para bebés</t>
  </si>
  <si>
    <t>Postes o puestos de línea arterial o intravenosa</t>
  </si>
  <si>
    <t>Libros de recursos o actividades del gobierno</t>
  </si>
  <si>
    <t>Válvulas de chequeo de tubos arteriales o intravenosos</t>
  </si>
  <si>
    <t>Mezcla para adobar</t>
  </si>
  <si>
    <t>Iluminación interior de avión</t>
  </si>
  <si>
    <t>Servicios de pruebas técnicas</t>
  </si>
  <si>
    <t>Uniones de nudillos de cable de recuperación</t>
  </si>
  <si>
    <t>Subs en tándem</t>
  </si>
  <si>
    <t>Colecciones de estampillas</t>
  </si>
  <si>
    <t>Lápiz (stylus) de presión</t>
  </si>
  <si>
    <t>Mezcla  de postres</t>
  </si>
  <si>
    <t>Tarjetas didácticas de fonética</t>
  </si>
  <si>
    <t>Kits de matemáticas para mediciones</t>
  </si>
  <si>
    <t>Máquinas para envolver paquetes</t>
  </si>
  <si>
    <t>Tapas de tubos para correo</t>
  </si>
  <si>
    <t>Incubadoras de cámara dual de tres gases de pared seca con control de humedad</t>
  </si>
  <si>
    <t>Carteleras para examen de ojos o tarjetas de visión</t>
  </si>
  <si>
    <t>Objetos de metal precioso fundidos en molde cerámico</t>
  </si>
  <si>
    <t>Convertidores para endoscopia</t>
  </si>
  <si>
    <t>Estuches para lentes de contacto</t>
  </si>
  <si>
    <t>Electrodos de parche para electrocardiografía ekg</t>
  </si>
  <si>
    <t>Vigas de latón</t>
  </si>
  <si>
    <t>Camillas o accesorios para evacuación aérea</t>
  </si>
  <si>
    <t>Sets de transferencia de diálisis peritoneal ambulatoria continua capd</t>
  </si>
  <si>
    <t>Juegos de aventuras</t>
  </si>
  <si>
    <t>Servicios de evaluación de sistemas de salud</t>
  </si>
  <si>
    <t>Objetos maquinados de aleación ferrosa fundidos en molde en concha</t>
  </si>
  <si>
    <t>Kits de montaje</t>
  </si>
  <si>
    <t>Ensambles de tubería pegada de acero al carbono</t>
  </si>
  <si>
    <t>Mesas individuales (sin apoyo)</t>
  </si>
  <si>
    <t>Sartenes para sofreír para uso doméstico</t>
  </si>
  <si>
    <t>Portaherramientas de corredera transversal de aplanadora</t>
  </si>
  <si>
    <t>Servicios de estadísticas de natalidad</t>
  </si>
  <si>
    <t>Yodo i</t>
  </si>
  <si>
    <t>Polynoxylin</t>
  </si>
  <si>
    <t>Servicios de tratamiento químico del suelo</t>
  </si>
  <si>
    <t>Mezcladores</t>
  </si>
  <si>
    <t>Espectrógrafos</t>
  </si>
  <si>
    <t>Furazolidona</t>
  </si>
  <si>
    <t>Cable aéreo</t>
  </si>
  <si>
    <t>Dos muestrarios o sistemas de dos híbridos</t>
  </si>
  <si>
    <t>Kits o juegos del dinero</t>
  </si>
  <si>
    <t>Nafazolina</t>
  </si>
  <si>
    <t>Servicios de reparación de brocas de perforación del campo petrolero</t>
  </si>
  <si>
    <t>Servo grabadoras</t>
  </si>
  <si>
    <t>Lomos o cierres de encuadernación</t>
  </si>
  <si>
    <t>Urbanyl</t>
  </si>
  <si>
    <t>Líneas de retardo</t>
  </si>
  <si>
    <t>Mesas para aulas de clase</t>
  </si>
  <si>
    <t>Escalpelos para laboratorio</t>
  </si>
  <si>
    <t>Bombas de resalte rotatorias</t>
  </si>
  <si>
    <t>Postes de fibra de vidrio</t>
  </si>
  <si>
    <t>Almohadas para fractura del fémur</t>
  </si>
  <si>
    <t>Estudios sobre alimentos o hábitos alimentarios</t>
  </si>
  <si>
    <t>Maniquíes de madera</t>
  </si>
  <si>
    <t>Servicios de carga explosiva experimental</t>
  </si>
  <si>
    <t>Bastidores de prensa hidráulica</t>
  </si>
  <si>
    <t>Afiches o cuadros de la tabla periódica</t>
  </si>
  <si>
    <t>Ayudas de flotación o natación para los discapacitados físicamente</t>
  </si>
  <si>
    <t>Plataformas flotantes de brazo de tensión de almacenamiento costa afuera</t>
  </si>
  <si>
    <t>Cadenas de seguridad o accesorios</t>
  </si>
  <si>
    <t>Clorhidrato de tropatepina</t>
  </si>
  <si>
    <t>Kits de cementación de uso odontológico</t>
  </si>
  <si>
    <t>Maquinaria para deshidratación</t>
  </si>
  <si>
    <t>Balanzas de humedad</t>
  </si>
  <si>
    <t>Interruptores variables</t>
  </si>
  <si>
    <t>El Pozo</t>
  </si>
  <si>
    <t>Mezclas de gas inerte</t>
  </si>
  <si>
    <t>Estudios regionales o locales para proyectos</t>
  </si>
  <si>
    <t>Transporte en metro</t>
  </si>
  <si>
    <t>Neomicina</t>
  </si>
  <si>
    <t>Centralizadores de cable de acero de almeja de cable de recuperación</t>
  </si>
  <si>
    <t>Taninos</t>
  </si>
  <si>
    <t>Pintura para vidrio o cerámica de sistema de marcador</t>
  </si>
  <si>
    <t>Vacuna contra el virus de las paperas</t>
  </si>
  <si>
    <t>Máquinas para clasificar papel</t>
  </si>
  <si>
    <t>Analizadores de coagulación</t>
  </si>
  <si>
    <t>Cunas de posicionamiento para bebés</t>
  </si>
  <si>
    <t>Servicio de mantenimiento del césped en las carreteras</t>
  </si>
  <si>
    <t>Bandas de colocación para ortodoncia</t>
  </si>
  <si>
    <t>Registros de desplazamiento</t>
  </si>
  <si>
    <t>Sierras de mano o sierras de alambre o manijas para sierras para huesos para uso quirúrgico</t>
  </si>
  <si>
    <t>Dispositivos o accesorios contraceptivos intrauterinos</t>
  </si>
  <si>
    <t>Plomos o pesos comerciales</t>
  </si>
  <si>
    <t>Auriculares de teléfonos</t>
  </si>
  <si>
    <t>Kits para embalsamar</t>
  </si>
  <si>
    <t>Erbio er</t>
  </si>
  <si>
    <t>Estación de servicios de rescate</t>
  </si>
  <si>
    <t>Servicios de acidización mediante tubería flexible contínua</t>
  </si>
  <si>
    <t>Bombas de medición</t>
  </si>
  <si>
    <t>Termómetros de alimentos o cocina para uso doméstico</t>
  </si>
  <si>
    <t>Ácido acrílico de etileno</t>
  </si>
  <si>
    <t>Extintores</t>
  </si>
  <si>
    <t>Certificados específicos de asignatura</t>
  </si>
  <si>
    <t>Elevadores del taladro de perforación</t>
  </si>
  <si>
    <t>Planificación del transporte</t>
  </si>
  <si>
    <t>Nylon</t>
  </si>
  <si>
    <t>Semillas o plántulas de veza</t>
  </si>
  <si>
    <t>Yoduro de metocurina</t>
  </si>
  <si>
    <t>Escalas dentales</t>
  </si>
  <si>
    <t>Amuletos</t>
  </si>
  <si>
    <t>Componentes de metal precioso estampados</t>
  </si>
  <si>
    <t>Materiales de enseñanza de diseño o modas de ropa</t>
  </si>
  <si>
    <t>Meticlotiazida</t>
  </si>
  <si>
    <t>Sistemas de control de la altitud del nave espacial</t>
  </si>
  <si>
    <t>Contenedores refrigerados</t>
  </si>
  <si>
    <t>Disipador de sobretensiones de estaciones de maniobra</t>
  </si>
  <si>
    <t>Pamidronato disódico</t>
  </si>
  <si>
    <t>Fosinopril sódico</t>
  </si>
  <si>
    <t>Procesadores de película para uso odontológico</t>
  </si>
  <si>
    <t>Elásticos para ortodoncia</t>
  </si>
  <si>
    <t>Pernos de carruaje</t>
  </si>
  <si>
    <t>Servicios de diseño del control de gas o agua</t>
  </si>
  <si>
    <t>Campin</t>
  </si>
  <si>
    <t>Subsulfato férrico</t>
  </si>
  <si>
    <t>Seguros de desempleo</t>
  </si>
  <si>
    <t>Aceites para lubricación de bombas</t>
  </si>
  <si>
    <t>Escuelas especializadas para personas discapacitadas</t>
  </si>
  <si>
    <t>Servicios sísmicos de geofísica</t>
  </si>
  <si>
    <t>Kits de administración de transfusión de sangre</t>
  </si>
  <si>
    <t>Protectores de nervios dentales</t>
  </si>
  <si>
    <t>Servicios de cooperación este-oeste</t>
  </si>
  <si>
    <t>Interruptores de combinadores</t>
  </si>
  <si>
    <t>Tubos de inyección para embalsamar</t>
  </si>
  <si>
    <t>Fibras de rayón</t>
  </si>
  <si>
    <t>Vigas de caucho</t>
  </si>
  <si>
    <t>Rodillos de banda transportadora</t>
  </si>
  <si>
    <t>Retractores de nervios</t>
  </si>
  <si>
    <t>Servicios de fabricación de hornos</t>
  </si>
  <si>
    <t>Enriquillo</t>
  </si>
  <si>
    <t>Malacates o güinches</t>
  </si>
  <si>
    <t>Adhesivos decorativos</t>
  </si>
  <si>
    <t>Sets de partes anteriores o posteriores de dientes</t>
  </si>
  <si>
    <t>Lámparas de pie</t>
  </si>
  <si>
    <t>Extrusiones en frío de plástico</t>
  </si>
  <si>
    <t>Servicios de  formación por extracción</t>
  </si>
  <si>
    <t>Vidrio con alambre incrustado</t>
  </si>
  <si>
    <t>Sobres</t>
  </si>
  <si>
    <t>Cintas médicas o quirúrgicas para pegar la piel</t>
  </si>
  <si>
    <t>Electro magnetos de telégrafo</t>
  </si>
  <si>
    <t>Bloques de mordida</t>
  </si>
  <si>
    <t>Ruedas de trapo para techos</t>
  </si>
  <si>
    <t>Perfiles de acero</t>
  </si>
  <si>
    <t>Materiales de enseñanza de habilidades para la educación o planificación o toma de decisiones para el trabajo</t>
  </si>
  <si>
    <t>Dispensadores de servilletas para servicio de comidas</t>
  </si>
  <si>
    <t>Cefixima</t>
  </si>
  <si>
    <t>Sistemas de grabar sísmicos</t>
  </si>
  <si>
    <t>Servicios de asesoría o control en la preparación de alimentos</t>
  </si>
  <si>
    <t>Molibdeno mo</t>
  </si>
  <si>
    <t>Sabana Grande de Boyá</t>
  </si>
  <si>
    <t>Queso procesado</t>
  </si>
  <si>
    <t>Objetos fundidos maquinados con troquel de estaño</t>
  </si>
  <si>
    <t>Equipo central de satélite</t>
  </si>
  <si>
    <t>Clorhidrato de isoproterenol</t>
  </si>
  <si>
    <t>Mesilato de bitolterol</t>
  </si>
  <si>
    <t>Freidoras para uso comercial</t>
  </si>
  <si>
    <t>Postales con el alfabeto</t>
  </si>
  <si>
    <t>Anclajes de tornillo</t>
  </si>
  <si>
    <t>Servicios de protección contra la radiación</t>
  </si>
  <si>
    <t>Interruptores de tiempos</t>
  </si>
  <si>
    <t>Succinato de sumatriptán</t>
  </si>
  <si>
    <t>Soportes para accesorios eléctricos</t>
  </si>
  <si>
    <t>Leasing de vehículos sedán, cupé o camioneta</t>
  </si>
  <si>
    <t>Documentación de software o manuales de usuario electrónicos</t>
  </si>
  <si>
    <t>Baños o tanques de hidroterapia para las extremidades</t>
  </si>
  <si>
    <t>Emblemas</t>
  </si>
  <si>
    <t>Sierra cero</t>
  </si>
  <si>
    <t>Banda de acero inoxidable</t>
  </si>
  <si>
    <t>Llaves para tuercas</t>
  </si>
  <si>
    <t>Conectores de muebles modulares</t>
  </si>
  <si>
    <t>Amperímetros</t>
  </si>
  <si>
    <t>Ensambles de tubos atornillados de aluminio</t>
  </si>
  <si>
    <t>Conmutadores de control de carga de subestación</t>
  </si>
  <si>
    <t>Aparatos para observar la temperatura o humedad en la superficie</t>
  </si>
  <si>
    <t>Cámaras de impresión instantánea</t>
  </si>
  <si>
    <t>Módulos de servicio para naves espaciales</t>
  </si>
  <si>
    <t>Películas de polipropileno</t>
  </si>
  <si>
    <t>Pañuelos de papel libres de ácido</t>
  </si>
  <si>
    <t>Fórceps o homeostatos de bajo grado</t>
  </si>
  <si>
    <t>Celiprolol</t>
  </si>
  <si>
    <t>Pantallas de soporte para filtros</t>
  </si>
  <si>
    <t>Baterías de plomo-ácido</t>
  </si>
  <si>
    <t>Mesas de fractura de pacientes para salas de cirugía o mesas ortopédicas o accesorios o productos relacionados</t>
  </si>
  <si>
    <t>Lanzaderas para tejidos de algodón</t>
  </si>
  <si>
    <t>Bombas de circulación</t>
  </si>
  <si>
    <t>Objetos fundidos maquinados por proceso v de bronce</t>
  </si>
  <si>
    <t>Ensambles de tubería con soldadura sónica de titanio</t>
  </si>
  <si>
    <t>Máquina giratoria con rastrillos elevadores</t>
  </si>
  <si>
    <t>Estuches o accesorios de ropa para servicios médicos de emergencia</t>
  </si>
  <si>
    <t>Mineral de tántalo</t>
  </si>
  <si>
    <t>Sets de construcción de formas geométricas</t>
  </si>
  <si>
    <t>Pompones acrílicos para manualidades</t>
  </si>
  <si>
    <t>Conversores de señales</t>
  </si>
  <si>
    <t>Insertos de diamantes</t>
  </si>
  <si>
    <t>Objetos de acero fundidos en molde de yeso</t>
  </si>
  <si>
    <t>Vertedero de basuras</t>
  </si>
  <si>
    <t>Misiones de investigación</t>
  </si>
  <si>
    <t>Servicios de fluido o lodo para perforación de pozos</t>
  </si>
  <si>
    <t>Controles de calidad o calibradores o estándares para inmunología o serología</t>
  </si>
  <si>
    <t>Cable coaxial exterior de planta</t>
  </si>
  <si>
    <t>Pañuelos de papel kraft</t>
  </si>
  <si>
    <t>Avión de hélice privado o de negocios</t>
  </si>
  <si>
    <t>Clorhidrato de mefloquina</t>
  </si>
  <si>
    <t>Baterías de níquel-cadmio</t>
  </si>
  <si>
    <t>Nizao</t>
  </si>
  <si>
    <t>Servicios coreográficos</t>
  </si>
  <si>
    <t>Sembradoras</t>
  </si>
  <si>
    <t>Componentes de latón formados con explosivos</t>
  </si>
  <si>
    <t>Salicilamida</t>
  </si>
  <si>
    <t>Criba jardinera</t>
  </si>
  <si>
    <t>Kits citogenéticos</t>
  </si>
  <si>
    <t>Servicio de pruebas desbalanceadas durante la perforación</t>
  </si>
  <si>
    <t>Plantas de terrario</t>
  </si>
  <si>
    <t>Cadenas de oro o plata o platino</t>
  </si>
  <si>
    <t>Accesorios para hornos de laboratorio</t>
  </si>
  <si>
    <t>Núcleo de panal de plástico</t>
  </si>
  <si>
    <t>Desgasificadores de lodo</t>
  </si>
  <si>
    <t>Relés de sobrecarga</t>
  </si>
  <si>
    <t>Fichas con letras del alfabeto</t>
  </si>
  <si>
    <t>Abulones vivos</t>
  </si>
  <si>
    <t>Básculas para medir el peso corporal</t>
  </si>
  <si>
    <t>Veteranos de guerra</t>
  </si>
  <si>
    <t>Motores de turbina</t>
  </si>
  <si>
    <t>Unidades o centelladores de cuchillos gamma radio quirúrgicos</t>
  </si>
  <si>
    <t>Instalación de mármol, piedra o azulejos</t>
  </si>
  <si>
    <t>Resinas de relleno directo</t>
  </si>
  <si>
    <t>Piezas de escaleras</t>
  </si>
  <si>
    <t>Ensambles de placas remachadas de aluminio</t>
  </si>
  <si>
    <t>Recicladores de solventes</t>
  </si>
  <si>
    <t>Tubería de aleación no ferrosa</t>
  </si>
  <si>
    <t>Kits de marcos</t>
  </si>
  <si>
    <t>Materiales de enseñanza de habilidades de responsabilidad o toma de decisiones</t>
  </si>
  <si>
    <t>Limpiadores o detergentes para instrumentos</t>
  </si>
  <si>
    <t>Contenedores de alimentos desechables para uso doméstico</t>
  </si>
  <si>
    <t>Casas rodantes</t>
  </si>
  <si>
    <t>Objetos de acero inoxidable fundidos en molde fijo</t>
  </si>
  <si>
    <t>Servicios de especialista del sistema nervioso</t>
  </si>
  <si>
    <t>Conductos de magnesio</t>
  </si>
  <si>
    <t>Sabaneta</t>
  </si>
  <si>
    <t>Salida de emergencia de vehículos</t>
  </si>
  <si>
    <t>Servicios de preparación del presupuesto de gastos militares</t>
  </si>
  <si>
    <t>Mesilato de trovafloxacina</t>
  </si>
  <si>
    <t>Polarógrafos</t>
  </si>
  <si>
    <t>Cuchillos o cuchillas o tijeras o accesorios para cirugía oftálmica</t>
  </si>
  <si>
    <t>Simuladores o dispositivos de aseguramiento de calidad o de calibración para tomografía computarizada ct o cat para uso médico</t>
  </si>
  <si>
    <t>Operaciones especializadas para la cosecha forestal</t>
  </si>
  <si>
    <t>Servicios de cobro de la deuda</t>
  </si>
  <si>
    <t>Cronómetros o relojes para laboratorio</t>
  </si>
  <si>
    <t>Grabadoras de nivel del agua en corrientes abiertas</t>
  </si>
  <si>
    <t>Equipo de inspección o recolección de huevos</t>
  </si>
  <si>
    <t>Máquinas agrícolas de briqueta</t>
  </si>
  <si>
    <t>Evaluadores de impotencia masculina</t>
  </si>
  <si>
    <t>Hornos de barbecue para uso comercial</t>
  </si>
  <si>
    <t>Bitartrato de colina</t>
  </si>
  <si>
    <t>Terminales de prensado del cable de recuperación</t>
  </si>
  <si>
    <t>Árnica</t>
  </si>
  <si>
    <t>Alumbre de amonio</t>
  </si>
  <si>
    <t>Zapatones para hombre</t>
  </si>
  <si>
    <t>Filtros fijos</t>
  </si>
  <si>
    <t>Soluciones reguladoras básicas</t>
  </si>
  <si>
    <t>Equipos de sistema de red de imágenes digitales de defensa din</t>
  </si>
  <si>
    <t>Ensambles de tubería con soldadura sónica de cobre</t>
  </si>
  <si>
    <t>Servicios de adquisición sísmica de tierra tridimensional</t>
  </si>
  <si>
    <t>Kits o suministros para pruebas de citología</t>
  </si>
  <si>
    <t>Sellos de diafragma</t>
  </si>
  <si>
    <t>Extracto de ipecacuana</t>
  </si>
  <si>
    <t>Resina polester no saturada</t>
  </si>
  <si>
    <t>Bombas de pistón</t>
  </si>
  <si>
    <t>Manómetro</t>
  </si>
  <si>
    <t>Carnadas</t>
  </si>
  <si>
    <t>Servicios de terminación multilateral de pozos</t>
  </si>
  <si>
    <t>Forjaduras en estampa cerrada de aluminio</t>
  </si>
  <si>
    <t>Discriminadores neurológicos</t>
  </si>
  <si>
    <t>Baños biológicos</t>
  </si>
  <si>
    <t>Cofinanciación</t>
  </si>
  <si>
    <t>Río San Juan</t>
  </si>
  <si>
    <t>Tarjetas de actividades de tableros geométricos</t>
  </si>
  <si>
    <t>Aseos portátiles</t>
  </si>
  <si>
    <t>Bloques o tablas o plataformas de cortado para uso quirúrgico</t>
  </si>
  <si>
    <t>Propelente en polvo</t>
  </si>
  <si>
    <t>Secadores de deslizamiento</t>
  </si>
  <si>
    <t>Tiristores</t>
  </si>
  <si>
    <t>Nandrolona</t>
  </si>
  <si>
    <t>Accesorios para serigrafía</t>
  </si>
  <si>
    <t>Pincel pastelero para uso doméstico</t>
  </si>
  <si>
    <t>Barniz de laca</t>
  </si>
  <si>
    <t>Harina de madera</t>
  </si>
  <si>
    <t>Cuerda o pita</t>
  </si>
  <si>
    <t>Bandejas de impresión de yeso</t>
  </si>
  <si>
    <t>Manijas para cuchillo de bajo grado</t>
  </si>
  <si>
    <t>Servicios de reacondicionamiento de herramientas del pozo</t>
  </si>
  <si>
    <t>Ensambles estructurales atornillados de titanio</t>
  </si>
  <si>
    <t>Caminadores o andadores</t>
  </si>
  <si>
    <t>Eyectores de saliva o dispositivos de succión oral o suministros dentales</t>
  </si>
  <si>
    <t>Mesilato de dolasetrón</t>
  </si>
  <si>
    <t>Copoliester</t>
  </si>
  <si>
    <t>Mesas de procedimientos para salas de cirugía o accesorios o productos relacionados</t>
  </si>
  <si>
    <t>Zileutón</t>
  </si>
  <si>
    <t>Servicios de inyección del pozo</t>
  </si>
  <si>
    <t>Citrato de dietilcarbamazina</t>
  </si>
  <si>
    <t>Sensores o alarmas o accesorios de movimiento de pacientes</t>
  </si>
  <si>
    <t>Relojes (temporizadores) de cocina para uso doméstico</t>
  </si>
  <si>
    <t>Plutonio enriquecido</t>
  </si>
  <si>
    <t>Ensalada preparada congelada</t>
  </si>
  <si>
    <t>Grabadoras de precipitación o evaporación</t>
  </si>
  <si>
    <t>San Gregorio de Nigua</t>
  </si>
  <si>
    <t>Trimebutina</t>
  </si>
  <si>
    <t>Roscadoras o fileteadoras</t>
  </si>
  <si>
    <t>Seguros de propietarios de casa o rentistas</t>
  </si>
  <si>
    <t>Aceleradores lineales móviles o transportables para uso médico</t>
  </si>
  <si>
    <t>Botas de esquí</t>
  </si>
  <si>
    <t>Componentes de titanio perforados</t>
  </si>
  <si>
    <t>Servicio de enlace con organizaciones no gubernamentales</t>
  </si>
  <si>
    <t>Cemento quirúrgico de hueso o sistemas de mezclado o accesorios</t>
  </si>
  <si>
    <t>Elevador de tijera</t>
  </si>
  <si>
    <t>H/H</t>
  </si>
  <si>
    <t>Moldeable resistente a la erosión</t>
  </si>
  <si>
    <t>Libra </t>
  </si>
  <si>
    <t>Componentes de aleación de níquel formados con explosivos</t>
  </si>
  <si>
    <t>Fenitoína sódica</t>
  </si>
  <si>
    <t>Dinamotores</t>
  </si>
  <si>
    <t>Cortadores de vidrio</t>
  </si>
  <si>
    <t>UNIDAD DE MEDIDA</t>
  </si>
  <si>
    <t>Acondicionadores de señal</t>
  </si>
  <si>
    <t>Perros</t>
  </si>
  <si>
    <t>Placas frontales de teléfonos</t>
  </si>
  <si>
    <t>Servicios de circuitos de conmutación automática de alta velocidad</t>
  </si>
  <si>
    <t>Propelente híbridos</t>
  </si>
  <si>
    <t>Plataformas flotantes de almacenamiento costa afuera</t>
  </si>
  <si>
    <t>Milímetro</t>
  </si>
  <si>
    <t>Plumeros o cepillos de mango largo para los discapacitados físicamente</t>
  </si>
  <si>
    <t>Cinturones o tirantes</t>
  </si>
  <si>
    <t>Componentes de plomo maquinados por extrusión en caliente</t>
  </si>
  <si>
    <t>Papeles filtrantes para laboratorio</t>
  </si>
  <si>
    <t>Mancornas de joyería fina</t>
  </si>
  <si>
    <t>Mapas o secuencias de vectores proteínicos fluorescentes</t>
  </si>
  <si>
    <t>Limpieza a vapor</t>
  </si>
  <si>
    <t>Prazosina</t>
  </si>
  <si>
    <t>Pirita</t>
  </si>
  <si>
    <t>Puestos de lavamanos para uso quirúrgico</t>
  </si>
  <si>
    <t>Servicios sísmicos de desplazamiento horizontal</t>
  </si>
  <si>
    <t>Polonio po</t>
  </si>
  <si>
    <t>Encaje</t>
  </si>
  <si>
    <t>Aztreonam</t>
  </si>
  <si>
    <t>Aparatos de tracción</t>
  </si>
  <si>
    <t>Limpiadores de baños</t>
  </si>
  <si>
    <t>Chapa de aleación ferrosa</t>
  </si>
  <si>
    <t>Juegos de plantillas de herramienta</t>
  </si>
  <si>
    <t>Oxalato de escitalopram</t>
  </si>
  <si>
    <t>Cable de comunicaciones exterior de planta</t>
  </si>
  <si>
    <t>Abrazaderas de manguera o tubo</t>
  </si>
  <si>
    <t>Boca de Cachón</t>
  </si>
  <si>
    <t>Servicios de fabricación de aeronaves o naves espaciales</t>
  </si>
  <si>
    <t>Ropa resistente al calor</t>
  </si>
  <si>
    <t>Comparadores</t>
  </si>
  <si>
    <t>Varillas para revolver para laboratorio</t>
  </si>
  <si>
    <t>Pistola de resina</t>
  </si>
  <si>
    <t>Servicios de gestión de fábricas</t>
  </si>
  <si>
    <t>Servicios de generación de originales de cd-rom</t>
  </si>
  <si>
    <t>Seguridad nacional</t>
  </si>
  <si>
    <t>Aditivos de fragancia</t>
  </si>
  <si>
    <t>Sensores de flujo</t>
  </si>
  <si>
    <t>Máquinas de leche malteada</t>
  </si>
  <si>
    <t>Unidades de brazo c de rayos x para uso médico</t>
  </si>
  <si>
    <t>Mesilato de fentolamina</t>
  </si>
  <si>
    <t>Guías de referencia del alfabeto</t>
  </si>
  <si>
    <t>Conmutadores basculantes</t>
  </si>
  <si>
    <t>Análisis de reproducción humana</t>
  </si>
  <si>
    <t>Clorhidrato de amilorida</t>
  </si>
  <si>
    <t>Juegos de fracciones</t>
  </si>
  <si>
    <t>Medidas de reducción de utilización de la energía</t>
  </si>
  <si>
    <t>Politiazida</t>
  </si>
  <si>
    <t>Asistentes personales digitales pda u organizadores</t>
  </si>
  <si>
    <t>Catéteres uro dinámicos o accesorios</t>
  </si>
  <si>
    <t>Pulverizadores</t>
  </si>
  <si>
    <t>Servicios de plantas de conservas</t>
  </si>
  <si>
    <t>Circuitos de telecomunicaciones analógicas multipunto</t>
  </si>
  <si>
    <t>Humidificadores o vaporizadores respiratorios</t>
  </si>
  <si>
    <t>Tulio tm</t>
  </si>
  <si>
    <t>Servicios: Consultorías</t>
  </si>
  <si>
    <t>Servicios de eliminación de suelos contaminados</t>
  </si>
  <si>
    <t>Cañas de felpilla abultadas</t>
  </si>
  <si>
    <t>Cortador de aves</t>
  </si>
  <si>
    <t>Nutrientes</t>
  </si>
  <si>
    <t>Modelos o accesorios de valor posicional</t>
  </si>
  <si>
    <t>Lavadoras de ingeniería química</t>
  </si>
  <si>
    <t>servilletero</t>
  </si>
  <si>
    <t>Piezas de metal precioso fundidas a presión</t>
  </si>
  <si>
    <t>Microscopios de transmisión de electrones</t>
  </si>
  <si>
    <t>Ensambles de láminas soldadas con soldadura ultra violeta de titanio</t>
  </si>
  <si>
    <t>Asociaciones de empleadores</t>
  </si>
  <si>
    <t>Dispositivos para enderezar dedos post mortem</t>
  </si>
  <si>
    <t>Compuestos de recubrimiento para modelos dentales</t>
  </si>
  <si>
    <t>Climatología</t>
  </si>
  <si>
    <t>Bombas centrífugas</t>
  </si>
  <si>
    <t>Aleación no ferrosa en placa labrada</t>
  </si>
  <si>
    <t>Woks eléctricos para uso doméstico</t>
  </si>
  <si>
    <t>Camarón vivo</t>
  </si>
  <si>
    <t>Servicios de fabricación de géneros de tejido ancho</t>
  </si>
  <si>
    <t>Juan Santiago</t>
  </si>
  <si>
    <t>Bastones anti motines</t>
  </si>
  <si>
    <t>Naftidrofurilo oxalato</t>
  </si>
  <si>
    <t>Multi gimnasios</t>
  </si>
  <si>
    <t>Herramientas nucleares</t>
  </si>
  <si>
    <t>Materiales de comprensión de lectura</t>
  </si>
  <si>
    <t>Clotrimazol</t>
  </si>
  <si>
    <t>Servicios de extrusión de metales</t>
  </si>
  <si>
    <t>Sierras para hacer facetas o pulir caras</t>
  </si>
  <si>
    <t>Sistemas de aplicación de pegante o adhesivo</t>
  </si>
  <si>
    <t>Componentes de plomo maquinados por extrusión hidrostática</t>
  </si>
  <si>
    <t>Carrete</t>
  </si>
  <si>
    <t>Reactores de limitación de intensidad</t>
  </si>
  <si>
    <t>Ensambles de tubería con soldadura sónica no metálica</t>
  </si>
  <si>
    <t>Discos o paneles de identificación o sensibilidad para microbiología o bacteriología</t>
  </si>
  <si>
    <t>Lámina de cobre</t>
  </si>
  <si>
    <t>Componentes de estaño maquinados por extrusión hidrostática</t>
  </si>
  <si>
    <t>CÓDIGO CATÁLOGO</t>
  </si>
  <si>
    <t>Piezas de hierro fundidas a presión</t>
  </si>
  <si>
    <t>Servicios de forja de  hierro o acero</t>
  </si>
  <si>
    <t>Plataforma de taladro de perforación</t>
  </si>
  <si>
    <t>Puntas de pipeta robóticas</t>
  </si>
  <si>
    <t>Forros para equipos médicos</t>
  </si>
  <si>
    <t>Ensambles de láminas soldadas con soldadura sónica de aleación hast x</t>
  </si>
  <si>
    <t>Servicios de perforación direccional de pozos</t>
  </si>
  <si>
    <t>Componentes y sistemas de sonido del vehículo</t>
  </si>
  <si>
    <t>Cucharas hondas para uso quirúrgico</t>
  </si>
  <si>
    <t>Adhesivos de recompensa con forma de estrella</t>
  </si>
  <si>
    <t>Tornillos esféricos o conjuntos de tornillos esféricos</t>
  </si>
  <si>
    <t>Válvulas de pinzamiento</t>
  </si>
  <si>
    <t>Cosecha forestal de pantanos o manglares</t>
  </si>
  <si>
    <t>Armarios de almacenamiento para uso veterinario</t>
  </si>
  <si>
    <t>Batas protectoras</t>
  </si>
  <si>
    <t>Equipos de rayos x para mamografías</t>
  </si>
  <si>
    <t>Empresas de excursiones turísticas</t>
  </si>
  <si>
    <t>Ayudas de entrenamiento para soccer</t>
  </si>
  <si>
    <t>Plataformas fijas de producción costa afuera</t>
  </si>
  <si>
    <t>Hilado de lino</t>
  </si>
  <si>
    <t>Iluminación empotrada</t>
  </si>
  <si>
    <t>Pinzas o cables de pinzas para uso quirúrgico</t>
  </si>
  <si>
    <t>Bujes eléctricos</t>
  </si>
  <si>
    <t>Sillas para jardín</t>
  </si>
  <si>
    <t>Bolsillos para tarjetas</t>
  </si>
  <si>
    <t>Servicios de pintura de interiores</t>
  </si>
  <si>
    <t>Compresores semi radiales</t>
  </si>
  <si>
    <t>Mesas móviles para taburetes</t>
  </si>
  <si>
    <t>Primates</t>
  </si>
  <si>
    <t>Clorhidrato de bencidamina</t>
  </si>
  <si>
    <t>Spoilers de avión</t>
  </si>
  <si>
    <t>Máquinas de coser</t>
  </si>
  <si>
    <t>Evasión fiscal</t>
  </si>
  <si>
    <t>Barredoras de alfombras</t>
  </si>
  <si>
    <t>Cremas de untar saladas o patés</t>
  </si>
  <si>
    <t>Servicios de poda de árboles</t>
  </si>
  <si>
    <t>Equipos de análisis de inyección de flujo</t>
  </si>
  <si>
    <t>Sistema de transferencia de muestras de irradiación</t>
  </si>
  <si>
    <t>Clindamicina</t>
  </si>
  <si>
    <t>Correas en v</t>
  </si>
  <si>
    <t>Llaves de tuercas</t>
  </si>
  <si>
    <t>Cintas abrasivas</t>
  </si>
  <si>
    <t>Servicios de pruebas  o modificaciones de tubos para pozos de petróleo</t>
  </si>
  <si>
    <t>Herramientas direccionales de cable de recuperación</t>
  </si>
  <si>
    <t>Encuadernación en rústica</t>
  </si>
  <si>
    <t>Objetos maquinados de berilio fundidos en molde de grafito</t>
  </si>
  <si>
    <t>Portaelectrodos</t>
  </si>
  <si>
    <t>Servicios de minería de pozos</t>
  </si>
  <si>
    <t>Cueros</t>
  </si>
  <si>
    <t>Circuitos integrados de accionamiento o control por motor</t>
  </si>
  <si>
    <t>Escuelas profesionales técnicas</t>
  </si>
  <si>
    <t>Altretamina</t>
  </si>
  <si>
    <t>Detectores o analizadores de dióxido de sulfuro</t>
  </si>
  <si>
    <t>Monoctanoina</t>
  </si>
  <si>
    <t>Chocolate o sustituto de chocolate, confite</t>
  </si>
  <si>
    <t>Servicio de instalación de sistemas</t>
  </si>
  <si>
    <t>Servicios de distribución o de publicidad o de boletines de sobre compras</t>
  </si>
  <si>
    <t>Bulbos o tallos de jacinto</t>
  </si>
  <si>
    <t>Máquinas de remos</t>
  </si>
  <si>
    <t>Engranajes cónicos</t>
  </si>
  <si>
    <t>Cacerolas para uso doméstico</t>
  </si>
  <si>
    <t>Polisulfona psu</t>
  </si>
  <si>
    <t>Servicios de entrega de periódicos o material publicitario</t>
  </si>
  <si>
    <t>Forjas de acero maquinadas por anillo enrollado</t>
  </si>
  <si>
    <t>Clorhidrato de metadona</t>
  </si>
  <si>
    <t>Clorhidrato de melfalan</t>
  </si>
  <si>
    <t>Carcasas de computadoras</t>
  </si>
  <si>
    <t>Parques zoológicos</t>
  </si>
  <si>
    <t>Clorhidrato de prozapina</t>
  </si>
  <si>
    <t>Cunas o corrales o accesorios</t>
  </si>
  <si>
    <t>Semillas de mijo</t>
  </si>
  <si>
    <t>Embragues de diafragma</t>
  </si>
  <si>
    <t>YD2</t>
  </si>
  <si>
    <t>Películas de cloruro de polivinilo rígido</t>
  </si>
  <si>
    <t>Pasantes de tubo</t>
  </si>
  <si>
    <t>Volquetas</t>
  </si>
  <si>
    <t>Impresoras de recibos para puntos de venta pos</t>
  </si>
  <si>
    <t>Pirofosfato férrico</t>
  </si>
  <si>
    <t>Reactivos o soluciones o tinturas para kits de pruebas de alimentos</t>
  </si>
  <si>
    <t>Taladros de roca neumáticos</t>
  </si>
  <si>
    <t>Kits de clases de materia</t>
  </si>
  <si>
    <t>Telas o cintas de velcro</t>
  </si>
  <si>
    <t>Servicios de preparación del presupuesto del campo petrolero</t>
  </si>
  <si>
    <t>Tintas para serigrafía a base de aceite</t>
  </si>
  <si>
    <t>Ladrillos aislantes térmicos</t>
  </si>
  <si>
    <t>Recuperación de información de las bases de datos</t>
  </si>
  <si>
    <t>Brocas o accesorios para uso quirúrgico</t>
  </si>
  <si>
    <t>Alicates de punta de aguja</t>
  </si>
  <si>
    <t>Ciclosporina</t>
  </si>
  <si>
    <t>Servicios de perforación mediante tubería flexible contínua</t>
  </si>
  <si>
    <t>Aplicadores de muestras</t>
  </si>
  <si>
    <t>Excavadoras de orugas</t>
  </si>
  <si>
    <t>Analizadores de bancos de sangre</t>
  </si>
  <si>
    <t>Estuches o bolsas de rescate para servicios médicos de emergencia</t>
  </si>
  <si>
    <t>Escritorios o componentes de circulación para bibliotecarios</t>
  </si>
  <si>
    <t>Colchas</t>
  </si>
  <si>
    <t>Componentes de cobre formados por estiramiento</t>
  </si>
  <si>
    <t>Kit de extracción de partes de dientes</t>
  </si>
  <si>
    <t>Espectrofluorímetros o fluorímetros</t>
  </si>
  <si>
    <t>Hidrocloruro de hidromorfona</t>
  </si>
  <si>
    <t>Levonordefrina</t>
  </si>
  <si>
    <t>Acumuladores neumáticos del avión</t>
  </si>
  <si>
    <t>Servicios de formación con explosivos</t>
  </si>
  <si>
    <t>Edificio para laboratorios</t>
  </si>
  <si>
    <t>Mercancía promocional</t>
  </si>
  <si>
    <t>Circuitos integrados de regulador de tensión</t>
  </si>
  <si>
    <t>Engranajes de fricción</t>
  </si>
  <si>
    <t>Forros para ultrasonido o doppler o eco sonda para uso médico</t>
  </si>
  <si>
    <t>Pasa bocas o comida recreacional para aves</t>
  </si>
  <si>
    <t>Calibradores o reglas de electrocardiografía ekg</t>
  </si>
  <si>
    <t>Fenotiazinas</t>
  </si>
  <si>
    <t>Talco</t>
  </si>
  <si>
    <t>Sets de transferencia para terapia respiratoria</t>
  </si>
  <si>
    <t>Semillas o plántulas de pimiento morrón</t>
  </si>
  <si>
    <t>Servicios de socavación del campo petrolero</t>
  </si>
  <si>
    <t>Sistemas de cielo raso</t>
  </si>
  <si>
    <t>Necesidades de dotación de personal medico temporal</t>
  </si>
  <si>
    <t>Sistemas de manipulación de municiones de tanque</t>
  </si>
  <si>
    <t>Bandas molares para ortodoncia</t>
  </si>
  <si>
    <t>Estudios de predicciones sindicados o privados</t>
  </si>
  <si>
    <t>Software de diseño asistido de computador cad</t>
  </si>
  <si>
    <t>Recursos para aprender a hablar latín</t>
  </si>
  <si>
    <t>Portaobjetos de microscopio</t>
  </si>
  <si>
    <t>Forjas de aleación de níquel maquinadas por anillo enrollado</t>
  </si>
  <si>
    <t>Mofetilo micofenolato</t>
  </si>
  <si>
    <t>Rieles de aluminio</t>
  </si>
  <si>
    <t>Bujes kelly</t>
  </si>
  <si>
    <t>Controles de temperatura criogénicos</t>
  </si>
  <si>
    <t>Baterías térmicas</t>
  </si>
  <si>
    <t>Rodamiento de agujas</t>
  </si>
  <si>
    <t>Pieles (películas transparentes) para teclados</t>
  </si>
  <si>
    <t>Servicios de nivelado de terrenos</t>
  </si>
  <si>
    <t>Gluconato de clorhexidina</t>
  </si>
  <si>
    <t>Máquinas de composición de linotipos</t>
  </si>
  <si>
    <t>Troqueles de roscado</t>
  </si>
  <si>
    <t>Maquinaria de soldadura de tungsteno a gas inerte (TIG)</t>
  </si>
  <si>
    <t>Ensambles de placas atornilladas no metálica</t>
  </si>
  <si>
    <t>Las Clavellinas</t>
  </si>
  <si>
    <t>Servicios de laboratorios de rayos x</t>
  </si>
  <si>
    <t>Etidronato disódico</t>
  </si>
  <si>
    <t>Papeles recubiertos tratados con látex</t>
  </si>
  <si>
    <t>Motores diesel</t>
  </si>
  <si>
    <t>Jeringas de fuente</t>
  </si>
  <si>
    <t>Compuestos para modelado o arcilla de endurecimiento en horno</t>
  </si>
  <si>
    <t>Vendajes o compresas para el cuidado de quemaduras</t>
  </si>
  <si>
    <t>Tubos de empaque de bombas de perfusión</t>
  </si>
  <si>
    <t>Olla de cocción lenta para uso doméstico</t>
  </si>
  <si>
    <t>Encuestas por correo electrónico para la investigación de mercados</t>
  </si>
  <si>
    <t>Salicilato de dietilamina</t>
  </si>
  <si>
    <t>Herramientas de vaya con el diablo de cable de recuperación</t>
  </si>
  <si>
    <t>Equipo de elevación de gas</t>
  </si>
  <si>
    <t>Postes de infusión intravenosa para sillas de ruedas</t>
  </si>
  <si>
    <t>Equipo para identificación de ganado</t>
  </si>
  <si>
    <t>Materiales de detección nucleicos y cromogénicos</t>
  </si>
  <si>
    <t>Impresión de envolturas, etiquetas, sellos o bolsas</t>
  </si>
  <si>
    <t>Clorotrianiseno</t>
  </si>
  <si>
    <t>Servicios de psicoterapeutas</t>
  </si>
  <si>
    <t>Trámites aduaneros</t>
  </si>
  <si>
    <t>Sargramostim</t>
  </si>
  <si>
    <t>Fosfato de potasio</t>
  </si>
  <si>
    <t>Sets de jeringas de inyección intravenosa sin aguja o cánula de inyección</t>
  </si>
  <si>
    <t>Tarjetas de examen neurosiquiátrico</t>
  </si>
  <si>
    <t>Máquinas pulidoras</t>
  </si>
  <si>
    <t>Generadores de van de graff</t>
  </si>
  <si>
    <t>Bandejas o accesorios de flebotomía</t>
  </si>
  <si>
    <t>Azidas o azinas</t>
  </si>
  <si>
    <t>Sistema de control de filas</t>
  </si>
  <si>
    <t>Agitadores desechables para uso doméstico</t>
  </si>
  <si>
    <t>Anillos de laparoscopia para uso quirúrgico</t>
  </si>
  <si>
    <t>Servicios de contratación de personal</t>
  </si>
  <si>
    <t>Chimenea de concreto</t>
  </si>
  <si>
    <t>Cintas para hacer etiquetas</t>
  </si>
  <si>
    <t>Puntas de pipeta de referencia</t>
  </si>
  <si>
    <t>Derecho societario</t>
  </si>
  <si>
    <t>Forros para edredones</t>
  </si>
  <si>
    <t>Servicios de fotografía aérea</t>
  </si>
  <si>
    <t>Sodio de rosa de bengala i 131</t>
  </si>
  <si>
    <t>Servicios de investigaciones patológicas</t>
  </si>
  <si>
    <t>Textiles de lana</t>
  </si>
  <si>
    <t>Accesorios para estampación de caucho</t>
  </si>
  <si>
    <t>Cables de retención</t>
  </si>
  <si>
    <t>Ensambles de tubería remachada de acero de aleación baja</t>
  </si>
  <si>
    <t>Servicios de escuelas de enseñanza automovilística</t>
  </si>
  <si>
    <t>Estaciones de trabajo para autopsias de drenaje o accesorios</t>
  </si>
  <si>
    <t>Entrecruzadores ultravioleta</t>
  </si>
  <si>
    <t>Aplicador</t>
  </si>
  <si>
    <t>Alverina</t>
  </si>
  <si>
    <t>Dispositivos de sutura para endoscopia</t>
  </si>
  <si>
    <t>Derecho de fusiones o adquisiciones</t>
  </si>
  <si>
    <t>Motores térmicos</t>
  </si>
  <si>
    <t>Aspiradoras de combinación secas o húmedas</t>
  </si>
  <si>
    <t>Mezcladora cambiadora</t>
  </si>
  <si>
    <t>Servicios legales para adopción</t>
  </si>
  <si>
    <t>Pan seco o cascaras de pan o pan tostado (crotones)</t>
  </si>
  <si>
    <t>Sujetadores de etiquetas</t>
  </si>
  <si>
    <t>Aisladores</t>
  </si>
  <si>
    <t>Servicios de formación profesional  en ejecución de la ley</t>
  </si>
  <si>
    <t>Ensambles estructurales con soldadura ultra violeta de aleación wasp</t>
  </si>
  <si>
    <t>Chalecos y chaquetas de fuerza (de restricción)</t>
  </si>
  <si>
    <t>Banda transportadora vibratoria</t>
  </si>
  <si>
    <t>Hipódromos</t>
  </si>
  <si>
    <t>Filminas de billetes</t>
  </si>
  <si>
    <t>Abciximab</t>
  </si>
  <si>
    <t>Bandejas de monedas</t>
  </si>
  <si>
    <t>Limpieza de campanas o ventiladores extractores de humo</t>
  </si>
  <si>
    <t>Fibras cerámicas</t>
  </si>
  <si>
    <t>Equipos de telecomunicaciones jerárquicas digitales sincrónicas sdh</t>
  </si>
  <si>
    <t>Mordazas de presión de vías aéreas</t>
  </si>
  <si>
    <t>Máquinas encapsuladoras</t>
  </si>
  <si>
    <t>Generadores de oxígeno</t>
  </si>
  <si>
    <t>Destrozos automovilísticos para chatarra o desecho</t>
  </si>
  <si>
    <t>Sibutramina</t>
  </si>
  <si>
    <t>Servicios relacionados con el cristianismo</t>
  </si>
  <si>
    <t>Embarcación para dragados</t>
  </si>
  <si>
    <t>Servicios de formación pedagógica</t>
  </si>
  <si>
    <t>Fibras de asbesto</t>
  </si>
  <si>
    <t>Adaptadores para “picture card”</t>
  </si>
  <si>
    <t>Servicios de tratamiento de materiales  de impermeabilización</t>
  </si>
  <si>
    <t>Equipo de minería continua</t>
  </si>
  <si>
    <t>Sets de auscultación uretral</t>
  </si>
  <si>
    <t>Servicios de corrección de pruebas</t>
  </si>
  <si>
    <t>Máquinas para envolver monedas</t>
  </si>
  <si>
    <t>Carriles de muelle o accesorios</t>
  </si>
  <si>
    <t>Accesorios borrador para arte</t>
  </si>
  <si>
    <t>Extrusiones por impacto de aluminio</t>
  </si>
  <si>
    <t>Gabinetes para casetes de tejidos o histología</t>
  </si>
  <si>
    <t>Ventanas de avión</t>
  </si>
  <si>
    <t>Planchas para uso doméstico</t>
  </si>
  <si>
    <t>Luces de techo o lámparas de techo o accesorios para exámenes médicos</t>
  </si>
  <si>
    <t>Fibras de poliéster</t>
  </si>
  <si>
    <t>Cuentas tipo “pony”</t>
  </si>
  <si>
    <t>Oxiquinolina</t>
  </si>
  <si>
    <t>Tubería de cristal</t>
  </si>
  <si>
    <t>Semillas, bulbos, plántulas o esquejes de narciso</t>
  </si>
  <si>
    <t>Trampas para deportes</t>
  </si>
  <si>
    <t>Instrumentos de medición de densidad</t>
  </si>
  <si>
    <t>Servicios de trabajar sobre el pozo (workover)</t>
  </si>
  <si>
    <t>Fundentes para soldar</t>
  </si>
  <si>
    <t>Felodipino</t>
  </si>
  <si>
    <t>Servicios de formación profesional en transporte por carretera o ferrocarril</t>
  </si>
  <si>
    <t>Mandolinas</t>
  </si>
  <si>
    <t>Oxaceprol</t>
  </si>
  <si>
    <t>Machetes</t>
  </si>
  <si>
    <t>Incubadoras de cámara dual de dióxido de carbono recubierta de agua con control de humedad</t>
  </si>
  <si>
    <t>Acoples para campo petrolero</t>
  </si>
  <si>
    <t>Tanques de calibración</t>
  </si>
  <si>
    <t>Ácido acetohidroxámico</t>
  </si>
  <si>
    <t>Servidores de computador</t>
  </si>
  <si>
    <t>Cuentas de plástico</t>
  </si>
  <si>
    <t>Sujetadores de fresas para uso odontológico</t>
  </si>
  <si>
    <t>Servicios de redacción de manuales</t>
  </si>
  <si>
    <t>Cefapirina</t>
  </si>
  <si>
    <t>Morrales</t>
  </si>
  <si>
    <t>Dispensadores de agua caliente</t>
  </si>
  <si>
    <t>Cubiertas para compresas</t>
  </si>
  <si>
    <t>Proyectores de cuadros o accesorios</t>
  </si>
  <si>
    <t>Herramientas para correr el cable de recuperación</t>
  </si>
  <si>
    <t>Tanques</t>
  </si>
  <si>
    <t>Vidrio laminado</t>
  </si>
  <si>
    <t>Correas de fibra</t>
  </si>
  <si>
    <t xml:space="preserve">EXCEPCIÓN - BIENES O SERVICIOS CON EXCLUSIVIDAD </t>
  </si>
  <si>
    <t>Tableros de tiza o accesorios</t>
  </si>
  <si>
    <t>Servicios de laminación</t>
  </si>
  <si>
    <t>Sulfato de mefentermina</t>
  </si>
  <si>
    <t>Rodapiés</t>
  </si>
  <si>
    <t>Accesorios para afilar instrumentos dentales</t>
  </si>
  <si>
    <t>Bombas de infusión intravenosa multicanal</t>
  </si>
  <si>
    <t>Pantuflas para pacientes</t>
  </si>
  <si>
    <t>Servicio de pruebas del superficie de la varilla de barrena</t>
  </si>
  <si>
    <t>Chatarra de súper aleación</t>
  </si>
  <si>
    <t>Crisoles de vidrio</t>
  </si>
  <si>
    <t>Asientos o accesorios para sacar sangre o flebotomía</t>
  </si>
  <si>
    <t>Unidades de ultrafiltración continua lenta scuf o productos relacionados</t>
  </si>
  <si>
    <t>Version: 1.0.0</t>
  </si>
  <si>
    <t>Pipobroman</t>
  </si>
  <si>
    <t>Varillas de aleación no ferrosa</t>
  </si>
  <si>
    <t>Servicios de fabricación de equipo óptico o fotográfico</t>
  </si>
  <si>
    <t>Combinación de reproductor de video disco digital dvd, disco video casete vcd, disco compacto cd</t>
  </si>
  <si>
    <t>Serrapeptasa</t>
  </si>
  <si>
    <t>Distribuidores de inyección de combustible</t>
  </si>
  <si>
    <t>Calzado para cuartos de limpieza</t>
  </si>
  <si>
    <t>Filtros hepa para laboratorio</t>
  </si>
  <si>
    <t>Bentonita</t>
  </si>
  <si>
    <t>Bolsas de agua</t>
  </si>
  <si>
    <t>Viaducto para carretera</t>
  </si>
  <si>
    <t>Sillas para ejecutivos</t>
  </si>
  <si>
    <t>Cortina de aire</t>
  </si>
  <si>
    <t>Servicios de prevención o control de enfermedades oculares</t>
  </si>
  <si>
    <t>Servicios de administración de la unidad central</t>
  </si>
  <si>
    <t>Barbecues</t>
  </si>
  <si>
    <t>Servicios de traducción escrita</t>
  </si>
  <si>
    <t>Cortadores de barras o varillas</t>
  </si>
  <si>
    <t>Cánulas o adaptadores o decantadores para el retiro de vial o bolsa sin aguja</t>
  </si>
  <si>
    <t>Bombas de alcantarillado</t>
  </si>
  <si>
    <t>Máquinas para grabar</t>
  </si>
  <si>
    <t>Misiles aire a superficie</t>
  </si>
  <si>
    <t>Unidades de perforación de orificios</t>
  </si>
  <si>
    <t>Servicios de bailarines</t>
  </si>
  <si>
    <t>Correas de impresoras, fax o fotocopiadoras</t>
  </si>
  <si>
    <t>Kits de aislamiento térmico</t>
  </si>
  <si>
    <t>Anillos de retención</t>
  </si>
  <si>
    <t>Detectores infrarrojos ir</t>
  </si>
  <si>
    <t>Láminas dentales</t>
  </si>
  <si>
    <t>Carretas de empujar</t>
  </si>
  <si>
    <t>Equipos de desalinización</t>
  </si>
  <si>
    <t>Servicios de plataformas petroleras en barcazas</t>
  </si>
  <si>
    <t>Accesorios para juegos</t>
  </si>
  <si>
    <t>Vacuna contra el virus de la influenza</t>
  </si>
  <si>
    <t>Centrífugas de mesa refrigeradas</t>
  </si>
  <si>
    <t>Estuches o bolsas de trauma para servicios médicos de emergencia</t>
  </si>
  <si>
    <t>Kits de pruebas de narcóticos</t>
  </si>
  <si>
    <t>Espigas</t>
  </si>
  <si>
    <t>Escalas para uso comercial</t>
  </si>
  <si>
    <t>Equipo de examen ultrasónico</t>
  </si>
  <si>
    <t>Clorhidrato de buspirona</t>
  </si>
  <si>
    <t>Lentes protectores</t>
  </si>
  <si>
    <t>Servicios de alquiler de cabañas</t>
  </si>
  <si>
    <t>Placa impulsada</t>
  </si>
  <si>
    <t>Juegos de lógica</t>
  </si>
  <si>
    <t>Manivelas</t>
  </si>
  <si>
    <t>Cartografía de la contaminación del suelo</t>
  </si>
  <si>
    <t>Clorhidrato de cimetidina</t>
  </si>
  <si>
    <t>Mitomicina</t>
  </si>
  <si>
    <t>Cintas o cintas onduladas decorativas</t>
  </si>
  <si>
    <t>Demoduladores</t>
  </si>
  <si>
    <t>Mercado</t>
  </si>
  <si>
    <t>Servicios de prevención o control de enfermedades cardiovasculares</t>
  </si>
  <si>
    <t>Hilado de sintético</t>
  </si>
  <si>
    <t>Valerato de hidrocortisona</t>
  </si>
  <si>
    <t>Fondos de pensiones autodirigidos o patrocinados por el empleador</t>
  </si>
  <si>
    <t>Tubos de disco sellado</t>
  </si>
  <si>
    <t>Litografías</t>
  </si>
  <si>
    <t>Poliestireno sindiotáctico</t>
  </si>
  <si>
    <t>Aceites naturales</t>
  </si>
  <si>
    <t>Tableros perforados para matemáticas básicas</t>
  </si>
  <si>
    <t>Puertas automáticas</t>
  </si>
  <si>
    <t>Agua fría</t>
  </si>
  <si>
    <t>Paneles de control de turbinas de vapor</t>
  </si>
  <si>
    <t>Monedas o acuñación</t>
  </si>
  <si>
    <t>Semillas o plántulas de vainilla</t>
  </si>
  <si>
    <t>Aceite de corte</t>
  </si>
  <si>
    <t>Estimuladores de hueso para uso quirúrgico</t>
  </si>
  <si>
    <t>Servicios de procesamiento de aves de corral</t>
  </si>
  <si>
    <t>Insertos o pestañas para archivos</t>
  </si>
  <si>
    <t>Halazepam</t>
  </si>
  <si>
    <t>Software de respuesta de voz interactiva</t>
  </si>
  <si>
    <t>Sensores bi metálicos</t>
  </si>
  <si>
    <t>Combinación de acetaminofen y clorfeniramina</t>
  </si>
  <si>
    <t>Servicios de control de la contaminación de alimentos</t>
  </si>
  <si>
    <t>Adhesivos para bandejas de impresión para uso odontológico</t>
  </si>
  <si>
    <t>Taburetes</t>
  </si>
  <si>
    <t>Diapasones</t>
  </si>
  <si>
    <t>Sistemas de pared principal para uso clínico</t>
  </si>
  <si>
    <t>Semillas o plántulas de clavo de olor</t>
  </si>
  <si>
    <t>Válvulas de relevo</t>
  </si>
  <si>
    <t>Implantes neuroquirúrgicos</t>
  </si>
  <si>
    <t>Tubos de rayos catódicos</t>
  </si>
  <si>
    <t>Unidades de tomografía de rayos x para uso médico</t>
  </si>
  <si>
    <t>Repuestos de minas</t>
  </si>
  <si>
    <t>Sistemas de selección de alto rendimiento hts en purificación de ácido nucleico</t>
  </si>
  <si>
    <t>Antídoto de carbón activado</t>
  </si>
  <si>
    <t>Servicios legales de malpraxis o negligencia profesional</t>
  </si>
  <si>
    <t>Bandejas o ensamblajes para almacenamiento de dispositivos</t>
  </si>
  <si>
    <t>Marcos en forma de cubo transparente</t>
  </si>
  <si>
    <t>Cableado preformado de comunicación</t>
  </si>
  <si>
    <t>Ojos (mirillas) para puertas</t>
  </si>
  <si>
    <t>Flujómetros o reguladores intravenosos calibrados por dial</t>
  </si>
  <si>
    <t>Asistencia de oficina o administrativa temporal</t>
  </si>
  <si>
    <t>Relaciones militares</t>
  </si>
  <si>
    <t>Cortinas transparentes de incisión o bolsas para instrumentos para uso quirúrgico</t>
  </si>
  <si>
    <t>Lingotes de latón</t>
  </si>
  <si>
    <t>Puente de conexión</t>
  </si>
  <si>
    <t>Clorhidrato nefopam</t>
  </si>
  <si>
    <t>Banda de magnesio</t>
  </si>
  <si>
    <t>Filtros en línea</t>
  </si>
  <si>
    <t>Ensambles de tubos soldados con soldadura fuerte o débil de aleación wasp</t>
  </si>
  <si>
    <t>Patines de carrocería</t>
  </si>
  <si>
    <t>Sets de mobiliarios combinados para procedimientos dentales</t>
  </si>
  <si>
    <t>Ensambles de barras soldadas con soldadura sónica de aleación hast x</t>
  </si>
  <si>
    <t>Hidroaspiración a alta presión</t>
  </si>
  <si>
    <t>Sellos de caucho de base diez</t>
  </si>
  <si>
    <t>Pendones</t>
  </si>
  <si>
    <t>Servicios de verificación de presencia de aves</t>
  </si>
  <si>
    <t>Catéteres umbilicales</t>
  </si>
  <si>
    <t>Tabaco para pipa o tabaco de hoja</t>
  </si>
  <si>
    <t>Cámaras digitales</t>
  </si>
  <si>
    <t>Mezcladores químicos o de hematología</t>
  </si>
  <si>
    <t>Lápidas</t>
  </si>
  <si>
    <t>Tanato de clorfenamina</t>
  </si>
  <si>
    <t>Servicios de formación  profesional  en química</t>
  </si>
  <si>
    <t>Servicios de personal para arrastre de aparejos del pozo</t>
  </si>
  <si>
    <t>Ensambles de tubería soldada con ultra violeta no metálica</t>
  </si>
  <si>
    <t>Ensambles de barras remachadas de acero al carbono</t>
  </si>
  <si>
    <t>Flotadores</t>
  </si>
  <si>
    <t>Hialuronato de sodio</t>
  </si>
  <si>
    <t>Combustible marítimo</t>
  </si>
  <si>
    <t>Servicios de tratamiento de materiales de protección contra incendios</t>
  </si>
  <si>
    <t>Bromhidrato hidroxianfetamina</t>
  </si>
  <si>
    <t>Hebra de algodón</t>
  </si>
  <si>
    <t>Tablas para cortar o pelar para los discapacitados físicamente</t>
  </si>
  <si>
    <t>Llantas para automóviles o camionetas</t>
  </si>
  <si>
    <t>Acetato de glatiramer</t>
  </si>
  <si>
    <t>Ceras sintéticas</t>
  </si>
  <si>
    <t>Ensambles estructurales remachados de aleación hast x</t>
  </si>
  <si>
    <t>Sistemas de suspensión para automóviles</t>
  </si>
  <si>
    <t>Materiales de enseñanza de desarrollo de aptitudes sociales</t>
  </si>
  <si>
    <t>Raspadores de comida para uso doméstico</t>
  </si>
  <si>
    <t>Tuercas de anclaje</t>
  </si>
  <si>
    <t>Celecoxib</t>
  </si>
  <si>
    <t>Proguanil</t>
  </si>
  <si>
    <t>ARTÍCULO</t>
  </si>
  <si>
    <t>Blusas o blusones para personal médico</t>
  </si>
  <si>
    <t>Arroyo Cano</t>
  </si>
  <si>
    <t>Secadores de gel</t>
  </si>
  <si>
    <t>Punteros</t>
  </si>
  <si>
    <t>Cefdinir</t>
  </si>
  <si>
    <t>Cefditoren</t>
  </si>
  <si>
    <t>Flumetrina</t>
  </si>
  <si>
    <t>Remaches de estañador</t>
  </si>
  <si>
    <t>Buques cisterna</t>
  </si>
  <si>
    <t>Teléfonos fijos</t>
  </si>
  <si>
    <t>Aprovechamiento de los ríos</t>
  </si>
  <si>
    <t>Objetos de fundición centrífuga de acero</t>
  </si>
  <si>
    <t>Construcción o creación de pabellones de feria</t>
  </si>
  <si>
    <t>Objetos de estaño fundidos a la cera perdida</t>
  </si>
  <si>
    <t>Componentes de aluminio maquinados por extrusión en frío</t>
  </si>
  <si>
    <t>Filtros de luz</t>
  </si>
  <si>
    <t>Música en cintas o discos compactos</t>
  </si>
  <si>
    <t>Aparatos para observar la precipitación o evaporación en la superficie</t>
  </si>
  <si>
    <t>Alfombrado</t>
  </si>
  <si>
    <t>Alambre subterráneo</t>
  </si>
  <si>
    <t>Asas de transformadores</t>
  </si>
  <si>
    <t>Rollos de esterilización</t>
  </si>
  <si>
    <t>Tarros de pesca</t>
  </si>
  <si>
    <t>Administración de cafeterías al pie de obra</t>
  </si>
  <si>
    <t>Rieles o sujetadores para colgar tableros</t>
  </si>
  <si>
    <t>Escalerillas transportables o rodantes</t>
  </si>
  <si>
    <t>Estudios demográficos</t>
  </si>
  <si>
    <t>Ensamblajes de control de reacción de inyección</t>
  </si>
  <si>
    <t>Platina de acero inoxidable</t>
  </si>
  <si>
    <t>Equipos de identificación biométrica</t>
  </si>
  <si>
    <t>Clavellina</t>
  </si>
  <si>
    <t>Tableros de demostración de electricidad</t>
  </si>
  <si>
    <t>Servicios de mensajería en bicicleta o motocicleta</t>
  </si>
  <si>
    <t>Iodoquinol</t>
  </si>
  <si>
    <t>sabores o extractos</t>
  </si>
  <si>
    <t>Módulo de relés múltiples o de placa de relés</t>
  </si>
  <si>
    <t>Monitores de apnea o accesorios</t>
  </si>
  <si>
    <t>Acetato de potasio</t>
  </si>
  <si>
    <t>Los Cacaos</t>
  </si>
  <si>
    <t>Bloques de madera para impresión</t>
  </si>
  <si>
    <t>Ensambles de placas atornilladas de acero de aleación baja</t>
  </si>
  <si>
    <t>Sulfato de atropina</t>
  </si>
  <si>
    <t>Catres para niños</t>
  </si>
  <si>
    <t>Magnesio en barra labrada</t>
  </si>
  <si>
    <t>Servicios de fabricación de maletas o bolsos de cuero</t>
  </si>
  <si>
    <t>Máquinas para descarnar cuero</t>
  </si>
  <si>
    <t>Protectores de brillo para pantallas de computador</t>
  </si>
  <si>
    <t>Servicios de sistemas de información o control de empresas públicas</t>
  </si>
  <si>
    <t>Pasadores de resorte</t>
  </si>
  <si>
    <t>Aparatos de cultivo continuo</t>
  </si>
  <si>
    <t>Tubería de metal precioso</t>
  </si>
  <si>
    <t>Ketoprofeno</t>
  </si>
  <si>
    <t>Tableros de letras o símbolos para los discapacitados físicamente</t>
  </si>
  <si>
    <t>Tubos de rayos x para uso médico</t>
  </si>
  <si>
    <t>Clorhidrato de verapamilo</t>
  </si>
  <si>
    <t>Silletería para auditorios o estadios o uso especiales</t>
  </si>
  <si>
    <t>Clorhidrato de cevimelina</t>
  </si>
  <si>
    <t>Filtros multi hoja o de prensa para laboratorios</t>
  </si>
  <si>
    <t>Servicios de misioneros evangélicos</t>
  </si>
  <si>
    <t>Kits de compresores</t>
  </si>
  <si>
    <t>Sujetadores de implantes para uso quirúrgico</t>
  </si>
  <si>
    <t>Instalaciones penales para discapacitados mentales</t>
  </si>
  <si>
    <t>Dienestrol</t>
  </si>
  <si>
    <t>Clubes deportivos de carreras</t>
  </si>
  <si>
    <t>Centro de servicio de mensajes cortos</t>
  </si>
  <si>
    <t>Reglas</t>
  </si>
  <si>
    <t>Impresión de publicaciones</t>
  </si>
  <si>
    <t>Servicios de formación profesional en transporte marítimo</t>
  </si>
  <si>
    <t>Vacuna contra el virus del sarampión y la rubeola</t>
  </si>
  <si>
    <t>Etodolac</t>
  </si>
  <si>
    <t>Sujetadores de pinza</t>
  </si>
  <si>
    <t>Accesorios para el sistema de electroforesis</t>
  </si>
  <si>
    <t>Agujas o sets para punción del esternón</t>
  </si>
  <si>
    <t>Productos de debridación mecánica para uso médico</t>
  </si>
  <si>
    <t>Difteria</t>
  </si>
  <si>
    <t>Omeprazol</t>
  </si>
  <si>
    <t>Velomotores</t>
  </si>
  <si>
    <t>Lubricantes de grafito</t>
  </si>
  <si>
    <t>Tarifas de soporte o mantenimiento</t>
  </si>
  <si>
    <t>Pintura de enmascarar para acuarela líquida</t>
  </si>
  <si>
    <t>Contenedores de recolección de filtro de suero</t>
  </si>
  <si>
    <t>Servicios de recepción o inventariado</t>
  </si>
  <si>
    <t>Fuentes de calibración</t>
  </si>
  <si>
    <t>Equipo electrónico para cancelar eco de voz</t>
  </si>
  <si>
    <t>Casetes para tejidos para histología</t>
  </si>
  <si>
    <t>Media o forro prostético de muñón</t>
  </si>
  <si>
    <t>Software de lector de caracteres ópticos ocr o de escáner</t>
  </si>
  <si>
    <t>Dispositivos para atrapar animales</t>
  </si>
  <si>
    <t>Productos ortóticos o para el cuidado de los pies</t>
  </si>
  <si>
    <t>Vacuna meningococo</t>
  </si>
  <si>
    <t>Componentes de aleación ferrosa perforados</t>
  </si>
  <si>
    <t>Espumas de caucho</t>
  </si>
  <si>
    <t>Diapositivas de física nuclear</t>
  </si>
  <si>
    <t>Tablillas o sets de uso odontológico</t>
  </si>
  <si>
    <t>Llantas de avión</t>
  </si>
  <si>
    <t>Clorhidrato de apraclonidina</t>
  </si>
  <si>
    <t>Transmisores de flujo</t>
  </si>
  <si>
    <t>Aislantes eléctricos</t>
  </si>
  <si>
    <t>Ensambles de placas soldadas con solvente de acero al carbono</t>
  </si>
  <si>
    <t>Acoplamientos mecánicos</t>
  </si>
  <si>
    <t>Corta uñas</t>
  </si>
  <si>
    <t>Reproductores o grabadoras mp3</t>
  </si>
  <si>
    <t>Declaración de renta</t>
  </si>
  <si>
    <t>Vestidos de baño para bebé</t>
  </si>
  <si>
    <t>Servicios contra incendios municipales o nacionales</t>
  </si>
  <si>
    <t>Sets de punctum de tapón para uso oftálmico</t>
  </si>
  <si>
    <t>Mineral de uranio</t>
  </si>
  <si>
    <t>Elementos de calefacción</t>
  </si>
  <si>
    <t>Objetos maquinados de aleación de níquel fundidos en molde en concha</t>
  </si>
  <si>
    <t>Vigas de acero inoxidable</t>
  </si>
  <si>
    <t>Retractores para micro cirugía</t>
  </si>
  <si>
    <t>Filtros electrónicos</t>
  </si>
  <si>
    <t>Trimetadiona</t>
  </si>
  <si>
    <t>Ensambles de barras remachadas de inconel</t>
  </si>
  <si>
    <t>Sujeta corbatas</t>
  </si>
  <si>
    <t>Aros interiores</t>
  </si>
  <si>
    <t>Zonas o soluciones prefabricadas para electroforesis</t>
  </si>
  <si>
    <t>Forjaduras anulares laminadas de magnesio</t>
  </si>
  <si>
    <t>Objetos maquinados de compuestos fundidos en molde en concha</t>
  </si>
  <si>
    <t>Sellos de caucho del dinero</t>
  </si>
  <si>
    <t>Maquinaria para cortar en cubos</t>
  </si>
  <si>
    <t>Forros para colchones</t>
  </si>
  <si>
    <t>Servicios de cirugía arbórea</t>
  </si>
  <si>
    <t>Forjas de acero maquinadas por reducción</t>
  </si>
  <si>
    <t>Software de desarrollo de plataformas web</t>
  </si>
  <si>
    <t>Etinil-estradiol y diacetato de etinodiol</t>
  </si>
  <si>
    <t>Paquete de procedimiento para mapeo linfático</t>
  </si>
  <si>
    <t>Colchicina</t>
  </si>
  <si>
    <t>Seguro colectivo de joyeros</t>
  </si>
  <si>
    <t>Medio sintético para levadura</t>
  </si>
  <si>
    <t>Inserción en radio</t>
  </si>
  <si>
    <t>Dihidroergotamina</t>
  </si>
  <si>
    <t>Tornillos para drywall</t>
  </si>
  <si>
    <t>Puerto deportivo</t>
  </si>
  <si>
    <t>Ferritas</t>
  </si>
  <si>
    <t>Sistemas de control de aplanadora</t>
  </si>
  <si>
    <t>Tarjetas de captura de video</t>
  </si>
  <si>
    <t>Clobazam</t>
  </si>
  <si>
    <t>Organizadores de soporte para computadores</t>
  </si>
  <si>
    <t>Ramio</t>
  </si>
  <si>
    <t>Carritos o soportes para proyectores</t>
  </si>
  <si>
    <t>Pasaportes</t>
  </si>
  <si>
    <t>Cámaras de micro filmado</t>
  </si>
  <si>
    <t>Bálsamo del perú</t>
  </si>
  <si>
    <t>Servicios de privilegios o inmunidad diplomática</t>
  </si>
  <si>
    <t>Sets de instrumentos para cirugía maxilofacial</t>
  </si>
  <si>
    <t>Candados de instrumentos</t>
  </si>
  <si>
    <t>Analizadores de gas nitrógeno</t>
  </si>
  <si>
    <t>Cooperativas de pesca</t>
  </si>
  <si>
    <t>Acondicionamiento del suelo</t>
  </si>
  <si>
    <t>Cordones de retracción para operaciones de uso odontológico</t>
  </si>
  <si>
    <t>Sólidos de acero básico</t>
  </si>
  <si>
    <t>Vinagres</t>
  </si>
  <si>
    <t>Carros policiales</t>
  </si>
  <si>
    <t>Varas magnéticas</t>
  </si>
  <si>
    <t>Limpiadores de superficie de contacto</t>
  </si>
  <si>
    <t>Bombas de desplazamiento positivo</t>
  </si>
  <si>
    <t>Barras de acero inoxidable</t>
  </si>
  <si>
    <t>Unidades de diálisis arterio venosa continua cavhd o productos relacionados</t>
  </si>
  <si>
    <t>Cuerda de algodón</t>
  </si>
  <si>
    <t>Economía o finanzas del transporte</t>
  </si>
  <si>
    <t>Espirales vaginales o uterinas</t>
  </si>
  <si>
    <t>Servicios de perforación de pozos con  tubo transportado</t>
  </si>
  <si>
    <t>Tuerca tapa</t>
  </si>
  <si>
    <t>Anillos metálicos</t>
  </si>
  <si>
    <t>Glimepirida</t>
  </si>
  <si>
    <t>Espejos de otolaringología o accesorios para uso quirúrgico</t>
  </si>
  <si>
    <t>Fundas o estuches o accesorios para instrumentos musicales</t>
  </si>
  <si>
    <t>Servicios de fabricación de productos de corcho</t>
  </si>
  <si>
    <t>Recaudación de impuestos</t>
  </si>
  <si>
    <t>Clorhidrato de amantadina</t>
  </si>
  <si>
    <t>Mandriles para joyería</t>
  </si>
  <si>
    <t>Asociaciones para la protección de las especies en peligro de extinción</t>
  </si>
  <si>
    <t>Papel metálico</t>
  </si>
  <si>
    <t>Servicios de control del ruido</t>
  </si>
  <si>
    <t>Vestimentas</t>
  </si>
  <si>
    <t>Tosilato de bretilio</t>
  </si>
  <si>
    <t>Kits de reparación de tubos endotraqueales o de traqueotomía</t>
  </si>
  <si>
    <t>Unidades de tomografía de emisión de positrones pet para uso médico</t>
  </si>
  <si>
    <t>Gabinetes de esterilización</t>
  </si>
  <si>
    <t>Pavimentadoras</t>
  </si>
  <si>
    <t>Agentes de intercalación</t>
  </si>
  <si>
    <t>Servicios de minería de datos del campo petrolero</t>
  </si>
  <si>
    <t>Estuches para cánulas de succión para uso médico</t>
  </si>
  <si>
    <t>Máquinas para el formado de cartón</t>
  </si>
  <si>
    <t>Software de música ambiental o publicidad para mensajería</t>
  </si>
  <si>
    <t>Bóvedas reproducidas</t>
  </si>
  <si>
    <t>Cortafríos</t>
  </si>
  <si>
    <t>Aceites agrícolas</t>
  </si>
  <si>
    <t>Ayudas para medir para los discapacitados físicamente</t>
  </si>
  <si>
    <t>Cabezales de cemento en superficie</t>
  </si>
  <si>
    <t>Tornos o accesorios de laboratorio dental</t>
  </si>
  <si>
    <t>Estaño en placa labrada</t>
  </si>
  <si>
    <t>Simuladores de bebés y accesorios</t>
  </si>
  <si>
    <t>Conjuntos o dispositivos de polo a tierra</t>
  </si>
  <si>
    <t>Servicios de codificación de software</t>
  </si>
  <si>
    <t>Servicios de prevención o control de enfermedades respiratorias</t>
  </si>
  <si>
    <t>Financiación de hipotecas comerciales</t>
  </si>
  <si>
    <t>Cinceles de madera</t>
  </si>
  <si>
    <t>Servicios de perforación direccional multilateral de pozos</t>
  </si>
  <si>
    <t>Semillas de aceite de ricino</t>
  </si>
  <si>
    <t>Hemoconcentradores de perfusión o accesorios</t>
  </si>
  <si>
    <t>Protectores de etiquetas</t>
  </si>
  <si>
    <t>Elevadores de árbol de levas</t>
  </si>
  <si>
    <t>Barras para cánulas de esterilización</t>
  </si>
  <si>
    <t>Cajas de monedas para teléfonos de pago</t>
  </si>
  <si>
    <t>Servicios de cáterin en la obra o lugar de trabajo</t>
  </si>
  <si>
    <t>Servicios de multiplicación de semillas</t>
  </si>
  <si>
    <t>Brochas</t>
  </si>
  <si>
    <t>Extractores para uso quirúrgico</t>
  </si>
  <si>
    <t>Avena para forraje</t>
  </si>
  <si>
    <t>Fieltros de recubrimiento ortopédico para pierna o accesorios</t>
  </si>
  <si>
    <t>Máquinas para curtir cuero</t>
  </si>
  <si>
    <t>Servo controlador</t>
  </si>
  <si>
    <t>Servicios de asesoría en derechos de agua</t>
  </si>
  <si>
    <t>Impresora de transferencia térmica para aplicaciones de impresión comercial</t>
  </si>
  <si>
    <t>Plumas</t>
  </si>
  <si>
    <t>Proyectores de tubo de rayo catódico</t>
  </si>
  <si>
    <t>Dispositivos de fijación internos o externos, férulas de fijación intermaxilar o accesorios</t>
  </si>
  <si>
    <t>Pasadores roscados</t>
  </si>
  <si>
    <t>Cinta para marcar los pasillos</t>
  </si>
  <si>
    <t>Electroscopios</t>
  </si>
  <si>
    <t>Papeles articulados para operación o productos relacionados de uso odontológico</t>
  </si>
  <si>
    <t>Dispositivos de medición de grosor</t>
  </si>
  <si>
    <t>Generadores hidráulicos</t>
  </si>
  <si>
    <t>Medidores q</t>
  </si>
  <si>
    <t>Terminadoras</t>
  </si>
  <si>
    <t>Repuestos o accesorios de vehículo de servicio minero subterráneo</t>
  </si>
  <si>
    <t>Dispositivos o accesorios para estabilización o prevención de caídas de pacientes</t>
  </si>
  <si>
    <t>Unidades de absorción para aparatos de gas de anestesia</t>
  </si>
  <si>
    <t>Servicios legales de sobre la  propiedad</t>
  </si>
  <si>
    <t>Servicios de comisario de policía</t>
  </si>
  <si>
    <t>Oxazepam</t>
  </si>
  <si>
    <t>Clorhidrato de fexofenadina</t>
  </si>
  <si>
    <t>Encendedores o mecha</t>
  </si>
  <si>
    <t>NOMBRE O REFERENCIA DE CONTRATACIÓN</t>
  </si>
  <si>
    <t>Agentes enmascaradores de uso odontológico</t>
  </si>
  <si>
    <t>Cementos disolventes</t>
  </si>
  <si>
    <t>Kits o suministros para pruebas ambientales</t>
  </si>
  <si>
    <t>Herramientas para geología de campo</t>
  </si>
  <si>
    <t>Limpieza de conductos de aire</t>
  </si>
  <si>
    <t>Baños para órganos</t>
  </si>
  <si>
    <t>Escuelas profesionales no técnicas</t>
  </si>
  <si>
    <t>Río Verde Arriba</t>
  </si>
  <si>
    <t>Removedores de ganchos o clips para uso médico</t>
  </si>
  <si>
    <t>Máquinas o accesorios de corazón y pulmones</t>
  </si>
  <si>
    <t>Sulfato de abacavir</t>
  </si>
  <si>
    <t>Reparación o calibración de pruebas de equipo</t>
  </si>
  <si>
    <t>Ensambles de tubería atornillada de latón</t>
  </si>
  <si>
    <t>Patines de toma de corriente</t>
  </si>
  <si>
    <t>Gestión de viveros forestales</t>
  </si>
  <si>
    <t>Sistema control temperatura vehículo</t>
  </si>
  <si>
    <t>Aturdidor</t>
  </si>
  <si>
    <t>Libros de recursos de lectura</t>
  </si>
  <si>
    <t>Barra de remolque de avión</t>
  </si>
  <si>
    <t>Máquinas de estenotipio</t>
  </si>
  <si>
    <t>Palmitato de colfoscerilo</t>
  </si>
  <si>
    <t>Gusanos de seda</t>
  </si>
  <si>
    <t>Grasas o lípidos</t>
  </si>
  <si>
    <t>Plantas artificiales</t>
  </si>
  <si>
    <t>Accesorios para jeringas</t>
  </si>
  <si>
    <t>Bobinas o cajas de inductancias calibradas</t>
  </si>
  <si>
    <t>Apuntaladores cerámicos cubiertos de resina</t>
  </si>
  <si>
    <t>Medio seco premezclado</t>
  </si>
  <si>
    <t>Cantina</t>
  </si>
  <si>
    <t>Software de manejo de relaciones con el cliente crm</t>
  </si>
  <si>
    <t>Columpios para patios de recreo</t>
  </si>
  <si>
    <t>Bobina de aleación no ferrosa</t>
  </si>
  <si>
    <t>Servicios de extracción de testigos mediante cable conductor recuperable</t>
  </si>
  <si>
    <t>Instruments giroscópicos</t>
  </si>
  <si>
    <t>Tarjetas de identificación</t>
  </si>
  <si>
    <t>Puertas de metal</t>
  </si>
  <si>
    <t>Geles de agarosa prefabricados</t>
  </si>
  <si>
    <t>Servicios de información o documentación de la industria pesquera</t>
  </si>
  <si>
    <t>Ensambles de tubos atornillados no metálica</t>
  </si>
  <si>
    <t>Alicates para uso quirúrgico</t>
  </si>
  <si>
    <t>Servicios de recopilación o reporte de información para créditos al consumidor</t>
  </si>
  <si>
    <t>Ensambles de placas soldadas con solvente de latón</t>
  </si>
  <si>
    <t>Incubadoras de cámara única de tres gases de pared seca</t>
  </si>
  <si>
    <t>Lingotes de aluminio</t>
  </si>
  <si>
    <t>Distribuidoras de agregados</t>
  </si>
  <si>
    <t>Micro placas</t>
  </si>
  <si>
    <t>Clorhidrato de propoxifeno</t>
  </si>
  <si>
    <t>Rajadores</t>
  </si>
  <si>
    <t>Máquinas para direcciones</t>
  </si>
  <si>
    <t>Tablas para mover pacientes o sus accesorios</t>
  </si>
  <si>
    <t>Hornos de seguridad para laboratorio</t>
  </si>
  <si>
    <t>Unidades bidimensionales de terapia de radiación de intensidad modulada de acelerador lineal imrt para uso médico</t>
  </si>
  <si>
    <t>Globos o pelotas de juguete</t>
  </si>
  <si>
    <t>Libros de ejercicios</t>
  </si>
  <si>
    <t>Kits o sets de atributos</t>
  </si>
  <si>
    <t>Servicios de laboratorios biológicos</t>
  </si>
  <si>
    <t>Sartenes desengrasantes</t>
  </si>
  <si>
    <t>Sets de esterilización</t>
  </si>
  <si>
    <t>Bancos para jardín</t>
  </si>
  <si>
    <t>Paneles laterales de vehículos</t>
  </si>
  <si>
    <t>Clubes o servicios para aficionados a las bellas artes</t>
  </si>
  <si>
    <t>Menotropinas</t>
  </si>
  <si>
    <t>Componentes de acero inoxidable formados por estiramiento por presión</t>
  </si>
  <si>
    <t>Soportes de la banda transportadora</t>
  </si>
  <si>
    <t>Servicios de limpieza de edificios</t>
  </si>
  <si>
    <t>Equipos de windsurfing</t>
  </si>
  <si>
    <t>Uranio empobrecido</t>
  </si>
  <si>
    <t>Cultivos de hongos</t>
  </si>
  <si>
    <t>Cajas de guantes de aislamiento</t>
  </si>
  <si>
    <t>Sets escolares de equipos de balonmano</t>
  </si>
  <si>
    <t>Máquinas de endoso de cheques</t>
  </si>
  <si>
    <t>Servicios de drenaje de tierras</t>
  </si>
  <si>
    <t>Las Barías</t>
  </si>
  <si>
    <t>Reactivos para preparar gel poliacrilamida</t>
  </si>
  <si>
    <t>Chapa de estaño</t>
  </si>
  <si>
    <t>Mangas de desplazamiento</t>
  </si>
  <si>
    <t>Torniquetes</t>
  </si>
  <si>
    <t>Pesca con redes barrederas</t>
  </si>
  <si>
    <t>Guías de referencia de geografía</t>
  </si>
  <si>
    <t>Billetes de juego para la clase</t>
  </si>
  <si>
    <t>Agentes de desvío</t>
  </si>
  <si>
    <t>Flufenazina</t>
  </si>
  <si>
    <t>Enchufe de línea de cable de recuperación</t>
  </si>
  <si>
    <t>Balones de softbol</t>
  </si>
  <si>
    <t>Cosechadoras</t>
  </si>
  <si>
    <t>Engranajes de anillo</t>
  </si>
  <si>
    <t>Satélites científicos o de investigación</t>
  </si>
  <si>
    <t>Aleaciones de acrilonitrilo estireno acrílico asa</t>
  </si>
  <si>
    <t>Cámaras de avión</t>
  </si>
  <si>
    <t>Sirolimus</t>
  </si>
  <si>
    <t>Preventor de reventones</t>
  </si>
  <si>
    <t>Insertos de acero</t>
  </si>
  <si>
    <t>Unidades de control de fracturación</t>
  </si>
  <si>
    <t>Publicaciones periódicas</t>
  </si>
  <si>
    <t>Gorras para pacientes</t>
  </si>
  <si>
    <t>Solventes de alcohol</t>
  </si>
  <si>
    <t>Bordes de tejado</t>
  </si>
  <si>
    <t>Billetes nacionales</t>
  </si>
  <si>
    <t>Cafetos</t>
  </si>
  <si>
    <t>Servicios de taxonomía de plantas</t>
  </si>
  <si>
    <t>Kioscos de libros</t>
  </si>
  <si>
    <t>Dispensadores o accesorios de pulverizadores de tabletas</t>
  </si>
  <si>
    <t>Batas de baño</t>
  </si>
  <si>
    <t>Operaciones de puentes levadizos</t>
  </si>
  <si>
    <t>Equipos de balanceo de llantas</t>
  </si>
  <si>
    <t>Ostras vivas</t>
  </si>
  <si>
    <t>Rifubutina</t>
  </si>
  <si>
    <t>Cubiertas de rodillos de avance</t>
  </si>
  <si>
    <t>Pernos prisioneros</t>
  </si>
  <si>
    <t>Servicios de lesiones cerebrales o de la médula espinal</t>
  </si>
  <si>
    <t>Soportes de montaje para cilindros hidráulicos</t>
  </si>
  <si>
    <t>Materiales de enseñanza de comprensión de los derechos legales de los adolescentes</t>
  </si>
  <si>
    <t>Máquinas para cambiar moneda extranjera</t>
  </si>
  <si>
    <t>Metilparabeno</t>
  </si>
  <si>
    <t>Servicios de recuperación permanente de tuberías magnéticas</t>
  </si>
  <si>
    <t>Cojinería de asientos</t>
  </si>
  <si>
    <t>Naipes de figuras grandes o braille para los discapacitados físicamente</t>
  </si>
  <si>
    <t>Tubos endobronquiales</t>
  </si>
  <si>
    <t>Dispensadores institucionales de jabón o loción</t>
  </si>
  <si>
    <t>Fieltros de recubrimiento ortopédico para la espalda o lumbares o para el sacro</t>
  </si>
  <si>
    <t>Bicicletas tándem</t>
  </si>
  <si>
    <t>Servicios de envío, recogida o entrega de correo</t>
  </si>
  <si>
    <t>Kits o suministros para pruebas de alimentos</t>
  </si>
  <si>
    <t>Fosfato de cloroquina</t>
  </si>
  <si>
    <t>Accesorios o tableros para dibujo o bosquejo</t>
  </si>
  <si>
    <t>Filtros de jeringa</t>
  </si>
  <si>
    <t>Sets de carteleras de ciencias</t>
  </si>
  <si>
    <t>Alemtuzumab</t>
  </si>
  <si>
    <t>Hachas de mano</t>
  </si>
  <si>
    <t>Sistemas de control de iluminación</t>
  </si>
  <si>
    <t>Instrumentos de dibujo geométrico para la pizarra</t>
  </si>
  <si>
    <t>Fijación de dunas</t>
  </si>
  <si>
    <t>Objetos maquinados centrifugados de berilio fundidos</t>
  </si>
  <si>
    <t>Ensambles estructurales atornillados de cobre</t>
  </si>
  <si>
    <t>Linternas para exámenes médicos</t>
  </si>
  <si>
    <t>Clorhidrato de mexiletina</t>
  </si>
  <si>
    <t>Lentes de vitrectomía</t>
  </si>
  <si>
    <t>Pruebas de protección nucleasa</t>
  </si>
  <si>
    <t>Catéteres de línea arterial</t>
  </si>
  <si>
    <t>Probutato de hidrocortisona</t>
  </si>
  <si>
    <t>Actualizaciones de procesadores de señales</t>
  </si>
  <si>
    <t>Servicios de estructura jerárquica (tree) de las decisiones del campo petrolero</t>
  </si>
  <si>
    <t>Surtidos de adhesivos</t>
  </si>
  <si>
    <t>Moldes de termoformar</t>
  </si>
  <si>
    <t>Elevadores sólidos</t>
  </si>
  <si>
    <t>Lanchas de recreo a remo</t>
  </si>
  <si>
    <t>Conectores para plomería</t>
  </si>
  <si>
    <t>Programas de venta o de mercadeo</t>
  </si>
  <si>
    <t>Violeta geneciana</t>
  </si>
  <si>
    <t>Kits de cateterización cardiovascular</t>
  </si>
  <si>
    <t>Equipo multi banco o de floculación</t>
  </si>
  <si>
    <t>Guías de referencia de la hora</t>
  </si>
  <si>
    <t>Batas para pacientes</t>
  </si>
  <si>
    <t>Semillas o plántulas de berenjena</t>
  </si>
  <si>
    <t>Cubiertas protectoras para gafas de seguridad</t>
  </si>
  <si>
    <t>Papaina</t>
  </si>
  <si>
    <t>Esferos para registro de electrocardiografía ekg</t>
  </si>
  <si>
    <t>Absorbentes de radiaciones nucleares</t>
  </si>
  <si>
    <t>Asociaciones para la protección de animales amenazados</t>
  </si>
  <si>
    <t>HIGUAMO</t>
  </si>
  <si>
    <t>Tratadores de calentadores de aceite para pozo</t>
  </si>
  <si>
    <t>Mapas o secuencias de reporteros de vectores por señal de transducción</t>
  </si>
  <si>
    <t>Extrusiones por impacto de aleación no ferrosa</t>
  </si>
  <si>
    <t>Mesas o puestos o asientos o gabinetes o accesorios de rayos x para uso médico</t>
  </si>
  <si>
    <t>Forjaduras anulares laminadas de acero inoxidable</t>
  </si>
  <si>
    <t>Kits para modelado de arcilla</t>
  </si>
  <si>
    <t>Pufs de tamaño de niños</t>
  </si>
  <si>
    <t>Nisoldipino</t>
  </si>
  <si>
    <t>Bandas para matriz dental</t>
  </si>
  <si>
    <t>Sistemas de procesamiento de datos sísmicos</t>
  </si>
  <si>
    <t>Ventiladores de colchones</t>
  </si>
  <si>
    <t>Dispositivos para ver micro fichas o micro cintas</t>
  </si>
  <si>
    <t>Bambú</t>
  </si>
  <si>
    <t>Gabinetes o cajas fuertes para narcóticos</t>
  </si>
  <si>
    <t>Retenedores de cemento</t>
  </si>
  <si>
    <t>Objetos maquinados de cinc fundidos en molde de grafito</t>
  </si>
  <si>
    <t>Óxido de calcio</t>
  </si>
  <si>
    <t>Servicios de aparejos del campo petrolero en aguas profundas</t>
  </si>
  <si>
    <t>Dinamita</t>
  </si>
  <si>
    <t>Radio ra</t>
  </si>
  <si>
    <t>Servicios de terminación del revestidor del pozo</t>
  </si>
  <si>
    <t>Hato Mayor</t>
  </si>
  <si>
    <t>Unidades de fotoconductores o imágenes</t>
  </si>
  <si>
    <t>Aleación ferrosa en placa labrada</t>
  </si>
  <si>
    <t>Inspección de materiales o productos</t>
  </si>
  <si>
    <t>Breakers de circuito magnético</t>
  </si>
  <si>
    <t>Carretera bifurcada</t>
  </si>
  <si>
    <t>Muelle de embarque</t>
  </si>
  <si>
    <t>Talio tl</t>
  </si>
  <si>
    <t>Aleación no ferrosa</t>
  </si>
  <si>
    <t>Vagones tolva o góndolas</t>
  </si>
  <si>
    <t>Disyuntores de pérdida a tierra</t>
  </si>
  <si>
    <t>Lanzaderas de vasos o cintas de retracción de uso quirúrgico</t>
  </si>
  <si>
    <t>Taladro de perforación marina movido con gatos</t>
  </si>
  <si>
    <t>Yásica Arriba</t>
  </si>
  <si>
    <t>Correas para perros</t>
  </si>
  <si>
    <t>Ángulos de estaño</t>
  </si>
  <si>
    <t>Manlift o elevador de personal</t>
  </si>
  <si>
    <t>Bolsas de basura</t>
  </si>
  <si>
    <t>Dispositivos de aseguramiento de calidad o calibración de rayos x para uso médico</t>
  </si>
  <si>
    <t>Tanques de asentamiento</t>
  </si>
  <si>
    <t>Etopósido</t>
  </si>
  <si>
    <t>Clubes deportivos profesionales o semiprofesionales</t>
  </si>
  <si>
    <t>Barraquito</t>
  </si>
  <si>
    <t>Servicios de protección recursos genéticos</t>
  </si>
  <si>
    <t>Termómetros electrónicos para uso médico</t>
  </si>
  <si>
    <t>Planchas de escurrimiento</t>
  </si>
  <si>
    <t>Portavelas</t>
  </si>
  <si>
    <t>Temazepam</t>
  </si>
  <si>
    <t>Componentes no metálicos formados enrollados</t>
  </si>
  <si>
    <t>Unidades o accesorios de insuflación o distensión para endoscopia</t>
  </si>
  <si>
    <t>Válvulas con pistones lubricados</t>
  </si>
  <si>
    <t>Revestimientos de rodamiento</t>
  </si>
  <si>
    <t>Camisas para hombre</t>
  </si>
  <si>
    <t>Tarjeta flash de almacenamiento de memoria</t>
  </si>
  <si>
    <t>Etiquetas multipropósito</t>
  </si>
  <si>
    <t>Impuesto sobre las ventas</t>
  </si>
  <si>
    <t>Ensambles de sello de culminación</t>
  </si>
  <si>
    <t>Quemadores de gas</t>
  </si>
  <si>
    <t>Objetos maquinados centrifugados de magnesio fundidos</t>
  </si>
  <si>
    <t>Recursos agrosilvícolas</t>
  </si>
  <si>
    <t>Sistemas de cañón de cadena</t>
  </si>
  <si>
    <t>Leucita</t>
  </si>
  <si>
    <t>Traperos para polvo</t>
  </si>
  <si>
    <t>Escurridores para uso doméstico</t>
  </si>
  <si>
    <t>Lactato de milrinona</t>
  </si>
  <si>
    <t>Azaleas</t>
  </si>
  <si>
    <t>Techos permanentes convertibles</t>
  </si>
  <si>
    <t>Molino para trituración</t>
  </si>
  <si>
    <t>Equipo de manejo de cloro</t>
  </si>
  <si>
    <t>Libros de referencia</t>
  </si>
  <si>
    <t>tratamiento de desechos radioactivos</t>
  </si>
  <si>
    <t>KM2</t>
  </si>
  <si>
    <t>Archivos de cheques</t>
  </si>
  <si>
    <t>Llaves para tubos</t>
  </si>
  <si>
    <t>Servicios de fracturación del pozo con fluido a base de espuma</t>
  </si>
  <si>
    <t>Ensambles de placas remachadas de acero inoxidable</t>
  </si>
  <si>
    <t>Modelos de enrejados de cristal</t>
  </si>
  <si>
    <t>Básculas para pesar animales</t>
  </si>
  <si>
    <t>Unidades de flotación de cemento a granel</t>
  </si>
  <si>
    <t>Lámpara detectora de haluro</t>
  </si>
  <si>
    <t>Biberones o accesorios</t>
  </si>
  <si>
    <t>Penciclovir</t>
  </si>
  <si>
    <t>Cesio cs</t>
  </si>
  <si>
    <t>Llave torx</t>
  </si>
  <si>
    <t>Válvulas de presión de exhalación y positiva peep</t>
  </si>
  <si>
    <t>Objetos de fundición centrífuga de titanio</t>
  </si>
  <si>
    <t>Emorfazona</t>
  </si>
  <si>
    <t>Componentes de bronce maquinados por extrusión en frío</t>
  </si>
  <si>
    <t>Huevos batidos</t>
  </si>
  <si>
    <t>Exhibiciones de ecosistemas</t>
  </si>
  <si>
    <t>Plafones de tejado</t>
  </si>
  <si>
    <t>Sacarímetros</t>
  </si>
  <si>
    <t>Máquinas dispensadoras de porciones únicas con tazas</t>
  </si>
  <si>
    <t>Servicios de siembra de cultivos</t>
  </si>
  <si>
    <t>Binoculares</t>
  </si>
  <si>
    <t>Rollos de instrumentos para sets o accesorios de tablillas</t>
  </si>
  <si>
    <t>Tubos de resonancia magnética nuclear nmr</t>
  </si>
  <si>
    <t>Aplicaciones al vacío o de succión para uso médico</t>
  </si>
  <si>
    <t>Menta de gato</t>
  </si>
  <si>
    <t>Papel crepé tratado con látex</t>
  </si>
  <si>
    <t>Apiladores de buzón de correo</t>
  </si>
  <si>
    <t>Protectores de moldes o estuches de laboratorio dental</t>
  </si>
  <si>
    <t>Objetos maquinados de plomo fundidos en molde de yeso</t>
  </si>
  <si>
    <t>Sabana Buey</t>
  </si>
  <si>
    <t>Kits o polimerasas de ácido desoxirribonucleico dna termoestable</t>
  </si>
  <si>
    <t>Servicios del fondo internacional para el desarrollo agrícola</t>
  </si>
  <si>
    <t>Cubetas de electroporación</t>
  </si>
  <si>
    <t>Adhesivos para pegar en las tablas de incentivo</t>
  </si>
  <si>
    <t>Máquinas de crepes para uso comercial</t>
  </si>
  <si>
    <t>Producción de productos agrícolas para elaboración de bebidas</t>
  </si>
  <si>
    <t>Banda de plomo</t>
  </si>
  <si>
    <t>Ensambles de barras soldadas con soldadura ultra violeta de cobre</t>
  </si>
  <si>
    <t>Embrague semi centrífugo</t>
  </si>
  <si>
    <t>Líneas de flotadores</t>
  </si>
  <si>
    <t>Objetos maquinados centrifugados de aleación no ferrosa fundidos</t>
  </si>
  <si>
    <t>Ensambles de tubería con soldadura fuerte o débil de acero de aleación baja</t>
  </si>
  <si>
    <t>Distribuidor automático de llamadas acd</t>
  </si>
  <si>
    <t>Básculas de eslinga para pacientes</t>
  </si>
  <si>
    <t>Accesorios o suministros para analizadores de bancos de sangre</t>
  </si>
  <si>
    <t>Herramientas de grabado en relieve</t>
  </si>
  <si>
    <t>Alicates para ortodoncia</t>
  </si>
  <si>
    <t>Moduladores</t>
  </si>
  <si>
    <t>Clorhidrato de dobutamina</t>
  </si>
  <si>
    <t>Verduras deshidratadas</t>
  </si>
  <si>
    <t>Medias veladas gruesas (“tights”)</t>
  </si>
  <si>
    <t>Válvulas de expansión</t>
  </si>
  <si>
    <t>Deferoxamina mesilato</t>
  </si>
  <si>
    <t>Cámaras de ionización</t>
  </si>
  <si>
    <t>Software de seguridad de transacciones y de protección contra virus</t>
  </si>
  <si>
    <t>Cobijas o cortinas de calentamiento o enfriamiento terapéutico</t>
  </si>
  <si>
    <t>Kits de revestimiento de prótesis dentales</t>
  </si>
  <si>
    <t>Tubo de perforación</t>
  </si>
  <si>
    <t>Licuadoras para uso doméstico</t>
  </si>
  <si>
    <t>Guías para agujas</t>
  </si>
  <si>
    <t>Servicios de cáterin</t>
  </si>
  <si>
    <t>Ácido mefenámico</t>
  </si>
  <si>
    <t>Extrusiones de perfiles de bronce</t>
  </si>
  <si>
    <t>Escariadores</t>
  </si>
  <si>
    <t>Termómetros de mercurio para uso médico</t>
  </si>
  <si>
    <t>Fragatas</t>
  </si>
  <si>
    <t>Despaletizadoras</t>
  </si>
  <si>
    <t>Sistemas de reconocimiento de caracteres ópticos</t>
  </si>
  <si>
    <t>Luces o lámparas de pie para exámenes médicos</t>
  </si>
  <si>
    <t>Sets o accesorios de anestesia para uso odontológico</t>
  </si>
  <si>
    <t>Oclusores de ojos</t>
  </si>
  <si>
    <t>Sistemas de instrumentos para revisión ortopédica o completa de articulaciones</t>
  </si>
  <si>
    <t>Humidificadores</t>
  </si>
  <si>
    <t>Paja</t>
  </si>
  <si>
    <t>Paneles o monitores de pantalla de cristal líquido lcd</t>
  </si>
  <si>
    <t>Quillas laríngeas o accesorios</t>
  </si>
  <si>
    <t>Inodoros o excusados</t>
  </si>
  <si>
    <t>Vectores de expresión de insectos</t>
  </si>
  <si>
    <t>Objetos fundidos maquinados por proceso v de berilio</t>
  </si>
  <si>
    <t>Tazas o botellas de filtración</t>
  </si>
  <si>
    <t>Uniformes de personal de seguridad</t>
  </si>
  <si>
    <t>Herramientas de prueba de hoyo</t>
  </si>
  <si>
    <t>Trandolapril</t>
  </si>
  <si>
    <t>Cuentas de madera</t>
  </si>
  <si>
    <t>Paya</t>
  </si>
  <si>
    <t>Kits de trauma para servicios médicos de emergencia</t>
  </si>
  <si>
    <t>Generadores de niebla o neblina</t>
  </si>
  <si>
    <t>Cinta de montaje</t>
  </si>
  <si>
    <t>Embudos</t>
  </si>
  <si>
    <t>Clorhidrato de idarrubicina</t>
  </si>
  <si>
    <t>Objetos maquinados de acero fundidos en molde en concha</t>
  </si>
  <si>
    <t>Centros de control de motor de baja tensión</t>
  </si>
  <si>
    <t>Clorhidrato de  fentermina</t>
  </si>
  <si>
    <t>Componentes o accesorios de impresoras lectoras de micro fichas</t>
  </si>
  <si>
    <t>Servicios de limpieza de ventanas o persianas</t>
  </si>
  <si>
    <t>Mezcladores de cócteles o accesorios</t>
  </si>
  <si>
    <t>Cloruro de cetilpiridinio</t>
  </si>
  <si>
    <t>Semillas o plántulas de alverja</t>
  </si>
  <si>
    <t>EXCEPCIÓN - RESCISIÓN DE CONTRATOS CUYA TERMINACIÓN NO EXCEDA EL 40% DEL MONTO TOTAL DEL PROYECTO, OBRA O SERVICIO</t>
  </si>
  <si>
    <t>Escopetas para la policía p seguridad</t>
  </si>
  <si>
    <t>Pistolas para engomar</t>
  </si>
  <si>
    <t>Promegestona</t>
  </si>
  <si>
    <t>Bombas recíprocas</t>
  </si>
  <si>
    <t>Juegos terapéuticos</t>
  </si>
  <si>
    <t>Borradores de lápices color rosados</t>
  </si>
  <si>
    <t>Objetos de hierro fundidos en molde de grafito</t>
  </si>
  <si>
    <t>Servicios de programación para clientes o servidores</t>
  </si>
  <si>
    <t>Buques de comando</t>
  </si>
  <si>
    <t>Divisiones</t>
  </si>
  <si>
    <t>Raspadores elevadores</t>
  </si>
  <si>
    <t>Clubes deportivos de invierno</t>
  </si>
  <si>
    <t>Manuales de propietario o usuario</t>
  </si>
  <si>
    <t>Máquina ralladora</t>
  </si>
  <si>
    <t>Tretinoina</t>
  </si>
  <si>
    <t>Tereftalato de polietileno o glicol modificado</t>
  </si>
  <si>
    <t>Confeti de plástico o de papel</t>
  </si>
  <si>
    <t>Gatos de tornillo de los ejes motores del avión</t>
  </si>
  <si>
    <t>Carpas de aerosol para uso médico</t>
  </si>
  <si>
    <t>Órganos musicales</t>
  </si>
  <si>
    <t>Columnas para extracción de fase sólida spe</t>
  </si>
  <si>
    <t>Obturadores o fundas de tubo</t>
  </si>
  <si>
    <t>Camino refrigerado para cámaras ambientales o de cultivo</t>
  </si>
  <si>
    <t>Armarios para uso hospitalario</t>
  </si>
  <si>
    <t>Minibuses</t>
  </si>
  <si>
    <t>Eleva mesas</t>
  </si>
  <si>
    <t>Pantallas o cortinas para soldar</t>
  </si>
  <si>
    <t>Componentes de acero maquinados por extrusión en frío</t>
  </si>
  <si>
    <t>Deserpidina</t>
  </si>
  <si>
    <t>Plantaciones de coníferas</t>
  </si>
  <si>
    <t>Lactato de sodio</t>
  </si>
  <si>
    <t>CM2</t>
  </si>
  <si>
    <t>Fórmulas de suplementos específicos para enfermedades pediátricas</t>
  </si>
  <si>
    <t>Cajas moldeadas</t>
  </si>
  <si>
    <t>Reactivos analizadores de hematología</t>
  </si>
  <si>
    <t>Termómetros de ventiladores</t>
  </si>
  <si>
    <t>Textiles o redes para entomología</t>
  </si>
  <si>
    <t>Probadores de impacto</t>
  </si>
  <si>
    <t>Pinzas de línea de sangre para unidades de hemodiálisis</t>
  </si>
  <si>
    <t>Servicios pediátricos</t>
  </si>
  <si>
    <t>Equipos de intercambio de hierro</t>
  </si>
  <si>
    <t>Bombas de presión de dialisato para hemodiálisis</t>
  </si>
  <si>
    <t>Transporte de personal</t>
  </si>
  <si>
    <t>Fluidos para embalsamar o tratamientos químicos</t>
  </si>
  <si>
    <t>Disulfiram</t>
  </si>
  <si>
    <t>Fumarato ferroso</t>
  </si>
  <si>
    <t>Utensilios o moldes o juguetes de plástico para arena o agua</t>
  </si>
  <si>
    <t>IN2</t>
  </si>
  <si>
    <t>Película de ventana</t>
  </si>
  <si>
    <t>Probadores de fuerza de corte</t>
  </si>
  <si>
    <t>Textil sintético de tejido dobby</t>
  </si>
  <si>
    <t>Teofilina</t>
  </si>
  <si>
    <t>Servicios de aprovisionamiento o logística del emplazamiento del pozo</t>
  </si>
  <si>
    <t>Inyectores de agentes de contraste de resonancia magnética (MRI) médica</t>
  </si>
  <si>
    <t>Codos hidráulicos o de compresión</t>
  </si>
  <si>
    <t>Protectores de yesos o tablillas</t>
  </si>
  <si>
    <t>Volante de inercia del motor</t>
  </si>
  <si>
    <t>Sets para manicure</t>
  </si>
  <si>
    <t>Carne seca o procesada</t>
  </si>
  <si>
    <t>Paletas de madera para hornear para uso doméstico</t>
  </si>
  <si>
    <t>Interruptores de red</t>
  </si>
  <si>
    <t>Ácido zoledrónico</t>
  </si>
  <si>
    <t>Alargadores</t>
  </si>
  <si>
    <t>Suministros de tracción de brazo</t>
  </si>
  <si>
    <t>Tratamientos medicados para mascotas</t>
  </si>
  <si>
    <t>Calculadoras o accesorios</t>
  </si>
  <si>
    <t>Materiales de enseñanza para desarrollar habilidades de escucha</t>
  </si>
  <si>
    <t>Máquinas termo modeladoras</t>
  </si>
  <si>
    <t>Forjaduras en estampa de impresión de cobre</t>
  </si>
  <si>
    <t>Intercambiadores o filtros de calor o humedad para ventiladores</t>
  </si>
  <si>
    <t>Lámparas de vapor de mercurio</t>
  </si>
  <si>
    <t>Gabinetes calentadores</t>
  </si>
  <si>
    <t>Simuladores de vuelo para aviones</t>
  </si>
  <si>
    <t>Accesorios o suministros para analizadores de proteína</t>
  </si>
  <si>
    <t>Libros de actividades para construcción de palabras</t>
  </si>
  <si>
    <t>Conductos o red de conductos de plomo</t>
  </si>
  <si>
    <t>Semillas o plántulas de tomillo</t>
  </si>
  <si>
    <t>Básculas de mesa o cama para pacientes para uso general</t>
  </si>
  <si>
    <t>Pieles para manualidades</t>
  </si>
  <si>
    <t>Cubertería para servicio de comidas</t>
  </si>
  <si>
    <t>Soportes de montaje para cilindros neumáticos</t>
  </si>
  <si>
    <t>Servicios de suministro de alimentos</t>
  </si>
  <si>
    <t>Fundición en arena de bronce</t>
  </si>
  <si>
    <t>Vehículos de servicios de transporte</t>
  </si>
  <si>
    <t>Pastas protectoras para periodoncia</t>
  </si>
  <si>
    <t>MONTOS ESTIMADOS SEGÚN CLASIFICACIÓN MIPYME</t>
  </si>
  <si>
    <t>Servicios de fabricación de curtidos o acabados de cuero</t>
  </si>
  <si>
    <t>Hoja de fibra y goma</t>
  </si>
  <si>
    <t>Discos voladores</t>
  </si>
  <si>
    <t>Bloques de remolque sísmicos</t>
  </si>
  <si>
    <t>Sujetadores de cubiertos o de utensilios para los discapacitados físicamente</t>
  </si>
  <si>
    <t>Juncos para cestería</t>
  </si>
  <si>
    <t>Sensores de flujo o reguladores o componentes</t>
  </si>
  <si>
    <t>Rejillas de equipo radiográfico para uso médico</t>
  </si>
  <si>
    <t>Unidades de disco duro</t>
  </si>
  <si>
    <t>Películas de cine en celuloide</t>
  </si>
  <si>
    <t>Alambre de aluminio revestido de cobre</t>
  </si>
  <si>
    <t>Loratadina</t>
  </si>
  <si>
    <t>Servicios de legislación o justicia social</t>
  </si>
  <si>
    <t>Muestreadores de bolsas de sangre para hemodiálisis</t>
  </si>
  <si>
    <t>Dexametasona</t>
  </si>
  <si>
    <t>Software de creación y edición de páginas web</t>
  </si>
  <si>
    <t>Hidrocloruro de terazosina</t>
  </si>
  <si>
    <t>Servicios de captación de votos</t>
  </si>
  <si>
    <t>Máscaras o correas de presión de vías aéreas positivas continuas cpap</t>
  </si>
  <si>
    <t>Postes para red</t>
  </si>
  <si>
    <t>Servicios de cambio de divisas</t>
  </si>
  <si>
    <t>Mangas de seguridad</t>
  </si>
  <si>
    <t>Kits o enzimas para secuenciación</t>
  </si>
  <si>
    <t>Composición de cuero</t>
  </si>
  <si>
    <t>Solventes de cera de uso odontológico</t>
  </si>
  <si>
    <t>Hidrocortisona</t>
  </si>
  <si>
    <t>Equipo para desbarbar</t>
  </si>
  <si>
    <t>Piretanida</t>
  </si>
  <si>
    <t>Empaquetadores de cable para uso odontológico</t>
  </si>
  <si>
    <t>Kits de matemáticas para bachillerato</t>
  </si>
  <si>
    <t>Ópalos</t>
  </si>
  <si>
    <t>Palitos de ritmo</t>
  </si>
  <si>
    <t>Tablas de surf</t>
  </si>
  <si>
    <t>Follaje seco</t>
  </si>
  <si>
    <t>Estaciones de muestreo y disección histológica</t>
  </si>
  <si>
    <t>Ensambles de láminas pegadas de titanio</t>
  </si>
  <si>
    <t>Lavadoras de pipetas</t>
  </si>
  <si>
    <t>Centros para vestirse</t>
  </si>
  <si>
    <t>Limpiadores cáusticos</t>
  </si>
  <si>
    <t>Arrendamientos de tierras</t>
  </si>
  <si>
    <t>Servicios de vivero</t>
  </si>
  <si>
    <t>Componentes de plomo maquinados por extrusión de impacto</t>
  </si>
  <si>
    <t>Vagones cisterna</t>
  </si>
  <si>
    <t>Pernos de espiga o de reborde</t>
  </si>
  <si>
    <t>Objetos fundidos maquinados por proceso v de aleación de níquel</t>
  </si>
  <si>
    <t>Papel multipropósito</t>
  </si>
  <si>
    <t>Objetos maquinados de cobre fundidos en molde cerámico</t>
  </si>
  <si>
    <t>Decanoato de haloperidol</t>
  </si>
  <si>
    <t>Mineral de antimonio</t>
  </si>
  <si>
    <t>Cánulas de perfusión de uso quirúrgico</t>
  </si>
  <si>
    <t>Reactivos o suplementos para medio para insectos</t>
  </si>
  <si>
    <t>Textil de fibra vegetal tejida distinta de algodón simple</t>
  </si>
  <si>
    <t>Cadenas de bola</t>
  </si>
  <si>
    <t>Ensambles de placas soldadas de aleación wasp</t>
  </si>
  <si>
    <t>Vestidos enteros de cirugía</t>
  </si>
  <si>
    <t>Tratadores por llama</t>
  </si>
  <si>
    <t>Lawrencio lr</t>
  </si>
  <si>
    <t>Materiales para artesanías en madera</t>
  </si>
  <si>
    <t>Neptunio np</t>
  </si>
  <si>
    <t>Protectores de uso doméstico o para automotores</t>
  </si>
  <si>
    <t>Correas plásticas</t>
  </si>
  <si>
    <t>Jaya</t>
  </si>
  <si>
    <t>Las Matas de Santa Cruz</t>
  </si>
  <si>
    <t>Barras de madera</t>
  </si>
  <si>
    <t>Objetos maquinados de acero inoxidable fundidos en arena</t>
  </si>
  <si>
    <t>Amarres</t>
  </si>
  <si>
    <t>Refugio militar</t>
  </si>
  <si>
    <t>Azúcar o sustituto de azúcar, confite</t>
  </si>
  <si>
    <t>Cruz de producción y componente submarino</t>
  </si>
  <si>
    <t>Ensambles de tubos soldados con soldadura fuerte o débil de acero de aleación baja</t>
  </si>
  <si>
    <t>Componentes de zinc maquinados por extrusión en frío</t>
  </si>
  <si>
    <t>Ensambles de láminas atornilladas de aleación wasp</t>
  </si>
  <si>
    <t>Impresoras de etiquetas para bolsas</t>
  </si>
  <si>
    <t>Compuestos anti – adherentes o anti – manchas</t>
  </si>
  <si>
    <t>Estrógenos esterificados</t>
  </si>
  <si>
    <t>Estantes para placas petri</t>
  </si>
  <si>
    <t>Materiales de enseñanza de comprensión del abuso infantil  físico o emocional</t>
  </si>
  <si>
    <t>Barras de cobre</t>
  </si>
  <si>
    <t>Piezas de hierro fundidas por moldeo en cáscara</t>
  </si>
  <si>
    <t>Prensas de taller</t>
  </si>
  <si>
    <t>Equipos de conexión cruzada óptica</t>
  </si>
  <si>
    <t>Forjaduras en estampa de impresión de bronce</t>
  </si>
  <si>
    <t>Ensambles de placas soldadas con soldadura sónica de titanio</t>
  </si>
  <si>
    <t>Almohadillas o acolchado para deportes</t>
  </si>
  <si>
    <t>Montajes de circuitos impresos (pca)</t>
  </si>
  <si>
    <t>Diacetato de etinodiol</t>
  </si>
  <si>
    <t>Cortadores de película</t>
  </si>
  <si>
    <t>Palo Verde</t>
  </si>
  <si>
    <t>Alas de avión</t>
  </si>
  <si>
    <t>Clavos de alambre</t>
  </si>
  <si>
    <t>Software de conferencias de red</t>
  </si>
  <si>
    <t>Impresoras de banda</t>
  </si>
  <si>
    <t>Enrolladores de cables aéreos</t>
  </si>
  <si>
    <t>Servicios de plataforma petroleras en tierra</t>
  </si>
  <si>
    <t>Tarjetas de módem</t>
  </si>
  <si>
    <t>Utensilios para servir para uso doméstico</t>
  </si>
  <si>
    <t>Tiras o sujetadores para bolsas de drenaje urinario</t>
  </si>
  <si>
    <t>Kits de barreras de piel o cuidado protector para ostomía</t>
  </si>
  <si>
    <t>Servicios de recaudación de impuestos</t>
  </si>
  <si>
    <t>Clorhidrato de levalbuterol</t>
  </si>
  <si>
    <t>Transformadores de suministro de potencia</t>
  </si>
  <si>
    <t>Filtros transductores para unidades de hemodiálisis</t>
  </si>
  <si>
    <t>Tarjetas de fotos de historia</t>
  </si>
  <si>
    <t>Cerramientos hepa filtrados</t>
  </si>
  <si>
    <t>Convenciones aduaneras</t>
  </si>
  <si>
    <t>Servicios de fabricación de productos de concreto o agregados o piedra</t>
  </si>
  <si>
    <t>Contactores</t>
  </si>
  <si>
    <t>Laca</t>
  </si>
  <si>
    <t>Servicios no gubernamentales de asistencia técnica</t>
  </si>
  <si>
    <t>Baterías de níquel- hidrógeno</t>
  </si>
  <si>
    <t>Adaptadores o ensamblajes de adaptadores de esterilización</t>
  </si>
  <si>
    <t>Servicios de formación  profesional en biología</t>
  </si>
  <si>
    <t>Fibra de coco</t>
  </si>
  <si>
    <t>Papel bond para para dibujo</t>
  </si>
  <si>
    <t>Piezas de metal precioso forjadas a martinete</t>
  </si>
  <si>
    <t>Bombonas</t>
  </si>
  <si>
    <t>Objetos maquinados centrifugados de titanio fundidos</t>
  </si>
  <si>
    <t>Europio eu</t>
  </si>
  <si>
    <t>Servicios de administración o mantenimiento de parques</t>
  </si>
  <si>
    <t>Filtros de aire</t>
  </si>
  <si>
    <t>Películas coextruídas</t>
  </si>
  <si>
    <t>Elastómetros</t>
  </si>
  <si>
    <t>Soluciones de dialisato para hemodiálisis</t>
  </si>
  <si>
    <t>Analizadores de inmunología</t>
  </si>
  <si>
    <t>Compuestos disipadores de calor</t>
  </si>
  <si>
    <t>Electrodos</t>
  </si>
  <si>
    <t>Separadores de lodo (lutita)</t>
  </si>
  <si>
    <t>Oxomemazina</t>
  </si>
  <si>
    <t>Blanco</t>
  </si>
  <si>
    <t>Tábara Abajo</t>
  </si>
  <si>
    <t>Barreras de adhesión para uso quirúrgico</t>
  </si>
  <si>
    <t>Equipo de núcleos</t>
  </si>
  <si>
    <t>Servicios de limpieza de frutas o verduras</t>
  </si>
  <si>
    <t>Colorantes fluorescentes</t>
  </si>
  <si>
    <t>Cámaras de optimización de luz o dispositivos de visión</t>
  </si>
  <si>
    <t>Clorhidrato de diltiazem</t>
  </si>
  <si>
    <t>Unidades crio quirúrgicas dentales</t>
  </si>
  <si>
    <t>Ollas arroceras para uso comercial</t>
  </si>
  <si>
    <t>Series de disco duro</t>
  </si>
  <si>
    <t>Mezcladoras de lodo</t>
  </si>
  <si>
    <t>Objetos de aleación no ferrosa fundidos por proceso en v</t>
  </si>
  <si>
    <t>Libros en cintas o en discos compactos</t>
  </si>
  <si>
    <t>Adenosina</t>
  </si>
  <si>
    <t>Encimeras</t>
  </si>
  <si>
    <t>Registros indicadores de esterilización</t>
  </si>
  <si>
    <t>Materiales para acabados</t>
  </si>
  <si>
    <t>Cargadores de ruedas</t>
  </si>
  <si>
    <t>Servicios de ecodesarrollo</t>
  </si>
  <si>
    <t>Estudios de estructura sociales o servicios relacionados</t>
  </si>
  <si>
    <t>Taladro de perforación en tierra</t>
  </si>
  <si>
    <t>Carbenicilina</t>
  </si>
  <si>
    <t>Componentes de cobre hidroformados</t>
  </si>
  <si>
    <t>La Peña</t>
  </si>
  <si>
    <t>Máquinas selladoras</t>
  </si>
  <si>
    <t>Servicios de restauración del emplazamiento del pozo</t>
  </si>
  <si>
    <t>Chinches</t>
  </si>
  <si>
    <t>Butiral polivinilo</t>
  </si>
  <si>
    <t>Ropa atlética para mujer</t>
  </si>
  <si>
    <t>Sistemas de visión basados en cámaras para recolección automática de información</t>
  </si>
  <si>
    <t>Fluidos para preparación de lentes</t>
  </si>
  <si>
    <t>Cefpodoxima proxetil</t>
  </si>
  <si>
    <t>Analizadores o monitores de gas pulmonar</t>
  </si>
  <si>
    <t>Ensambles estructurales remachados no metálica</t>
  </si>
  <si>
    <t>Cinturones antiestáticos</t>
  </si>
  <si>
    <t>Nitrato de pilocarpina</t>
  </si>
  <si>
    <t>Alicates boquianchos ajustables</t>
  </si>
  <si>
    <t>Tiras de cierre para la piel o para heridas</t>
  </si>
  <si>
    <t>Sensores acústicos</t>
  </si>
  <si>
    <t>Máquina peladora</t>
  </si>
  <si>
    <t>Equipo de irrigación o aspiración oftálmica o accesorios</t>
  </si>
  <si>
    <t>Clorhidrato de fenfluramina</t>
  </si>
  <si>
    <t>Materiales pedagógicos para la educación en el hogar</t>
  </si>
  <si>
    <t>Polímeros de propileno de etileno</t>
  </si>
  <si>
    <t>Película o cinta de corrección</t>
  </si>
  <si>
    <t>Fondaparinux sódico</t>
  </si>
  <si>
    <t>Sulfato de hidroxicloroquina</t>
  </si>
  <si>
    <t>Aceite de turbina</t>
  </si>
  <si>
    <t>Materiales didácticos de informática</t>
  </si>
  <si>
    <t>Materiales anti resbalón para los discapacitados físicamente</t>
  </si>
  <si>
    <t>Servicios de evaluación del servicio de fracturación del pozo</t>
  </si>
  <si>
    <t>Vibradores neumáticos</t>
  </si>
  <si>
    <t>Panel de conexiones</t>
  </si>
  <si>
    <t>Pelotas de tenis</t>
  </si>
  <si>
    <t>Escritura de discursos</t>
  </si>
  <si>
    <t>Infraestructura del transporte</t>
  </si>
  <si>
    <t>Caja</t>
  </si>
  <si>
    <t>Ensambles de tubería con soldadura fuerte o débil de titanio</t>
  </si>
  <si>
    <t>Equipo de prueba de petróleo</t>
  </si>
  <si>
    <t>Vectores de fusión</t>
  </si>
  <si>
    <t>Mata – roedores</t>
  </si>
  <si>
    <t>Paladio pd</t>
  </si>
  <si>
    <t>Hilado de algodón</t>
  </si>
  <si>
    <t>Piezas de bronce fundidas a presión</t>
  </si>
  <si>
    <t>Plantas de te</t>
  </si>
  <si>
    <t>San José de los Llanos</t>
  </si>
  <si>
    <t>Obturadores para uso quirúrgico</t>
  </si>
  <si>
    <t>Servicios de cosecha de cultivos extensivos</t>
  </si>
  <si>
    <t>Objetos maquinados de berilio fundidos en molde en concha</t>
  </si>
  <si>
    <t>Conductos de bronce</t>
  </si>
  <si>
    <t>Cajas de uso general</t>
  </si>
  <si>
    <t>Carreteles de pesca</t>
  </si>
  <si>
    <t>Analizadores de enzimas</t>
  </si>
  <si>
    <t>Limpiador de drenajes</t>
  </si>
  <si>
    <t>Rifles de aire o pistolas de aire</t>
  </si>
  <si>
    <t>Pintura líquida para cuerpo o cara</t>
  </si>
  <si>
    <t>Ahumadores u hornos para ahumar para uso comercial</t>
  </si>
  <si>
    <t>DISTRITO MUNICIPAL</t>
  </si>
  <si>
    <t>Bandejas para disección</t>
  </si>
  <si>
    <t>Fundición en arena de acero</t>
  </si>
  <si>
    <t>Cáscara sagrada</t>
  </si>
  <si>
    <t>Cultivo de camarones</t>
  </si>
  <si>
    <t>Fluidos centradores</t>
  </si>
  <si>
    <t>Nylons poliamida pa</t>
  </si>
  <si>
    <t>Selenio se</t>
  </si>
  <si>
    <t>Vehículos todoterreno de ruedas o de tracción</t>
  </si>
  <si>
    <t>Servicios de diseño o evaluación de topografía sísmica</t>
  </si>
  <si>
    <t>Equipo para deshielo de aviones</t>
  </si>
  <si>
    <t>Servicios de reproducción de ganado menor</t>
  </si>
  <si>
    <t>Suministros o medios de cilindro</t>
  </si>
  <si>
    <t>Tuercas de placa con rosca</t>
  </si>
  <si>
    <t>Lecho base</t>
  </si>
  <si>
    <t>Dextrosa</t>
  </si>
  <si>
    <t>Enfriadores de evaporación</t>
  </si>
  <si>
    <t>Fumarato de quetiapina</t>
  </si>
  <si>
    <t>Selección ganadera</t>
  </si>
  <si>
    <t>Barras de titanio</t>
  </si>
  <si>
    <t>Bandejas para propósitos generales</t>
  </si>
  <si>
    <t>Sicrómetros</t>
  </si>
  <si>
    <t>Jumbos neumáticos para perforación de pozos</t>
  </si>
  <si>
    <t>Personal militar</t>
  </si>
  <si>
    <t>Servicios de administración o gestión de proyectos o programas urbanos</t>
  </si>
  <si>
    <t>Dispersiones de pigmento</t>
  </si>
  <si>
    <t>Lienzos estampables</t>
  </si>
  <si>
    <t>Objetos de hierro fundidos por proceso en v</t>
  </si>
  <si>
    <t>Textiles de algodón de tejido de pana</t>
  </si>
  <si>
    <t>Carretas</t>
  </si>
  <si>
    <t>Vanadio v</t>
  </si>
  <si>
    <t>Tarjetas de fax</t>
  </si>
  <si>
    <t>Contadores alfa beta</t>
  </si>
  <si>
    <t>Crisoles para hornos de laboratorio</t>
  </si>
  <si>
    <t>Cafeteras o máquinas para hacer té helado de uso comercial</t>
  </si>
  <si>
    <t>Tubería de aire acidificante</t>
  </si>
  <si>
    <t>Lisinopril</t>
  </si>
  <si>
    <t>Escáneres de presión</t>
  </si>
  <si>
    <t>Libros para pintar o colorear o ilustrar para niños</t>
  </si>
  <si>
    <t>Máscaras anti putrefacción</t>
  </si>
  <si>
    <t>Sistemas de filtración de aire para laboratorios</t>
  </si>
  <si>
    <t>Cianuros o isocianuros</t>
  </si>
  <si>
    <t>Bastones o accesorios para bastones</t>
  </si>
  <si>
    <t>Papel o plástico para escribir braille para los discapacitados físicamente</t>
  </si>
  <si>
    <t>Microscopios de campo oscuro</t>
  </si>
  <si>
    <t>Materiales para acolchonar yesos o tablillas</t>
  </si>
  <si>
    <t>Tableros electrónicos de copia o accesorios</t>
  </si>
  <si>
    <t>Software analítico o científico</t>
  </si>
  <si>
    <t>Largueros de avión</t>
  </si>
  <si>
    <t>Películas de nylon</t>
  </si>
  <si>
    <t>Clorocresol</t>
  </si>
  <si>
    <t>Monto Estimado Total</t>
  </si>
  <si>
    <t>Asientos de inodoro</t>
  </si>
  <si>
    <t>Bandejas o accesorios epidurales</t>
  </si>
  <si>
    <t>Software de comunicaciones de escritorio</t>
  </si>
  <si>
    <t>Ensambles de tubería remachada de inconel</t>
  </si>
  <si>
    <t>Dispositivos para decantar fluidos para uso quirúrgico</t>
  </si>
  <si>
    <t>Alcoholes o sus sustitutos</t>
  </si>
  <si>
    <t>Benzonatato</t>
  </si>
  <si>
    <t>Monitoreo de la calidad de la energía</t>
  </si>
  <si>
    <t>Servicios del fondo común para los  productos básicos</t>
  </si>
  <si>
    <t>Bombas de calor</t>
  </si>
  <si>
    <t>Pañuelos de papel resistentes a la humedad</t>
  </si>
  <si>
    <t>Gimnasio</t>
  </si>
  <si>
    <t>Cintas de tejido para uso quirúrgico</t>
  </si>
  <si>
    <t>Ensambles de placas remachadas de aleación hast x</t>
  </si>
  <si>
    <t>Floroglucinol</t>
  </si>
  <si>
    <t>Cinceles para periodoncia</t>
  </si>
  <si>
    <t>Atropina</t>
  </si>
  <si>
    <t>Pijamas o camisas de dormir o batas para mujer</t>
  </si>
  <si>
    <t>Congeladores para almacenar plasma</t>
  </si>
  <si>
    <t>Colector del choke</t>
  </si>
  <si>
    <t>Relojes de mesa o repisa</t>
  </si>
  <si>
    <t>Servicios de corte de césped</t>
  </si>
  <si>
    <t>Servicios de porosidad por neutrón</t>
  </si>
  <si>
    <t>Bobina de titanio</t>
  </si>
  <si>
    <t>Patines de hielo</t>
  </si>
  <si>
    <t>Equipo de presión de fondo de hoyo de cable de recuperación</t>
  </si>
  <si>
    <t>Espejo geométrico</t>
  </si>
  <si>
    <t>Jeringas de cromatografía</t>
  </si>
  <si>
    <t>Bolígrafos para caligrafía</t>
  </si>
  <si>
    <t>Objetos maquinados de acero fundidos en arena</t>
  </si>
  <si>
    <t>Tubos de extensión arteriales o intravenosos</t>
  </si>
  <si>
    <t>Otros servicios de fracturación de pozos</t>
  </si>
  <si>
    <t>Interruptores de seguridad</t>
  </si>
  <si>
    <t>Banda de acero ferroso</t>
  </si>
  <si>
    <t>Kits para remover etiquetas</t>
  </si>
  <si>
    <t>Dientes de polímeros sintéticos</t>
  </si>
  <si>
    <t>Alambre de grapa</t>
  </si>
  <si>
    <t>Servicios de juntas de turismo</t>
  </si>
  <si>
    <t>Objetos maquinados en molde permanente de plomo fundidos</t>
  </si>
  <si>
    <t>Alimentador mecánico</t>
  </si>
  <si>
    <t>Pancreatina</t>
  </si>
  <si>
    <t>Polietileno de alta densidad ldpe</t>
  </si>
  <si>
    <t>Estetoscopios electrónicos o accesorios</t>
  </si>
  <si>
    <t>Moldes para ponqués o pies para uso doméstico</t>
  </si>
  <si>
    <t>Servicios de empacado para exhibición en el punto de venta</t>
  </si>
  <si>
    <t>Servicios de seguridad alimentaria</t>
  </si>
  <si>
    <t>Mordazas para endoscopia</t>
  </si>
  <si>
    <t>El Palmar</t>
  </si>
  <si>
    <t>Afiches o cuadros de biología</t>
  </si>
  <si>
    <t>Productos para el aseo y cuidado de mascotas</t>
  </si>
  <si>
    <t>Equipo de interrupción ssp in</t>
  </si>
  <si>
    <t>Productos de enseñanza para vestirse</t>
  </si>
  <si>
    <t>Mandriles</t>
  </si>
  <si>
    <t>Servicios de fracturación mediante tubería flexible contínua</t>
  </si>
  <si>
    <t>Conductos o red de conductos de acero</t>
  </si>
  <si>
    <t>Conductos o red de conductos de acero inoxidable</t>
  </si>
  <si>
    <t>Bálsamo labial</t>
  </si>
  <si>
    <t>Calentador de cuarzo</t>
  </si>
  <si>
    <t>Servicios de exhibición de ganado</t>
  </si>
  <si>
    <t>Telescopios</t>
  </si>
  <si>
    <t>Gases compuestos clorados</t>
  </si>
  <si>
    <t>Reactivos analizadores radio isotópicos</t>
  </si>
  <si>
    <t>Ensambles de láminas soldadas con soldadura ultra violeta de acero al carbono</t>
  </si>
  <si>
    <t>Palillos</t>
  </si>
  <si>
    <t>Oceanografía estuarina</t>
  </si>
  <si>
    <t>Taladros de perforación semi – sumergibles</t>
  </si>
  <si>
    <t>Don Antonio Guzmán Fernández</t>
  </si>
  <si>
    <t>Espejo de bloques para patrones</t>
  </si>
  <si>
    <t>Cortadores de roca</t>
  </si>
  <si>
    <t>Kits de empalme de cables</t>
  </si>
  <si>
    <t>Espátulas</t>
  </si>
  <si>
    <t>Ámina</t>
  </si>
  <si>
    <t>Clips de pared o tablero</t>
  </si>
  <si>
    <t>Herramientas de juguete o kits de herramientas de juguete</t>
  </si>
  <si>
    <t>Objetos de cobre fundidos en molde cerámico</t>
  </si>
  <si>
    <t>Medidores de resistencia al aislamiento</t>
  </si>
  <si>
    <t>Servicios de protección contra la polución de las aguas de superficie</t>
  </si>
  <si>
    <t>Servicios de moledura de caucho</t>
  </si>
  <si>
    <t>Dihidrocloruro de pramipexol</t>
  </si>
  <si>
    <t>Clorhidrato de tiotixeno</t>
  </si>
  <si>
    <t>Sistemas de intercomunicación hospitalaria</t>
  </si>
  <si>
    <t>Objetos maquinados de berilio fundidos en molde de yeso</t>
  </si>
  <si>
    <t>Mercurio de uso odontológico</t>
  </si>
  <si>
    <t>Hardware o pesas de tracción ortopédica</t>
  </si>
  <si>
    <t>Moxifloxacina clorhidrato</t>
  </si>
  <si>
    <t>Kit de purificación de plásmidos o cósmidos o cromosomas bacterianos artificiales bac</t>
  </si>
  <si>
    <t>Detergentes de lavado para laboratorios</t>
  </si>
  <si>
    <t>Accesorios de vástago de cilindro neumático</t>
  </si>
  <si>
    <t>Naipes</t>
  </si>
  <si>
    <t>Espejos metálicos</t>
  </si>
  <si>
    <t>Hidrocloruro de naloxona</t>
  </si>
  <si>
    <t>Programas de posgrado</t>
  </si>
  <si>
    <t>Gestión de distribución del agua</t>
  </si>
  <si>
    <t>Vestidos de baño para hombre</t>
  </si>
  <si>
    <t>Hidrocortisona buteprato</t>
  </si>
  <si>
    <t>Aparatos de trepar para patios de recreo</t>
  </si>
  <si>
    <t>Hardware de conexión a tierra</t>
  </si>
  <si>
    <t>Cobre</t>
  </si>
  <si>
    <t>Radios reloj</t>
  </si>
  <si>
    <t>Berilio be</t>
  </si>
  <si>
    <t>DÍA</t>
  </si>
  <si>
    <t>Servicios de gestión de riesgo del campo petrolero</t>
  </si>
  <si>
    <t>Objetos fundidos maquinados con troquel de acero</t>
  </si>
  <si>
    <t>Objetos de aluminio fundidos en molde fijo</t>
  </si>
  <si>
    <t>Río Grande</t>
  </si>
  <si>
    <t>Centro comercial</t>
  </si>
  <si>
    <t>Floctafenina</t>
  </si>
  <si>
    <t>Almohadillas de flautín</t>
  </si>
  <si>
    <t>Cosechadoras “trilladoras” o mixtas</t>
  </si>
  <si>
    <t>Probadores de cintas</t>
  </si>
  <si>
    <t>Relés de interrupción de fase</t>
  </si>
  <si>
    <t>Martillo neumático</t>
  </si>
  <si>
    <t>Azo compuestos o sus sustitutos</t>
  </si>
  <si>
    <t>Hebra de poliéster</t>
  </si>
  <si>
    <t>Clordiazepóxido</t>
  </si>
  <si>
    <t>Hidralazina hidrocloruro</t>
  </si>
  <si>
    <t>Mineral de plomo</t>
  </si>
  <si>
    <t>Unidades de servicio de canales o información de red</t>
  </si>
  <si>
    <t>Semillas, bulbos, plántulas o esquejes de tulipán</t>
  </si>
  <si>
    <t>Moldes de inyección para plástico</t>
  </si>
  <si>
    <t>Servicios de fabricación de envases de madera</t>
  </si>
  <si>
    <t>Alfileres para acolchados</t>
  </si>
  <si>
    <t>Sembradoras de grano</t>
  </si>
  <si>
    <t>Servicios de cementación del pozo con forzamiento de inyección</t>
  </si>
  <si>
    <t>Estaño sn</t>
  </si>
  <si>
    <t>Sondas de drenaje de succión para uso quirúrgico</t>
  </si>
  <si>
    <t>Accesorios para hacer facetas o pulir caras</t>
  </si>
  <si>
    <t>Frascos</t>
  </si>
  <si>
    <t>Esferos de registro de tablas</t>
  </si>
  <si>
    <t>Depósitos de lodos</t>
  </si>
  <si>
    <t>Explosivos plásticos</t>
  </si>
  <si>
    <t>Puntas de pipeta universales</t>
  </si>
  <si>
    <t>Forjas de aleación de níquel maquinadas con impresión por troquel</t>
  </si>
  <si>
    <t>Trazador de circuitos</t>
  </si>
  <si>
    <t>Excavadoras móviles</t>
  </si>
  <si>
    <t>Control estructural de plagas</t>
  </si>
  <si>
    <t>Analizadores de alcohol</t>
  </si>
  <si>
    <t>Objetos de titanio fundidos por proceso en v</t>
  </si>
  <si>
    <t>Servicios de planimetría direccional</t>
  </si>
  <si>
    <t>Hilado de pelo animal</t>
  </si>
  <si>
    <t>Semillas o plántulas de veza (gachas / guija)</t>
  </si>
  <si>
    <t>Lápices de grafito</t>
  </si>
  <si>
    <t>Ensambles de placas soldadas con soldadura fuerte o débil de aleación hast x</t>
  </si>
  <si>
    <t>Servicios del consejo nacional</t>
  </si>
  <si>
    <t>Caldera para piscinas o spa</t>
  </si>
  <si>
    <t>Equipos de desinfección ultravioleta</t>
  </si>
  <si>
    <t>0001</t>
  </si>
  <si>
    <t>Equipo de comunicación de información de radio frecuencia</t>
  </si>
  <si>
    <t>Iluminación exterior de avión</t>
  </si>
  <si>
    <t>Sets para diagnóstico neurológico</t>
  </si>
  <si>
    <t>Unidades de registro de presión de sangre</t>
  </si>
  <si>
    <t>Hidrocloruro de labetalol</t>
  </si>
  <si>
    <t>Sujetadores de naipes para los discapacitados físicamente</t>
  </si>
  <si>
    <t>Plugback mecánico de cable de recuperación</t>
  </si>
  <si>
    <t>Cloruro de doxacurio</t>
  </si>
  <si>
    <t>Conserva</t>
  </si>
  <si>
    <t>Hídridos inorgánicos</t>
  </si>
  <si>
    <t>Ácido láctico</t>
  </si>
  <si>
    <t>Comprobadores de integridad de los filtros</t>
  </si>
  <si>
    <t>Melarsoprol</t>
  </si>
  <si>
    <t>Forjas de acero inoxidable maquinadas con impresión por troquel</t>
  </si>
  <si>
    <t>Boquillas</t>
  </si>
  <si>
    <t>Rabeprazol sódico</t>
  </si>
  <si>
    <t>Servicios de conformación  por estirado</t>
  </si>
  <si>
    <t>Silicatos</t>
  </si>
  <si>
    <t>Objetos fundidos maquinados con troquel no metálico</t>
  </si>
  <si>
    <t>Lidocaína</t>
  </si>
  <si>
    <t>Ununnilium uum</t>
  </si>
  <si>
    <t>Bendroflumetiazida</t>
  </si>
  <si>
    <t>Ensambles estructurales atornillados de aleación wasp</t>
  </si>
  <si>
    <t>Servicios de recocido</t>
  </si>
  <si>
    <t>Pastas</t>
  </si>
  <si>
    <t>Dispositivos o accesorios de moción pasiva continua cpm</t>
  </si>
  <si>
    <t>Pinzas dentales</t>
  </si>
  <si>
    <t>Insertos</t>
  </si>
  <si>
    <t>Resina de poliestireno</t>
  </si>
  <si>
    <t>Objetos maquinados de estaño fundidos en molde en concha</t>
  </si>
  <si>
    <t>Cómodas</t>
  </si>
  <si>
    <t>Elementos deflectores</t>
  </si>
  <si>
    <t>Plantas o alimentadoras de dosificación</t>
  </si>
  <si>
    <t>Estuches para tablillas o accesorios</t>
  </si>
  <si>
    <t>Ensambles de barras soldadas con soldadura ultra violeta de acero inoxidable</t>
  </si>
  <si>
    <t>Formación profesional para la agroindustria</t>
  </si>
  <si>
    <t>Papeles de copiado sensibilizados</t>
  </si>
  <si>
    <t>Tazas medidoras de uso odontológico</t>
  </si>
  <si>
    <t>Objetos de berilio fundidos en molde de grafito</t>
  </si>
  <si>
    <t>Centrales de energía a petróleo</t>
  </si>
  <si>
    <t>Cortadoras</t>
  </si>
  <si>
    <t>Tiras para ensayos de pH</t>
  </si>
  <si>
    <t>Poleas de elevación de tijeras para cadáveres</t>
  </si>
  <si>
    <t>Forjas de berilio maquinadas por reducción</t>
  </si>
  <si>
    <t>Rejillas enfriadoras para uso doméstico</t>
  </si>
  <si>
    <t>Sistemas de barrera para puertas</t>
  </si>
  <si>
    <t>Rodillos para uso doméstico</t>
  </si>
  <si>
    <t>Instrumentos para probar papel</t>
  </si>
  <si>
    <t>Cánulas o tubos o accesorios de succión para uso médico</t>
  </si>
  <si>
    <t>Sopas o sudados preparados de repisa</t>
  </si>
  <si>
    <t>Ensambles de tubería con soldadura fuerte o débil de aleación wasp</t>
  </si>
  <si>
    <t>Servicios de organización o gestión de instituciones agrícolas</t>
  </si>
  <si>
    <t>Maquinaria de triturado</t>
  </si>
  <si>
    <t>Forjas de latón maquinadas con impresión por troquel</t>
  </si>
  <si>
    <t>Recubrimiento de tubería para campo petrolero</t>
  </si>
  <si>
    <t>Barras de fijación de niños para uso oftálmico</t>
  </si>
  <si>
    <t>Servicios de centros de datos</t>
  </si>
  <si>
    <t>Equipo estereotóxico para uso veterinario</t>
  </si>
  <si>
    <t>Marcadores de textiles o lápices para textiles o tiza para textiles</t>
  </si>
  <si>
    <t>Indicadores</t>
  </si>
  <si>
    <t>Encintado de los pasahilos</t>
  </si>
  <si>
    <t>Mezcladoras o plantas de concreto</t>
  </si>
  <si>
    <t>Extrusiones en frío de zinc</t>
  </si>
  <si>
    <t>Adaptadores o conectores o extensiones para alimentación enteral</t>
  </si>
  <si>
    <t>Ensambles de barras soldadas con solvente de acero de aleación baja</t>
  </si>
  <si>
    <t>Pinturas</t>
  </si>
  <si>
    <t>Botellas de cultivo de sangre</t>
  </si>
  <si>
    <t>Secadores para laboratorio</t>
  </si>
  <si>
    <t>Abrigos o chaquetas para bebé</t>
  </si>
  <si>
    <t>Nistatina</t>
  </si>
  <si>
    <t>Fuel oils pesados residuales # 4 ó # 6</t>
  </si>
  <si>
    <t>Asbesto (amianto)</t>
  </si>
  <si>
    <t>Vehículo dolly</t>
  </si>
  <si>
    <t>Materiales de enseñanza sobre cómo poner la mesa</t>
  </si>
  <si>
    <t>Tripanosomiasis animal</t>
  </si>
  <si>
    <t>Citrato de orfenadrina</t>
  </si>
  <si>
    <t>Instrumentos para medir la tensión de la superficie</t>
  </si>
  <si>
    <t>Unidades temáticas multiculturales</t>
  </si>
  <si>
    <t>Ángulos de hierro</t>
  </si>
  <si>
    <t>Deshidratadores de gabinete</t>
  </si>
  <si>
    <t>Herramientas de avellanado o escariado</t>
  </si>
  <si>
    <t>Servicios de cementar con espuma</t>
  </si>
  <si>
    <t>Diseño de aplicaciones de software de la unidad central</t>
  </si>
  <si>
    <t>Agujas romas</t>
  </si>
  <si>
    <t>Administradores permanentes de bases de datos o de sistemas de tecnologías de la información</t>
  </si>
  <si>
    <t>Conductos o red de conductos de zinc</t>
  </si>
  <si>
    <t>Rieles de máquina</t>
  </si>
  <si>
    <t>Zapatos para mujer</t>
  </si>
  <si>
    <t>Instalaciones de crianza para entomología</t>
  </si>
  <si>
    <t>Parrillas metálicas para uso comercial</t>
  </si>
  <si>
    <t>Cementos de óxido de zinc eugenol y de no eugenol</t>
  </si>
  <si>
    <t>Libros de genética</t>
  </si>
  <si>
    <t>Análisis de factores</t>
  </si>
  <si>
    <t>Ceftibuten</t>
  </si>
  <si>
    <t>Óxido de molibdeno</t>
  </si>
  <si>
    <t>Tornillo de enchufe</t>
  </si>
  <si>
    <t>Electrocardiógrafo ecg para uso veterinario</t>
  </si>
  <si>
    <t>Arandelas achaflanadas</t>
  </si>
  <si>
    <t>La Cueva</t>
  </si>
  <si>
    <t>Sistemas de suministro de carga para naves espaciales</t>
  </si>
  <si>
    <t>Mobiliario para hornos</t>
  </si>
  <si>
    <t>Cloruro de polivinilo pvc</t>
  </si>
  <si>
    <t>Artefactos de escritorio</t>
  </si>
  <si>
    <t>Picos de bolsas o contenedores de transferencia de infusión arterial o intravenosa</t>
  </si>
  <si>
    <t>Servicios de planificación de la ordenación urbana</t>
  </si>
  <si>
    <t>Agentes anti – espuma</t>
  </si>
  <si>
    <t>Tractomulas con cabina encima del motor sin cama</t>
  </si>
  <si>
    <t>Materiales de enseñanza de modales o etiqueta o cortesía</t>
  </si>
  <si>
    <t>La Caleta</t>
  </si>
  <si>
    <t>Oboes</t>
  </si>
  <si>
    <t>Clorhidrato de lincomicina</t>
  </si>
  <si>
    <t>Baldes para limpieza</t>
  </si>
  <si>
    <t>Idoxuridina</t>
  </si>
  <si>
    <t>Proyectores multimedia</t>
  </si>
  <si>
    <t>Sujetador de documentos</t>
  </si>
  <si>
    <t>Ensambles estructurales con soldadura de solvente de cobre</t>
  </si>
  <si>
    <t>Nitroprusiato de sodio</t>
  </si>
  <si>
    <t>Tubos o accesorios para uso odontológico</t>
  </si>
  <si>
    <t>Pedestales de vehículo o motor</t>
  </si>
  <si>
    <t>Discos para tacómetros</t>
  </si>
  <si>
    <t>Medidores de tamaño para anillos</t>
  </si>
  <si>
    <t>Tubería de aleación ferrosa</t>
  </si>
  <si>
    <t>Tubería de acero inoxidable</t>
  </si>
  <si>
    <t>Papas preparadas frescas o arroz o pasta o relleno</t>
  </si>
  <si>
    <t>Raspadores del cable de recuperación</t>
  </si>
  <si>
    <t>Tintas para dibujar de base solvente</t>
  </si>
  <si>
    <t>Productos para el lavaplatos</t>
  </si>
  <si>
    <t>Helado de sabor o helado o postre de helado o yogurt congelado</t>
  </si>
  <si>
    <t>Protecciones externas</t>
  </si>
  <si>
    <t>Encapsulación  o eliminación de asbesto</t>
  </si>
  <si>
    <t>Vibrómetros</t>
  </si>
  <si>
    <t>Unidades de cable de recuperación</t>
  </si>
  <si>
    <t>Estructuras de toma</t>
  </si>
  <si>
    <t>Elevadores multi etapa</t>
  </si>
  <si>
    <t>Cigarrillos herbales</t>
  </si>
  <si>
    <t>Servicios de análisis del sistema de producción del campo petrolero</t>
  </si>
  <si>
    <t>Jardines</t>
  </si>
  <si>
    <t>Carbonilo de hierro</t>
  </si>
  <si>
    <t>Soplador de spa</t>
  </si>
  <si>
    <t>Sellos para correo</t>
  </si>
  <si>
    <t>Sistemas para evitar choques</t>
  </si>
  <si>
    <t>Limpiadores de cámara para autoclaves o esterilizadores</t>
  </si>
  <si>
    <t>Metalzolamida</t>
  </si>
  <si>
    <t>Estación de energía nuclear</t>
  </si>
  <si>
    <t>Mesas de naipes</t>
  </si>
  <si>
    <t>Ensambles de láminas soldadas con soldadura fuerte o débil de aluminio</t>
  </si>
  <si>
    <t>Servicios acústicos para registros  del pozo</t>
  </si>
  <si>
    <t>Limas limpiadoras de punta de soldadura o soldadura fuerte</t>
  </si>
  <si>
    <t>Objetos fundidos maquinados con troquel de zinc</t>
  </si>
  <si>
    <t>Tijeras para setos</t>
  </si>
  <si>
    <t>Kits de ciencias para niños</t>
  </si>
  <si>
    <t>Aluminio al</t>
  </si>
  <si>
    <t>Guantes de examen o para procedimientos no quirúrgicos</t>
  </si>
  <si>
    <t>Ollas para servicio de comidas</t>
  </si>
  <si>
    <t>Manitol</t>
  </si>
  <si>
    <t>Componentes de cobre perforados</t>
  </si>
  <si>
    <t>Brea</t>
  </si>
  <si>
    <t>Clubes o consorcios de trueque</t>
  </si>
  <si>
    <t>Servicios de vehículos operados a control remoto (rov) para pozos submarinos</t>
  </si>
  <si>
    <t>Pijamas o camisas de dormir o batas para hombre</t>
  </si>
  <si>
    <t>Políticas o procedimientos de comercio mundial</t>
  </si>
  <si>
    <t>Localizadores de fallas de fibra óptica</t>
  </si>
  <si>
    <t>Fusibles de cuchilla</t>
  </si>
  <si>
    <t>Dispensadores de limpiador</t>
  </si>
  <si>
    <t>Laca dental</t>
  </si>
  <si>
    <t>Guantes de baño para los discapacitados físicamente</t>
  </si>
  <si>
    <t>Pinzas para equipos de limpieza</t>
  </si>
  <si>
    <t>Bombardinos barítono</t>
  </si>
  <si>
    <t>Partes o kits o accesorios para aparatos de rayos x para uso odontológico</t>
  </si>
  <si>
    <t>Extracción de los residuos de semilla de babool</t>
  </si>
  <si>
    <t>Bridas reductoras</t>
  </si>
  <si>
    <t>Monturas para anteojos</t>
  </si>
  <si>
    <t>Bolsas para correo</t>
  </si>
  <si>
    <t>Asociaciones de odontólogos</t>
  </si>
  <si>
    <t>Forros para el apoyacabezas de la silla de examen de uso odontológico</t>
  </si>
  <si>
    <t>Clorhidrato de nicardipina</t>
  </si>
  <si>
    <t>Cenefas</t>
  </si>
  <si>
    <t>Aparatos para probar choque</t>
  </si>
  <si>
    <t>Servicios de laboratorio de lácteos</t>
  </si>
  <si>
    <t>Cepillos para manos para cirujanos o soluciones o accesorios</t>
  </si>
  <si>
    <t>Asientos para aulas de clase</t>
  </si>
  <si>
    <t>Transporte marino a carretera (por camión)</t>
  </si>
  <si>
    <t>Servicios de calentamiento de metales</t>
  </si>
  <si>
    <t>Terminados o ceras para pisos</t>
  </si>
  <si>
    <t>Trituradores giratorios</t>
  </si>
  <si>
    <t>Cepillos para limpiar tubos enterales</t>
  </si>
  <si>
    <t>Cana Chapetón</t>
  </si>
  <si>
    <t>Vectores o kits de sistemas hídricos</t>
  </si>
  <si>
    <t>Bonos emitidos por el sector privado</t>
  </si>
  <si>
    <t>Motores turbohélice</t>
  </si>
  <si>
    <t>Incubadoras de cámara dual de dióxido de carbono recubierta de agua</t>
  </si>
  <si>
    <t>Metaxalona</t>
  </si>
  <si>
    <t>Juguetes para mascotas</t>
  </si>
  <si>
    <t>Kits de circuitos para ventiladores</t>
  </si>
  <si>
    <t>Tanato de difenhidramina</t>
  </si>
  <si>
    <t>Equipos para reparar roscas</t>
  </si>
  <si>
    <t>Algodón</t>
  </si>
  <si>
    <t>Software de interconectividad de plataformas</t>
  </si>
  <si>
    <t>Servicios de construcción de barcos o botes de pesca</t>
  </si>
  <si>
    <t>Cacerolas para pizza para uso doméstico</t>
  </si>
  <si>
    <t>Microscopios de fases automáticos</t>
  </si>
  <si>
    <t>Aparatos respiratorios para incendios</t>
  </si>
  <si>
    <t>Tetracloroetileno</t>
  </si>
  <si>
    <t>Adaptadores del motor de arranque</t>
  </si>
  <si>
    <t>Simvastatina</t>
  </si>
  <si>
    <t>Formatos contables o libros de contabilidad</t>
  </si>
  <si>
    <t>Kits de prueba de frotis manual</t>
  </si>
  <si>
    <t>Adaptadores para instrumentos de urología</t>
  </si>
  <si>
    <t>Llaves de impacto neumático</t>
  </si>
  <si>
    <t>Forjaduras anulares laminadas de hierro</t>
  </si>
  <si>
    <t>Sujetadores de aleta de mordida</t>
  </si>
  <si>
    <t>Adaptadores para hardware o telefonía</t>
  </si>
  <si>
    <t>Servicios de registro acústico de acceso angosto</t>
  </si>
  <si>
    <t>Linóleo</t>
  </si>
  <si>
    <t>Presillos o agujas para inoculación microbiológica</t>
  </si>
  <si>
    <t>Instrumentos de acceso a pozos de agua</t>
  </si>
  <si>
    <t>Fundición en arena de metal precioso</t>
  </si>
  <si>
    <t>Tarjetas didácticas de cultura general</t>
  </si>
  <si>
    <t>Servicios de llenado con aerosol</t>
  </si>
  <si>
    <t>Premios de fotografía</t>
  </si>
  <si>
    <t>Sets de instrumentos para cirugía otolaringológica</t>
  </si>
  <si>
    <t>Monitores de temperatura continua o de tendencia de temperatura del paciente</t>
  </si>
  <si>
    <t>Extrusiones de perfiles de titanio</t>
  </si>
  <si>
    <t>Películas de acrílico</t>
  </si>
  <si>
    <t>Equipos litográficos</t>
  </si>
  <si>
    <t>Taburetes para aulas de clase</t>
  </si>
  <si>
    <t>Kits de encapsulamiento de aneurismas</t>
  </si>
  <si>
    <t>Papeles para manualidades de origami</t>
  </si>
  <si>
    <t>Componentes de estaño maquinados por extrusión en caliente</t>
  </si>
  <si>
    <t>Servicios de atraque de buques</t>
  </si>
  <si>
    <t>Objetos de magnesio fundidos a la cera perdida</t>
  </si>
  <si>
    <t>Agentes de dispersión</t>
  </si>
  <si>
    <t>Sistemas de navegación o accesorios para mapeo linfático</t>
  </si>
  <si>
    <t>Software de reconocimiento de voz</t>
  </si>
  <si>
    <t>Lubricantes para equipo de procesamiento de alimentos</t>
  </si>
  <si>
    <t>Instalaciones de almacenamiento en frío</t>
  </si>
  <si>
    <t>Caracteres de señalización</t>
  </si>
  <si>
    <t>Servicios del consejo de seguridad</t>
  </si>
  <si>
    <t>Nueces y semillas sin cascara</t>
  </si>
  <si>
    <t>Detectores de nivel de dialisato para hemodiálisis</t>
  </si>
  <si>
    <t>Nateglinida</t>
  </si>
  <si>
    <t>Servicios de estiba</t>
  </si>
  <si>
    <t>Servicios de fabricación de hierro o acero</t>
  </si>
  <si>
    <t>Pintura témpera en polvo</t>
  </si>
  <si>
    <t>Indicadores de presión</t>
  </si>
  <si>
    <t>Circuitos integrados lineales</t>
  </si>
  <si>
    <t>Paquetes de bordes</t>
  </si>
  <si>
    <t>Uniformes de enfermera</t>
  </si>
  <si>
    <t>Taladro de platina</t>
  </si>
  <si>
    <t>Conmutadores de tambor</t>
  </si>
  <si>
    <t>Forjaduras en estampa de impresión de titanio</t>
  </si>
  <si>
    <t>Esponjas para endoscopia</t>
  </si>
  <si>
    <t>Ensambles de láminas atornilladas de acero de aleación baja</t>
  </si>
  <si>
    <t>Auriculares de protección radiológica para uso médico</t>
  </si>
  <si>
    <t>Servicios de cuerpos de bomberos voluntarios</t>
  </si>
  <si>
    <t>Servicios de corte con plasma</t>
  </si>
  <si>
    <t>Densitómetro nuclear</t>
  </si>
  <si>
    <t>Limas o curetas dentales</t>
  </si>
  <si>
    <t>Sólidos de aleación no ferrosa</t>
  </si>
  <si>
    <t>Servicios de inmunidad estatal</t>
  </si>
  <si>
    <t>Servicios legales de cobro de deudas o cartera.</t>
  </si>
  <si>
    <t>Campo de deportes</t>
  </si>
  <si>
    <t>Servicios de recuperación</t>
  </si>
  <si>
    <t>Servicios de instalación de cables  mediante tubería  flexible contínua</t>
  </si>
  <si>
    <t>Limpiadores de cabezas de audio o video</t>
  </si>
  <si>
    <t>Producción forestal comestible</t>
  </si>
  <si>
    <t>Sets o kits de administración de quimioterapia</t>
  </si>
  <si>
    <t>Estetoscopios esofágicos</t>
  </si>
  <si>
    <t>Ventiladores de alta frecuencia</t>
  </si>
  <si>
    <t>Arena para jugar</t>
  </si>
  <si>
    <t>Ceras para batik</t>
  </si>
  <si>
    <t>Litro</t>
  </si>
  <si>
    <t>Servicios de tratamiento de materiales anticorrosivos</t>
  </si>
  <si>
    <t>Conectores de mandíbula de resorte</t>
  </si>
  <si>
    <t>Acido nucleico inmovilizado en membranas de vidrio o nylon</t>
  </si>
  <si>
    <t>Compras Menores</t>
  </si>
  <si>
    <t>Buena Vista</t>
  </si>
  <si>
    <t>La Siembra</t>
  </si>
  <si>
    <t>Sets de instrumentos para uniones pequeñas para endoscopia</t>
  </si>
  <si>
    <t>Molinos de caucho o plástico</t>
  </si>
  <si>
    <t>Reactivos de purificación del agua</t>
  </si>
  <si>
    <t>Dispositivo debajo de gancho</t>
  </si>
  <si>
    <t>Fluorometolona</t>
  </si>
  <si>
    <t>Servicios de cría y cuidado del ganado</t>
  </si>
  <si>
    <t>Subs ventilación bajo balance</t>
  </si>
  <si>
    <t>Tarjetas de ejercicios fonéticos de repetición</t>
  </si>
  <si>
    <t>Prensas de sellamiento</t>
  </si>
  <si>
    <t>Maquinas para encintar</t>
  </si>
  <si>
    <t>Carretel</t>
  </si>
  <si>
    <t>Juntas bulonadas</t>
  </si>
  <si>
    <t>Medidores de frecuencia eléctrica</t>
  </si>
  <si>
    <t>Sujeta casetes de película radiográfica</t>
  </si>
  <si>
    <t>Columpios o rebotadores o accesorios</t>
  </si>
  <si>
    <t>Accesorios de cerramiento para laboratorio</t>
  </si>
  <si>
    <t>Tornillo de banda transportadora</t>
  </si>
  <si>
    <t>San Felipe de Puerto Plata</t>
  </si>
  <si>
    <t>Varillas de dirección</t>
  </si>
  <si>
    <t>Servicios de desmonte de terrenos</t>
  </si>
  <si>
    <t>Sulfonato poliestireno sódico</t>
  </si>
  <si>
    <t>Vengan a ver</t>
  </si>
  <si>
    <t>Caballetes de sobremesa</t>
  </si>
  <si>
    <t>Batas de aislamiento para personal médico</t>
  </si>
  <si>
    <t>Crematorio</t>
  </si>
  <si>
    <t>Secadoras infrarrojas</t>
  </si>
  <si>
    <t>Aceitunos</t>
  </si>
  <si>
    <t>Monitores de gas arterial o accesorios</t>
  </si>
  <si>
    <t>Componentes de aluminio formados por estiramiento por presión</t>
  </si>
  <si>
    <t>Vendajes de</t>
  </si>
  <si>
    <t>Interruptores de resorte</t>
  </si>
  <si>
    <t>Cinta de ductos</t>
  </si>
  <si>
    <t>Accesorios para equipos para teñir muestras de laboratorio</t>
  </si>
  <si>
    <t>Bobinas o sujeta bobinas</t>
  </si>
  <si>
    <t>Sweaters para mujer</t>
  </si>
  <si>
    <t>Cámaras de reciclaje de temperatura o recicladores térmicos</t>
  </si>
  <si>
    <t>Estante para secar pasta para uso doméstico</t>
  </si>
  <si>
    <t>Toxina botulínica</t>
  </si>
  <si>
    <t>Aire industrial</t>
  </si>
  <si>
    <t>Plomo en placa labrada</t>
  </si>
  <si>
    <t>Pelotas de squash</t>
  </si>
  <si>
    <t>Tablas para ejercicios sin gravedad para rehabilitación o terapia</t>
  </si>
  <si>
    <t>Melfalán</t>
  </si>
  <si>
    <t>Floruro de sodio</t>
  </si>
  <si>
    <t>Celulosa oxidada</t>
  </si>
  <si>
    <t>Jardín de invierno</t>
  </si>
  <si>
    <t>Raspadores de revestimiento</t>
  </si>
  <si>
    <t>Bordeadoras de modelos de laboratorio dental</t>
  </si>
  <si>
    <t>Abrazaderas para cámaras</t>
  </si>
  <si>
    <t>Rodamientos embridados</t>
  </si>
  <si>
    <t>Incubadoras de cámara única de dióxido de carbono recubierta de agua con control de humedad</t>
  </si>
  <si>
    <t>Servicios de gestión de recursos forestales</t>
  </si>
  <si>
    <t>Plantaciones de bosques tropicales húmedos</t>
  </si>
  <si>
    <t>YUMA</t>
  </si>
  <si>
    <t>Cuero de oveja</t>
  </si>
  <si>
    <t>Educación para empleados</t>
  </si>
  <si>
    <t>Cadenas de la transmisión</t>
  </si>
  <si>
    <t>Visores o accesorios de rayos x para uso odontológico</t>
  </si>
  <si>
    <t>Diseño o gráficos artísticos</t>
  </si>
  <si>
    <t>Cápsulas de incrustación</t>
  </si>
  <si>
    <t>Perfiles de cobre</t>
  </si>
  <si>
    <t>Escariadores para uso quirúrgico</t>
  </si>
  <si>
    <t>Ensambles de tubería atornillada de acero al carbono</t>
  </si>
  <si>
    <t>Manijas de escobas o traperos</t>
  </si>
  <si>
    <t>Unidades de tomografía de emisión computarizada de fotones únicos spect para uso médico</t>
  </si>
  <si>
    <t>Sulfato de penbutolol</t>
  </si>
  <si>
    <t>Juguetes para montar</t>
  </si>
  <si>
    <t>Máquinas cortadoras de libros</t>
  </si>
  <si>
    <t>Condensado</t>
  </si>
  <si>
    <t>Limpiadores o removedores de manchas</t>
  </si>
  <si>
    <t>Hoja de goma de espuma</t>
  </si>
  <si>
    <t>Ensambles de barras remachadas de acero inoxidable</t>
  </si>
  <si>
    <t>Amortiguadores para automóviles</t>
  </si>
  <si>
    <t>Metro cuadrado</t>
  </si>
  <si>
    <t>Barandas</t>
  </si>
  <si>
    <t>Unidades de ultrasonido vascular</t>
  </si>
  <si>
    <t>Vestidos de baño para mujer</t>
  </si>
  <si>
    <t>Perfiles de zinc</t>
  </si>
  <si>
    <t>Mesas para hockey aéreo o accesorios</t>
  </si>
  <si>
    <t>Clorhidrato de oximorfona</t>
  </si>
  <si>
    <t>Cubierta de derrames</t>
  </si>
  <si>
    <t>Urea uf</t>
  </si>
  <si>
    <t>Servicios de extracción horizontal de testigos</t>
  </si>
  <si>
    <t>Insertos o accesorios para pipeteras</t>
  </si>
  <si>
    <t>Borradores</t>
  </si>
  <si>
    <t>Fertilizante nitrogenado</t>
  </si>
  <si>
    <t>Servicios de reasentamientos o repatriación de refugiados</t>
  </si>
  <si>
    <t>Objetos fundidos maquinados por proceso v de compuestos</t>
  </si>
  <si>
    <t>Partes de repuesto para bombas de lodo</t>
  </si>
  <si>
    <t>Villa Central</t>
  </si>
  <si>
    <t>Kits de cierre de tejidos o bandejas o paquetes o sets</t>
  </si>
  <si>
    <t>Software de idiomas extranjeros (traductores)</t>
  </si>
  <si>
    <t>Grano de harina</t>
  </si>
  <si>
    <t>Fluoximesterona</t>
  </si>
  <si>
    <t>Maza para galletas de soda congelada</t>
  </si>
  <si>
    <t>Ángulos de aleación no ferrosa</t>
  </si>
  <si>
    <t>Servicios de asesoría en conservación del agua</t>
  </si>
  <si>
    <t>Servicios de activistas sindicales</t>
  </si>
  <si>
    <t>Woks para uso comercial</t>
  </si>
  <si>
    <t>Filtro de prensas de fluido</t>
  </si>
  <si>
    <t>Agujas para máquina de cose</t>
  </si>
  <si>
    <t>Monitores de pantalla táctil (touch)</t>
  </si>
  <si>
    <t>Objetos fundidos maquinados con troquel de aleaciones no ferrosas</t>
  </si>
  <si>
    <t>garajes</t>
  </si>
  <si>
    <t>Servicios de manejo o control de mosquitos</t>
  </si>
  <si>
    <t>Servicios de medición de temperatura para registros de producción</t>
  </si>
  <si>
    <t>Escobas</t>
  </si>
  <si>
    <t>Servicios de redes manejadas x25</t>
  </si>
  <si>
    <t>Servicios de legislatura política</t>
  </si>
  <si>
    <t>Componentes de hierro hidroformados</t>
  </si>
  <si>
    <t>Hidroponía</t>
  </si>
  <si>
    <t>Ensambles de placas atornilladas de aleación hast x</t>
  </si>
  <si>
    <t>Componentes de apilamiento de carcasas</t>
  </si>
  <si>
    <t>Ensambles de barras soldadas con solvente no metálica</t>
  </si>
  <si>
    <t>Motores a gas</t>
  </si>
  <si>
    <t>Timones o volantes</t>
  </si>
  <si>
    <t>Tablas de incentivo basados en la biblia</t>
  </si>
  <si>
    <t>Ensambles de placas soldadas con solvente de cobre</t>
  </si>
  <si>
    <t>Equipo de granel líquido para control de arena</t>
  </si>
  <si>
    <t>Estaciones de soldado, desoldado o mixtas</t>
  </si>
  <si>
    <t>Recordadores de píldoras para los discapacitados físicamente</t>
  </si>
  <si>
    <t>Ensambles estructurales con soldadura de solvente de inconel</t>
  </si>
  <si>
    <t>Balanzas de triple haz</t>
  </si>
  <si>
    <t>Borradores de goma moldeable</t>
  </si>
  <si>
    <t>Vidrios ópticamente planos</t>
  </si>
  <si>
    <t>Soluciones hemostáticas de uso odontológico</t>
  </si>
  <si>
    <t>Servicios de revestimiento con metal antifricción</t>
  </si>
  <si>
    <t>Rejilla de fibra de vidrio</t>
  </si>
  <si>
    <t>Máquinas de soldadura por fusión o de estirado de vidrio</t>
  </si>
  <si>
    <t>Hormonas para plantas</t>
  </si>
  <si>
    <t>Sistemas de manejo de mesas de juego</t>
  </si>
  <si>
    <t>Cistouretroscopios</t>
  </si>
  <si>
    <t>Protectores de ojos o visores para personal médico</t>
  </si>
  <si>
    <t>Patines de inyección neumática de metanol</t>
  </si>
  <si>
    <t>Cooperación de países alineados</t>
  </si>
  <si>
    <t>Dibujos dimensionales o de tolerancia</t>
  </si>
  <si>
    <t>Componentes plásticos maquinados por extrusión de impacto</t>
  </si>
  <si>
    <t>Acetato de aluminio</t>
  </si>
  <si>
    <t>Alto parlantes para telecomunicaciones</t>
  </si>
  <si>
    <t>Paquetes de muebles para técnicos modulares</t>
  </si>
  <si>
    <t>Ensambles de láminas soldadas con soldadura sónica de latón</t>
  </si>
  <si>
    <t>500UD</t>
  </si>
  <si>
    <t>Kits de matemáticas de fracciones</t>
  </si>
  <si>
    <t>Purpurina de plástico</t>
  </si>
  <si>
    <t>Reactivos o kits o sustratos de detección cromogénica de proteínas</t>
  </si>
  <si>
    <t>Servicios de cementación de tapones</t>
  </si>
  <si>
    <t>Tajadores de alimentos para uso comercial</t>
  </si>
  <si>
    <t>Equipos de filtración de gel</t>
  </si>
  <si>
    <t>Máquina para hacer ravioli para uso doméstico</t>
  </si>
  <si>
    <t>Papel periódico estándar</t>
  </si>
  <si>
    <t>Mandriles de ubicación de cable de recuperación</t>
  </si>
  <si>
    <t>Cambita Garabitos</t>
  </si>
  <si>
    <t>Partes de repuesto para bombas de pozo</t>
  </si>
  <si>
    <t>Diurético osmótico urea</t>
  </si>
  <si>
    <t>Servicios de boletines informativos de interés especial</t>
  </si>
  <si>
    <t>Uniones de voladura</t>
  </si>
  <si>
    <t>Superficies de trabajo para sistemas de paneles</t>
  </si>
  <si>
    <t>Dobesilato de calcio</t>
  </si>
  <si>
    <t>Bombas centrífugas para laboratorio</t>
  </si>
  <si>
    <t>Adhesivos de formas</t>
  </si>
  <si>
    <t>Muescas para uso quirúrgico</t>
  </si>
  <si>
    <t>Sensores de fallas de lámparas</t>
  </si>
  <si>
    <t>Servicios de prevención o control de enfermedades tropicales</t>
  </si>
  <si>
    <t>Ensambles de barras atornilladas de acero al carbono</t>
  </si>
  <si>
    <t>Bancos privados</t>
  </si>
  <si>
    <t>Tuercas abrazaderas</t>
  </si>
  <si>
    <t>Tubos de dialisato para hemodiálisis</t>
  </si>
  <si>
    <t>Prensa para forja con matriz abierta</t>
  </si>
  <si>
    <t>Ensambles estructurales remachados de inconel</t>
  </si>
  <si>
    <t>Válvulas de control</t>
  </si>
  <si>
    <t>Aparatos para probar permeabilidad</t>
  </si>
  <si>
    <t>Bromuro de mepenzolato</t>
  </si>
  <si>
    <t>Balanzas colgantes para autopsias</t>
  </si>
  <si>
    <t>Regalos del educador</t>
  </si>
  <si>
    <t>Recursos para aprender a hablar inglés</t>
  </si>
  <si>
    <t>Servicios de planificación de las brocas de perforación del campo petrolero</t>
  </si>
  <si>
    <t>Carne de ave o carne en conserva</t>
  </si>
  <si>
    <t>Cucharas para examen de portadores de tifoidea</t>
  </si>
  <si>
    <t>Buserelina</t>
  </si>
  <si>
    <t>Tubos para administración o transfusión de sangre</t>
  </si>
  <si>
    <t>Videos de entrenamiento para la educación del personal médico</t>
  </si>
  <si>
    <t>Equipo viajero</t>
  </si>
  <si>
    <t>Objetos de estaño fundidos en molde de grafito</t>
  </si>
  <si>
    <t>Estabilizador</t>
  </si>
  <si>
    <t>Transportadores de cadáveres</t>
  </si>
  <si>
    <t>EXCEPCIÓN - OBRAS CIENTÍFICAS, TÉCNICAS, ARTÍSTICAS, O RESTAURACIÓN  DE MONUMENTOS HISTÓRICOS</t>
  </si>
  <si>
    <t>Alambre para imanes</t>
  </si>
  <si>
    <t>Higiene o ventilación industrial</t>
  </si>
  <si>
    <t>Martillos de demolición</t>
  </si>
  <si>
    <t>Piedra pómez</t>
  </si>
  <si>
    <t>Pernos de anclaje</t>
  </si>
  <si>
    <t>Plafones</t>
  </si>
  <si>
    <t>Aparatos para medir el sonido o medidores de decibeles</t>
  </si>
  <si>
    <t>Hipsómetro para silvicultura</t>
  </si>
  <si>
    <t>Miches</t>
  </si>
  <si>
    <t>Extrusiones por impacto de aleación ferrosa</t>
  </si>
  <si>
    <t>Botes de succión quirúrgicos o accesorios</t>
  </si>
  <si>
    <t>Doxiciclina</t>
  </si>
  <si>
    <t>Gas radón rn</t>
  </si>
  <si>
    <t>Unidad de tubo y transformador de rayos x para uso médico</t>
  </si>
  <si>
    <t>Refugios</t>
  </si>
  <si>
    <t>Mesas para cortar telas</t>
  </si>
  <si>
    <t>Inmunoglobulinas virales</t>
  </si>
  <si>
    <t>Peralvillo</t>
  </si>
  <si>
    <t>Kits de tablillas estabilizadoras</t>
  </si>
  <si>
    <t>Panderetas</t>
  </si>
  <si>
    <t>Suministros para terapia de irradiación de tiroides</t>
  </si>
  <si>
    <t>Ensambles de barras soldadas con soldadura sónica de inconel</t>
  </si>
  <si>
    <t>Aparatos para probar arena</t>
  </si>
  <si>
    <t>Mesas o bufetes para el comedor</t>
  </si>
  <si>
    <t>Limpiones</t>
  </si>
  <si>
    <t>Limpiadores de alfombras o tapizados</t>
  </si>
  <si>
    <t>Gancho de deslizamiento</t>
  </si>
  <si>
    <t>Diseño de circuitos electrónicos</t>
  </si>
  <si>
    <t>Cefonicida</t>
  </si>
  <si>
    <t>Compuertas de ventilación</t>
  </si>
  <si>
    <t>Materiales de termoformado</t>
  </si>
  <si>
    <t>Agujas mariposa</t>
  </si>
  <si>
    <t>Túnel para ferrocarril</t>
  </si>
  <si>
    <t>Acero e24-2 o a37-2</t>
  </si>
  <si>
    <t>Ensambles de placas atornilladas de titanio</t>
  </si>
  <si>
    <t>Servicios de enlechar cemento de pozo</t>
  </si>
  <si>
    <t>Servicios de producción o reciclaje de papel</t>
  </si>
  <si>
    <t>Puestos móviles de irrigación</t>
  </si>
  <si>
    <t>Sets o accesorios de suministro quirúrgico general</t>
  </si>
  <si>
    <t>Máquinas para pruebas de flexión o transversales</t>
  </si>
  <si>
    <t>Cosecha forestal de zonas montañosas</t>
  </si>
  <si>
    <t>Termómetros de incubadora de laboratorio</t>
  </si>
  <si>
    <t>Merbromina</t>
  </si>
  <si>
    <t>Acoplamiento automático del chasis</t>
  </si>
  <si>
    <t>Curetas o lanzaderas para uso quirúrgico</t>
  </si>
  <si>
    <t>Eslingas de seguridad</t>
  </si>
  <si>
    <t>Bordes o ribetes brillantes</t>
  </si>
  <si>
    <t>Impresión de hoja de instrucciones o manual técnico</t>
  </si>
  <si>
    <t>Soldadores o pistolas para sueldas</t>
  </si>
  <si>
    <t>Recubrimientos para colchones</t>
  </si>
  <si>
    <t>Servicios de contener la arena con elevación por presión de gas</t>
  </si>
  <si>
    <t>Anillos para libros</t>
  </si>
  <si>
    <t xml:space="preserve">UNIDAD DE COMPRA </t>
  </si>
  <si>
    <t>Fumarato de clemastina</t>
  </si>
  <si>
    <t>Casquillos de lámparas</t>
  </si>
  <si>
    <t>Bloques para producir hemisferios (“dapping punches”)</t>
  </si>
  <si>
    <t>Asociaciones de personal administrativo</t>
  </si>
  <si>
    <t>Servicios de mapas de burbujas del campo petrolero</t>
  </si>
  <si>
    <t>Analizadores térmicos de gravimetría</t>
  </si>
  <si>
    <t>Lápices de acuarela</t>
  </si>
  <si>
    <t>Uniones estrechas de acidificación</t>
  </si>
  <si>
    <t>Propelente en gel</t>
  </si>
  <si>
    <t>Rellenos para colchones</t>
  </si>
  <si>
    <t>Cartones acanalados de transporte cortados con troquel con tapas separadas</t>
  </si>
  <si>
    <t>Palas mecánicas para el de movimiento de tierra o sus piezas o accesorios</t>
  </si>
  <si>
    <t>Seguidores de la leva</t>
  </si>
  <si>
    <t>Cajas selladas con guantes para protección contra la radiación</t>
  </si>
  <si>
    <t>Objetos de latón fundidos en molde de grafito</t>
  </si>
  <si>
    <t>Mena</t>
  </si>
  <si>
    <t>Trituradores de lodo</t>
  </si>
  <si>
    <t>Butafosfan</t>
  </si>
  <si>
    <t>Carretera secundaria</t>
  </si>
  <si>
    <t>Accesorios para instrumentos de medición de peso</t>
  </si>
  <si>
    <t>Kits de matemáticas para dividir</t>
  </si>
  <si>
    <t>Extensores de lienzo</t>
  </si>
  <si>
    <t>Reductores de fricción catódica</t>
  </si>
  <si>
    <t>Plantilla de cámara</t>
  </si>
  <si>
    <t>Molduras al vacío de vidrio</t>
  </si>
  <si>
    <t>Instrumentos de marcación oftálmica</t>
  </si>
  <si>
    <t>Agentes de circulación perdida</t>
  </si>
  <si>
    <t>Vigas de aluminio</t>
  </si>
  <si>
    <t>Superficies de trabajo de soporte para computadores</t>
  </si>
  <si>
    <t>Pieles o placas frontales para notebook o palm</t>
  </si>
  <si>
    <t>Agujas para jeringas de cromatografía</t>
  </si>
  <si>
    <t>Pasadores de montaje</t>
  </si>
  <si>
    <t>Espaillat</t>
  </si>
  <si>
    <t>Piezas de acero inoxidable fundidas a presión</t>
  </si>
  <si>
    <t>Software para oficinas</t>
  </si>
  <si>
    <t>Filtros de aparatos de rayos x para uso médico</t>
  </si>
  <si>
    <t>Marcadores de teléfonos</t>
  </si>
  <si>
    <t>Patinetas o patines de ocho figuras para rehabilitación o terapia</t>
  </si>
  <si>
    <t>Taladradoras</t>
  </si>
  <si>
    <t>Topes o accesorios endodónticos</t>
  </si>
  <si>
    <t>Bolas o fibra de algodón</t>
  </si>
  <si>
    <t>Adenotomos</t>
  </si>
  <si>
    <t>Lingotes de acero</t>
  </si>
  <si>
    <t>Terminales de cable o alambre</t>
  </si>
  <si>
    <t>Bandejas de biopsia de médula de hueso para laboratorio</t>
  </si>
  <si>
    <t>Mandriles de bloqueo de cable de recuperación</t>
  </si>
  <si>
    <t>Clorhidrato de proparacaína</t>
  </si>
  <si>
    <t>Balones de soccer</t>
  </si>
  <si>
    <t>Satélites militares</t>
  </si>
  <si>
    <t>Demulsificantes</t>
  </si>
  <si>
    <t>Carritos para catéteres</t>
  </si>
  <si>
    <t>Objetos maquinados de hierro fundidos en arena</t>
  </si>
  <si>
    <t>Cajas de gota acidificante</t>
  </si>
  <si>
    <t>Textil sintético de tejido sintético</t>
  </si>
  <si>
    <t>Adaptadores de cubo</t>
  </si>
  <si>
    <t>Instrumentos para medir la concentración de gas o vapor</t>
  </si>
  <si>
    <t>Transporte marítimo a ferroviario</t>
  </si>
  <si>
    <t>Kits de viaje para máquinas de oficina</t>
  </si>
  <si>
    <t>Barras fluorescentes o de iluminación</t>
  </si>
  <si>
    <t>Servicios de promoción</t>
  </si>
  <si>
    <t>Servicios de pruebas de laboratorios de cemento para campos petroleros</t>
  </si>
  <si>
    <t>Servicios de prevención de desastres</t>
  </si>
  <si>
    <t>Servicios de elaboración de la leche</t>
  </si>
  <si>
    <t>Retractores uterinos</t>
  </si>
  <si>
    <t>Cámaras de seguridad</t>
  </si>
  <si>
    <t>Refuerzos de frenado</t>
  </si>
  <si>
    <t>Ruedas dentadas</t>
  </si>
  <si>
    <t>Ensambles de láminas atornilladas de latón</t>
  </si>
  <si>
    <t>Vectores enfocados a genes</t>
  </si>
  <si>
    <t>Ensambles estructurales con soldadura sónica no metálica</t>
  </si>
  <si>
    <t>Tiroides</t>
  </si>
  <si>
    <t>Sistemas de tablillas ortopédicas</t>
  </si>
  <si>
    <t>Alisadores de hueso para uso ortopédico</t>
  </si>
  <si>
    <t>Bienes</t>
  </si>
  <si>
    <t>Hornos de convección mecánica para laboratorio</t>
  </si>
  <si>
    <t>Remaches ciegos</t>
  </si>
  <si>
    <t>Aditivos soldantes</t>
  </si>
  <si>
    <t>Calentadoras de café para uso comercial</t>
  </si>
  <si>
    <t>Lepirudina</t>
  </si>
  <si>
    <t>Objetos de zinc fundidos en molde cerámico</t>
  </si>
  <si>
    <t>Barras de trapecio para uso clínico</t>
  </si>
  <si>
    <t>Sistemas de control o extinción de incendios en aeronaves</t>
  </si>
  <si>
    <t>Recubrimientos de uso odontológico</t>
  </si>
  <si>
    <t>Bobina de aluminio</t>
  </si>
  <si>
    <t>Ensambles de tubos soldados con disolvente de aleación hast x</t>
  </si>
  <si>
    <t>Impresora básica</t>
  </si>
  <si>
    <t>Suministros de chequeo de ventiladores</t>
  </si>
  <si>
    <t>Bolsas o revestimientos de evacuación para servicios médicos de emergencia</t>
  </si>
  <si>
    <t>Papeles para notación musical o manuscritos</t>
  </si>
  <si>
    <t>Plumillas o sus accesorios</t>
  </si>
  <si>
    <t>Jades</t>
  </si>
  <si>
    <t>Grepafloxacina clorhidrato</t>
  </si>
  <si>
    <t>Arcillas de fundición</t>
  </si>
  <si>
    <t>Nitrato de econazol</t>
  </si>
  <si>
    <t>Máquinas de maíz pira para uso doméstico</t>
  </si>
  <si>
    <t>Monturas ópticas</t>
  </si>
  <si>
    <t>Materiales de enseñanza para el desarrollo de la autoestima y el autoconcepto</t>
  </si>
  <si>
    <t>Kits de reactivos para usar con muestreadores de aire</t>
  </si>
  <si>
    <t>Iluminación para habitaciones de pacientes o accesorios</t>
  </si>
  <si>
    <t>Conservación o protección de los recursos pesqueros</t>
  </si>
  <si>
    <t>Cultivos de protozoos</t>
  </si>
  <si>
    <t>Servicios de bombeo del campo petrolero utilizando cables</t>
  </si>
  <si>
    <t>Servicios de cerrajería</t>
  </si>
  <si>
    <t>Ensambles de láminas soldadas con soldadura solvente de acero de aleación baja</t>
  </si>
  <si>
    <t>Componentes de aleación ferrosa formados por estiramiento</t>
  </si>
  <si>
    <t>Cercado de madera</t>
  </si>
  <si>
    <t>Bases para filtros</t>
  </si>
  <si>
    <t>Seda dental</t>
  </si>
  <si>
    <t>Aguja de localización de seno</t>
  </si>
  <si>
    <t>Sensores o transmisores de nivel</t>
  </si>
  <si>
    <t>Suspensiones a presión retornables</t>
  </si>
  <si>
    <t>Placas de mandíbula</t>
  </si>
  <si>
    <t>Servicios de información comercial</t>
  </si>
  <si>
    <t>Sistema de ejes de acero inoxidable</t>
  </si>
  <si>
    <t>Objetos maquinados centrifugados de metal precioso fundidos</t>
  </si>
  <si>
    <t>Servicios de bobinado del campo petrolífero</t>
  </si>
  <si>
    <t>Mesas urológicas o accesorios para uso quirúrgico</t>
  </si>
  <si>
    <t>Camisas o blusas para bebé</t>
  </si>
  <si>
    <t>Cocteles libre de alcohol o mezcla de bebidas</t>
  </si>
  <si>
    <t>Sensores de densidad acidificante</t>
  </si>
  <si>
    <t>Aparatos para probar soldaduras</t>
  </si>
  <si>
    <t>Turba</t>
  </si>
  <si>
    <t>Figuras o cuerdas decorativas</t>
  </si>
  <si>
    <t>Clorhidrato de sibutramina monohidratada</t>
  </si>
  <si>
    <t>Puertas lógicas</t>
  </si>
  <si>
    <t>Servicios de redacción literaria</t>
  </si>
  <si>
    <t>Máquinas de escribir</t>
  </si>
  <si>
    <t>Necesidades de personal de mercadeo temporal</t>
  </si>
  <si>
    <t>Cuerdas para raquetas</t>
  </si>
  <si>
    <t>No</t>
  </si>
  <si>
    <t>Kits de enseñanza de los sistemas del cuerpo</t>
  </si>
  <si>
    <t>Banda de titanio</t>
  </si>
  <si>
    <t>MIPYME MUJER</t>
  </si>
  <si>
    <t>Herramienta de carburo</t>
  </si>
  <si>
    <t>Servicios de limpieza de cultivos</t>
  </si>
  <si>
    <t>Hidrocloruro de esmolol</t>
  </si>
  <si>
    <t>Pantallas de fondo</t>
  </si>
  <si>
    <t>Mordazas o accesorios para uso quirúrgico</t>
  </si>
  <si>
    <t>Ensambles de placas atornilladas de acero al carbono</t>
  </si>
  <si>
    <t>Cuero de cerdo</t>
  </si>
  <si>
    <t>Puertas de pantalla</t>
  </si>
  <si>
    <t>Aceites vegetales o  de planta comestibles</t>
  </si>
  <si>
    <t>Ampicilina</t>
  </si>
  <si>
    <t>Pipeta de desplazamiento de aire multicanal manuales</t>
  </si>
  <si>
    <t>Jabalinas</t>
  </si>
  <si>
    <t>Sondas aurales</t>
  </si>
  <si>
    <t>Espectrómetros infrarrojos</t>
  </si>
  <si>
    <t>Objetos de estaño fundidos por moldeo en cáscara</t>
  </si>
  <si>
    <t>Sensores de imagen de semiconductor de óxido de metal complementario cmos</t>
  </si>
  <si>
    <t>Parotiditis</t>
  </si>
  <si>
    <t>Materiales didácticos de construcción</t>
  </si>
  <si>
    <t>Equipo de seguridad de redes vpn</t>
  </si>
  <si>
    <t>Kits de intubación o vía aérea oro faríngea para servicios médicos de emergencia</t>
  </si>
  <si>
    <t>Fresadoras</t>
  </si>
  <si>
    <t>Tecnología para laboratorio veterinario</t>
  </si>
  <si>
    <t>Amortiguadores de desviación de escape</t>
  </si>
  <si>
    <t>Conejo de desplazamiento</t>
  </si>
  <si>
    <t>Maletines (“attaches”)</t>
  </si>
  <si>
    <t>Barreras de control de infección para operaciones de uso odontológico</t>
  </si>
  <si>
    <t>Soportes o conjuntos del eje</t>
  </si>
  <si>
    <t>Servicios de registro de micro resistencia</t>
  </si>
  <si>
    <t>Objetos maquinados de cobre fundidos en molde de grafito</t>
  </si>
  <si>
    <t>Atorvastatina de calcio</t>
  </si>
  <si>
    <t>Kits de rapel para servicios médicos de emergencia</t>
  </si>
  <si>
    <t>Materiales de enseñanza de compra de alimentos</t>
  </si>
  <si>
    <t>Lodoxamida trometamina</t>
  </si>
  <si>
    <t>Cremalleras</t>
  </si>
  <si>
    <t>Coronas de celebración</t>
  </si>
  <si>
    <t>Abrazadera para viga doble t</t>
  </si>
  <si>
    <t>Recipientes de irradiación de especímenes para reactores nucleares</t>
  </si>
  <si>
    <t>Plutonio empobrecido</t>
  </si>
  <si>
    <t>Kits de encuadernación</t>
  </si>
  <si>
    <t>Perfiles laminados para suelos</t>
  </si>
  <si>
    <t>Material didácticos manipulativos de clasificación o sets de actividades de clasificación para matemáticas temprana</t>
  </si>
  <si>
    <t>Placa de aleación ferrosa</t>
  </si>
  <si>
    <t>Software de servicios de directorio por internet</t>
  </si>
  <si>
    <t>Licitacion Publica Internacional</t>
  </si>
  <si>
    <t>Sondas o sensores de avión</t>
  </si>
  <si>
    <t>Fenfluramina</t>
  </si>
  <si>
    <t>Zócalos de tubo</t>
  </si>
  <si>
    <t>Servicios de registro de porosidad por neutrón</t>
  </si>
  <si>
    <t>Proyectores de techo</t>
  </si>
  <si>
    <t>Tiamfenicol</t>
  </si>
  <si>
    <t>Buques de desembarco</t>
  </si>
  <si>
    <t>Clorhidrato de xilometazolina</t>
  </si>
  <si>
    <t>Elevador de boom articulado</t>
  </si>
  <si>
    <t>Diodos solares</t>
  </si>
  <si>
    <t>Enfriadores de unidades de procesamiento central</t>
  </si>
  <si>
    <t>Máscaras para pacientes de uso quirúrgico</t>
  </si>
  <si>
    <t>Maquinaria para recuperación de gas</t>
  </si>
  <si>
    <t>Carcasas de eje</t>
  </si>
  <si>
    <t>Ensambles de tubería soldada con ultra violeta de latón</t>
  </si>
  <si>
    <t>Sartenes para uso doméstico</t>
  </si>
  <si>
    <t>Clubes de ocio del personal</t>
  </si>
  <si>
    <t>Elevadores hidráulicos o accesorios para uso clínico</t>
  </si>
  <si>
    <t>Software de agrupamiento de recursos</t>
  </si>
  <si>
    <t>Hydrastis</t>
  </si>
  <si>
    <t>Objetos maquinados de magnesio fundidos en molde en concha</t>
  </si>
  <si>
    <t>Almohadillas para el oído o el parlante de los auriculares de teléfonos</t>
  </si>
  <si>
    <t>Indio</t>
  </si>
  <si>
    <t>Habilidades para la lectura crítica</t>
  </si>
  <si>
    <t>Extrusiones de perfiles de latón</t>
  </si>
  <si>
    <t>Bombas de combustible</t>
  </si>
  <si>
    <t>Pan de repisa</t>
  </si>
  <si>
    <t>Bloques con letras o números</t>
  </si>
  <si>
    <t>Bombas de infusión de jeringa intravenosa</t>
  </si>
  <si>
    <t>Mesilato de ziprasidona</t>
  </si>
  <si>
    <t>Nobelio no</t>
  </si>
  <si>
    <t>Bolas de foosball</t>
  </si>
  <si>
    <t>Analizadores de conductividad térmica</t>
  </si>
  <si>
    <t>Sets de instrumentos neuroquirúrgicos o espinales</t>
  </si>
  <si>
    <t>Instalación de unidad estacionaria completa para tomografía computarizada ct o cat para uso médico</t>
  </si>
  <si>
    <t>Tapones del árbol de levas</t>
  </si>
  <si>
    <t>Hidroclorato de loperamida</t>
  </si>
  <si>
    <t>Servicios de bombeo en el fondo del pozo</t>
  </si>
  <si>
    <t>Sets de administración de tubos intravenosos o arteriales</t>
  </si>
  <si>
    <t>Alambre forrado pero no aislado</t>
  </si>
  <si>
    <t>Ventana externa de láser o lentes</t>
  </si>
  <si>
    <t>Tuercas cuadradas</t>
  </si>
  <si>
    <t>Techos duros desmontables</t>
  </si>
  <si>
    <t>Impresoras lectoras de micro fichas</t>
  </si>
  <si>
    <t>Paneles instalados de piso o techo o pared de protección radiológica para uso médico</t>
  </si>
  <si>
    <t>Crayones de cera</t>
  </si>
  <si>
    <t>Portapapeles para enfermeras o médicos</t>
  </si>
  <si>
    <t>Clorhidrato de benazepril</t>
  </si>
  <si>
    <t>Penicilamina</t>
  </si>
  <si>
    <t>Absorbentes de empaquetado</t>
  </si>
  <si>
    <t>Amprenavir</t>
  </si>
  <si>
    <t>Tubería de aleación de níquel alto</t>
  </si>
  <si>
    <t>Ganchos de incisión post mortem</t>
  </si>
  <si>
    <t>Sistemas de control medioambiental espacial</t>
  </si>
  <si>
    <t>Breakers de circuito de caja moldeada</t>
  </si>
  <si>
    <t>Componentes o accesorios para sistemas de planillas médicas</t>
  </si>
  <si>
    <t>Centro cívico</t>
  </si>
  <si>
    <t>Anclajes de expansión de clavo</t>
  </si>
  <si>
    <t>Aciclovir</t>
  </si>
  <si>
    <t>Equipos de purificación de agua</t>
  </si>
  <si>
    <t>Cortadoras de papel en círculos u óvalos</t>
  </si>
  <si>
    <t>Soluciones de limpieza de heridas</t>
  </si>
  <si>
    <t>Servicios de fabricación de equipos de comunicaciones</t>
  </si>
  <si>
    <t>Silbatos</t>
  </si>
  <si>
    <t>Instrumentos de cortar para uso endoscópico</t>
  </si>
  <si>
    <t>Microscopios oculares</t>
  </si>
  <si>
    <t>Circuitos integrados de temporizador</t>
  </si>
  <si>
    <t>Instrumentos para doblar para uso quirúrgico</t>
  </si>
  <si>
    <t>Villa Elisa</t>
  </si>
  <si>
    <t>Servicios de organización de visitas de estado</t>
  </si>
  <si>
    <t>Puerta de doble barra</t>
  </si>
  <si>
    <t>Semillas de centeno</t>
  </si>
  <si>
    <t>Gabinetes o muebles para instrumentos quirúrgicos</t>
  </si>
  <si>
    <t>Indicadores de gas</t>
  </si>
  <si>
    <t>Componentes plásticos maquinados por extrusión en caliente</t>
  </si>
  <si>
    <t>Elaboración o reproducción de película fija</t>
  </si>
  <si>
    <t>Zona de acople con pasillos móviles</t>
  </si>
  <si>
    <t>Servicios de extracción de metales</t>
  </si>
  <si>
    <t>Mezcladores o emulsificadores de laboratorio</t>
  </si>
  <si>
    <t>Nasofaringoscopios o accesorios</t>
  </si>
  <si>
    <t>Jumbos hidráulicos de desarrollo horizontal</t>
  </si>
  <si>
    <t>Papeles para forrar</t>
  </si>
  <si>
    <t>Servicios de buró de central de llamadas ("call center")</t>
  </si>
  <si>
    <t>Lámina de acero inoxidable</t>
  </si>
  <si>
    <t>Gestión de recursos hidráulicos</t>
  </si>
  <si>
    <t>Pistola de aceite</t>
  </si>
  <si>
    <t>Árboles de tubos o accesorios para rehabilitación o terapia</t>
  </si>
  <si>
    <t>Suministros para el sistema de energía de electroforesis</t>
  </si>
  <si>
    <t>Escariadores dentales</t>
  </si>
  <si>
    <t>Materiales de enseñanza de feng shui</t>
  </si>
  <si>
    <t>Trituradoras o pulverizadoras de laboratorio</t>
  </si>
  <si>
    <t>Guayacanes</t>
  </si>
  <si>
    <t>Maleato de  azatadina</t>
  </si>
  <si>
    <t>Caolín y pectina</t>
  </si>
  <si>
    <t>Tambores para lijar</t>
  </si>
  <si>
    <t>Compuestos orgánicos nitro o nitroso</t>
  </si>
  <si>
    <t>Ordenación de las cuencas hidrográficas</t>
  </si>
  <si>
    <t>Sistemas inalámbricos de control de producción</t>
  </si>
  <si>
    <t>Llantas de bicicleta</t>
  </si>
  <si>
    <t>Centrales eléctricas geotérmicas</t>
  </si>
  <si>
    <t>Servicios de manejo o control de la mosca tsé- tsé</t>
  </si>
  <si>
    <t>Fijadores de dibujo</t>
  </si>
  <si>
    <t>Atadoras de carne</t>
  </si>
  <si>
    <t>Clorhidrato de metoxamina</t>
  </si>
  <si>
    <t>Recolectores de polvo de huesos</t>
  </si>
  <si>
    <t>Corbatas o pañoletas o bufandas</t>
  </si>
  <si>
    <t>Picadores ópticos</t>
  </si>
  <si>
    <t>Procesadores de palabras</t>
  </si>
  <si>
    <t>Vehículos de plataforma elevable o elevadores de tijera</t>
  </si>
  <si>
    <t>Túnel</t>
  </si>
  <si>
    <t>Helechos secos</t>
  </si>
  <si>
    <t>Columnas para equipos eléctricos hospitalarios</t>
  </si>
  <si>
    <t>Fresas o manijas o removedores de anillos de óxido para uso oftálmico</t>
  </si>
  <si>
    <t>Arcos</t>
  </si>
  <si>
    <t>Dispositivos o accesorios para remover especímenes o tejidos para endoscopia</t>
  </si>
  <si>
    <t>Centrales eléctricas de diesel</t>
  </si>
  <si>
    <t>Ensambles de láminas soldadas con soldadura fuerte o débil de titanio</t>
  </si>
  <si>
    <t>Servicios de laboratorios de análisis de sangre</t>
  </si>
  <si>
    <t>Dispositivos o accesorios de movilidad multifuncional</t>
  </si>
  <si>
    <t>Extractos inorgánicos para curtiembre</t>
  </si>
  <si>
    <t>Baberos o recogedores de comida para los discapacitados físicamente</t>
  </si>
  <si>
    <t>Evaluación de la contaminación por nitratos</t>
  </si>
  <si>
    <t>Compuestos para remover carbón</t>
  </si>
  <si>
    <t>Secadores de aire</t>
  </si>
  <si>
    <t>Correas de montaje</t>
  </si>
  <si>
    <t>Bombas de infusión para alimentación enteral</t>
  </si>
  <si>
    <t>Trituradores de cono</t>
  </si>
  <si>
    <t>Arneses de seguridad del avión</t>
  </si>
  <si>
    <t>Libros de recursos o  actividades de geometría</t>
  </si>
  <si>
    <t>Ignitrones</t>
  </si>
  <si>
    <t>Resistores fusibles</t>
  </si>
  <si>
    <t>Kits de manualidades con cuerda</t>
  </si>
  <si>
    <t>Servidores de impresoras</t>
  </si>
  <si>
    <t>Sabana de la Mar</t>
  </si>
  <si>
    <t>Forjas de metales preciosos maquinadas por reducción</t>
  </si>
  <si>
    <t>Formularios o cuestionarios de negocios</t>
  </si>
  <si>
    <t>Clubes de aficionados a la cocina</t>
  </si>
  <si>
    <t>Sistemas de imanes</t>
  </si>
  <si>
    <t>Organizadores o álbumes para fotos</t>
  </si>
  <si>
    <t>Instrumentos o accesorios para detectar o probar alergias</t>
  </si>
  <si>
    <t>Servicios secretariales o de administración de oficinas</t>
  </si>
  <si>
    <t>Servicios de autores de poesía</t>
  </si>
  <si>
    <t>Polieterimida (PEI)</t>
  </si>
  <si>
    <t>Cabos de amarre de seguridad</t>
  </si>
  <si>
    <t>Sets de instrumentos para cirugía de oído nariz y garganta ent</t>
  </si>
  <si>
    <t>Radios de dos vías</t>
  </si>
  <si>
    <t>Cartulina de pasta de madera triturada</t>
  </si>
  <si>
    <t>Tiotepa</t>
  </si>
  <si>
    <t>Bombillos o lámparas de escopios para exámenes médicos</t>
  </si>
  <si>
    <t>Calzadores para los discapacitados físicamente</t>
  </si>
  <si>
    <t>Alfombras de nudos</t>
  </si>
  <si>
    <t>Cancioneros</t>
  </si>
  <si>
    <t>Engranajes de tornillo sin fin</t>
  </si>
  <si>
    <t>Válvulas de seguridad en línea</t>
  </si>
  <si>
    <t>Impresora de inyección de tinta para aplicaciones de impresión comercial</t>
  </si>
  <si>
    <t>Ureidos o purinas o sus derivados</t>
  </si>
  <si>
    <t>Adaptadores o inversores de potencia</t>
  </si>
  <si>
    <t>Tornillos para lámina metálica</t>
  </si>
  <si>
    <t>Ensambles de tubería pegada de acero de aleación baja</t>
  </si>
  <si>
    <t>Equipo para lecho de perforación</t>
  </si>
  <si>
    <t>Oro</t>
  </si>
  <si>
    <t>Componentes de aleación ferrosa maquinados por extrusión hidrostática</t>
  </si>
  <si>
    <t>Inmovilizadores de torso para servicios médicos de emergencia</t>
  </si>
  <si>
    <t>Electrólisis</t>
  </si>
  <si>
    <t>Endurecedores de material de impresión para uso odontológico</t>
  </si>
  <si>
    <t>Alimento granulado para peces</t>
  </si>
  <si>
    <t>Aminofilina</t>
  </si>
  <si>
    <t>Tubería de zinc</t>
  </si>
  <si>
    <t>Receptor de botellas para laboratorio</t>
  </si>
  <si>
    <t>Ignición</t>
  </si>
  <si>
    <t>Rollos de tinta</t>
  </si>
  <si>
    <t>Santa Cruz del Seibo</t>
  </si>
  <si>
    <t>Servicios de pruebas de muestras de formación de pozos entubados</t>
  </si>
  <si>
    <t>Perfiles de magnesio</t>
  </si>
  <si>
    <t>Peróxido de hidrógeno antiséptico</t>
  </si>
  <si>
    <t>Coulómetros</t>
  </si>
  <si>
    <t>Separadores de difusión</t>
  </si>
  <si>
    <t>Servicios de laboratorios neurológicos</t>
  </si>
  <si>
    <t>Microscopios de polarización</t>
  </si>
  <si>
    <t>Batas de laboratorio</t>
  </si>
  <si>
    <t>Servicios de simulación del depósito</t>
  </si>
  <si>
    <t>Sistemas de remoción de yeso</t>
  </si>
  <si>
    <t>Papeles recubiertos de poliéster</t>
  </si>
  <si>
    <t>Apernador de tijera</t>
  </si>
  <si>
    <t>Tambores metálicos</t>
  </si>
  <si>
    <t>Ventana de miradores</t>
  </si>
  <si>
    <t>Moldeables bajos en cemento</t>
  </si>
  <si>
    <t>Fusibles tipo botella</t>
  </si>
  <si>
    <t>Grapadoras</t>
  </si>
  <si>
    <t>Pisos de caucho</t>
  </si>
  <si>
    <t>Calzado atlético para mujer</t>
  </si>
  <si>
    <t>Cámaras de offset</t>
  </si>
  <si>
    <t>Mesas o accesorios para procedimientos de cesáreas o salas de partos o productos relacionados</t>
  </si>
  <si>
    <t>Sellos de seguridad a prueba de manipulación</t>
  </si>
  <si>
    <t>Cuadernos de papel para acuarela</t>
  </si>
  <si>
    <t>Espectrómetros de plasma acoplado inductivamente icp</t>
  </si>
  <si>
    <t>Bandejas o alimentadores de máquinas de oficina</t>
  </si>
  <si>
    <t>Evaluación de la contaminación por fosfatos</t>
  </si>
  <si>
    <t>Remaches de tonelero</t>
  </si>
  <si>
    <t>Sistemas de etiquetado automático</t>
  </si>
  <si>
    <t>Fusibles de clase</t>
  </si>
  <si>
    <t>Servicios de auditoria ambiental sectoriales</t>
  </si>
  <si>
    <t>Cintas para cajas registradoras</t>
  </si>
  <si>
    <t>Máquinas de coser para uso doméstico</t>
  </si>
  <si>
    <t>Núcleo de panal de zinc</t>
  </si>
  <si>
    <t>Candesartán cilexetilo</t>
  </si>
  <si>
    <t>Formatos o libros de ventas</t>
  </si>
  <si>
    <t>Bordes o ribetes festoneados y troquelados con formas</t>
  </si>
  <si>
    <t>Lienzo sin imprimar</t>
  </si>
  <si>
    <t>Un</t>
  </si>
  <si>
    <t>Equipos de conexión cruzada digital dcx</t>
  </si>
  <si>
    <t>Equipos de transferencia electrónica de fondos para puntos de venta</t>
  </si>
  <si>
    <t>Gabinetes de impresora</t>
  </si>
  <si>
    <t>Servicios de fabricación de fibra de poliamida</t>
  </si>
  <si>
    <t>Imbert</t>
  </si>
  <si>
    <t>Ayudas de pesca o cacería para los discapacitados físicamente</t>
  </si>
  <si>
    <t>Protector de salpicaduras para uso doméstico</t>
  </si>
  <si>
    <t>Clorhidrato de procarbazina</t>
  </si>
  <si>
    <t>Patines para taladro</t>
  </si>
  <si>
    <t>Iluminación exterior para vagones de tren</t>
  </si>
  <si>
    <t>Fluticasona</t>
  </si>
  <si>
    <t>Líneas completas de tren motor</t>
  </si>
  <si>
    <t>Libros de recursos o de actividades de la suma</t>
  </si>
  <si>
    <t>Servicios de reparación, mantenimiento o reparación de aire acondicionado</t>
  </si>
  <si>
    <t>Oro au</t>
  </si>
  <si>
    <t>Banda de cobre</t>
  </si>
  <si>
    <t>Pendones para el salón de clase</t>
  </si>
  <si>
    <t>Reactivos analizadores de toxicología</t>
  </si>
  <si>
    <t>Difenhidramina</t>
  </si>
  <si>
    <t>Filamento de lámpara</t>
  </si>
  <si>
    <t>Unidades de grapadoras</t>
  </si>
  <si>
    <t>Centro de asistencia de día</t>
  </si>
  <si>
    <t>Fibras de vidrio</t>
  </si>
  <si>
    <t>Máquinas para escribir cheques</t>
  </si>
  <si>
    <t>Abridores de hoyos de cable de recuperación</t>
  </si>
  <si>
    <t>Sistemas de comunicación del avión</t>
  </si>
  <si>
    <t>Freno de disco</t>
  </si>
  <si>
    <t>Hebra de seda</t>
  </si>
  <si>
    <t>Paneles aislantes</t>
  </si>
  <si>
    <t>Nitrilo altamente saturado nhbr</t>
  </si>
  <si>
    <t>Bolsas o contenedores para administración o transfusión de sangre</t>
  </si>
  <si>
    <t>Mes</t>
  </si>
  <si>
    <t>Almohadillas (pads) táctil (touch)</t>
  </si>
  <si>
    <t>Elementos de trabajo o canales de trabajo para endoscopia</t>
  </si>
  <si>
    <t>Betaína</t>
  </si>
  <si>
    <t>Autobuses</t>
  </si>
  <si>
    <t>Gabinetes de secado de evidencia</t>
  </si>
  <si>
    <t>Pisos</t>
  </si>
  <si>
    <t>Servicios de prevención o control de epidemias</t>
  </si>
  <si>
    <t>Espectrómetros</t>
  </si>
  <si>
    <t>Jumbos hidráulicos para perforación de pozos</t>
  </si>
  <si>
    <t>Servicios de asesoramiento sobre derecho ambiental</t>
  </si>
  <si>
    <t>Ensambles de barras pegadas de acero inoxidable</t>
  </si>
  <si>
    <t>Marcadores o estándares de ácido ribonucleico rna</t>
  </si>
  <si>
    <t>Campanas para puertas</t>
  </si>
  <si>
    <t>Caucho ciclizado</t>
  </si>
  <si>
    <t>Sistemas de intercomunicación</t>
  </si>
  <si>
    <t>Viruela</t>
  </si>
  <si>
    <t>Puertas de blindaje para recintos radiactivos</t>
  </si>
  <si>
    <t>Servicios de reducción del arrastre o torque en la perforación en el fondo del pozo</t>
  </si>
  <si>
    <t>Teicoplanina</t>
  </si>
  <si>
    <t>Instalador de tuberías</t>
  </si>
  <si>
    <t>Uso de armas químicas</t>
  </si>
  <si>
    <t>Escenarios pequeños (por ejemplo para un coro)</t>
  </si>
  <si>
    <t>Papel para fax</t>
  </si>
  <si>
    <t>Piracetam</t>
  </si>
  <si>
    <t>Servicios de elaboración de bebidas de agua</t>
  </si>
  <si>
    <t>Convertidores de transceptores y medios</t>
  </si>
  <si>
    <t>Mangueras multipropósito de aire, agua y gas</t>
  </si>
  <si>
    <t>Mesilato de nelfinavir</t>
  </si>
  <si>
    <t>Lazos de papel</t>
  </si>
  <si>
    <t>Concepción de La Vega</t>
  </si>
  <si>
    <t>Cunas para extremidades</t>
  </si>
  <si>
    <t>Bancos de capacitores</t>
  </si>
  <si>
    <t>Instrumentos para probar cuero</t>
  </si>
  <si>
    <t>Ayudas telefónicas para los discapacitados físicamente</t>
  </si>
  <si>
    <t>Servicios de asesoramiento sobre ética ambiental</t>
  </si>
  <si>
    <t>Espumas de cloruro de polivinilo</t>
  </si>
  <si>
    <t>Medios o suplementos para schizosaccharomyces pombe (levadura de fisión)</t>
  </si>
  <si>
    <t>Aparatos o accesorios para inyección hipodérmica</t>
  </si>
  <si>
    <t>Objetos de aleación no ferrosa fundidos en molde fijo</t>
  </si>
  <si>
    <t>Puestos (mesas) laterales de escritorios</t>
  </si>
  <si>
    <t>Servicios de perforación de pozos con tubería flexible continua</t>
  </si>
  <si>
    <t>Productos de yeso de uso odontológico</t>
  </si>
  <si>
    <t>Papel mimeógrafo</t>
  </si>
  <si>
    <t>Servicios de asesoramiento sobre ciencias ambientales</t>
  </si>
  <si>
    <t>Espéculos o dilatadores para exámenes nasales</t>
  </si>
  <si>
    <t>Ensambles de tubería soldada de solvente de latón</t>
  </si>
  <si>
    <t>Murales de palabras</t>
  </si>
  <si>
    <t>Colectores de aire</t>
  </si>
  <si>
    <t>Servicios de construcción o fabricación de pozos</t>
  </si>
  <si>
    <t>Maquinaria de sondeo o de perforación</t>
  </si>
  <si>
    <t>Objetos maquinados de cinc fundidos en molde cerámico</t>
  </si>
  <si>
    <t>Ensambles de barras soldadas con soldadura sónica no metálica</t>
  </si>
  <si>
    <t>Papel folio</t>
  </si>
  <si>
    <t>Servicios de fabricación de instrumentos científicos o equipos de medición</t>
  </si>
  <si>
    <t>Servicios de limpieza total orgánica de la matriz</t>
  </si>
  <si>
    <t>Rubidio rb</t>
  </si>
  <si>
    <t>Servicios de empleo en otros organismos</t>
  </si>
  <si>
    <t>Máquinas de moldeo por soplado</t>
  </si>
  <si>
    <t>Pinzas de cerrado</t>
  </si>
  <si>
    <t>Espejos torneados con herramienta de diamante</t>
  </si>
  <si>
    <t>Servicios de estandarización de especificaciones</t>
  </si>
  <si>
    <t>Ladrillos de sílice</t>
  </si>
  <si>
    <t>Sistemas de descongelación o sistemas de desempañar a bordo de avión</t>
  </si>
  <si>
    <t>Tubos naso entéricos no clasificados en otra parte</t>
  </si>
  <si>
    <t>Sobres de ventana</t>
  </si>
  <si>
    <t>Acetileno</t>
  </si>
  <si>
    <t>Osciloscopios</t>
  </si>
  <si>
    <t>Objetos maquinados de aleación de níquel fundidos en molde de yeso</t>
  </si>
  <si>
    <t>Ensambles de placas remachadas de cobre</t>
  </si>
  <si>
    <t>Las Galeras</t>
  </si>
  <si>
    <t>Formato de verificación de depósito</t>
  </si>
  <si>
    <t>Modelos del cuerpo de plantas, partes u órganos</t>
  </si>
  <si>
    <t>Equipo de péndulo</t>
  </si>
  <si>
    <t>Varillas medidoras</t>
  </si>
  <si>
    <t>Tazones mezcladores de uso odontológico</t>
  </si>
  <si>
    <t>Tornillo cautivo</t>
  </si>
  <si>
    <t>Unidades o accesorios de procesamiento de resinas de laboratorio dental</t>
  </si>
  <si>
    <t>Objetos de cobre fundidos en molde de grafito</t>
  </si>
  <si>
    <t>Detectores</t>
  </si>
  <si>
    <t>Prueba de llenado</t>
  </si>
  <si>
    <t>Perfiles de bronce</t>
  </si>
  <si>
    <t>Dispositivos de acceso de redes digitales de servicios integrados isdn</t>
  </si>
  <si>
    <t>Tubos nasogástricos</t>
  </si>
  <si>
    <t xml:space="preserve">AÑO FISCAL </t>
  </si>
  <si>
    <t>Servicios respiratorios hospitalarios</t>
  </si>
  <si>
    <t>Lovastatina</t>
  </si>
  <si>
    <t>Misiles superficie a superficie</t>
  </si>
  <si>
    <t>Protectores de línea de control</t>
  </si>
  <si>
    <t>Accesorios para suavizar el agua</t>
  </si>
  <si>
    <t>Componentes de berilio maquinados por extrusión de impacto</t>
  </si>
  <si>
    <t>Clorhidrato de carpipramine</t>
  </si>
  <si>
    <t>Cajas eléctricas</t>
  </si>
  <si>
    <t>Servicios de control de la altura de la fracturación del pozo</t>
  </si>
  <si>
    <t>Componentes compuestos perforados</t>
  </si>
  <si>
    <t>Platos desechables para uso doméstico</t>
  </si>
  <si>
    <t>Agujas para sutura</t>
  </si>
  <si>
    <t>Accesorios o suministros para respiradores</t>
  </si>
  <si>
    <t>Cajas para efectivo o tiquetes</t>
  </si>
  <si>
    <t>Taquistoscopio</t>
  </si>
  <si>
    <t>San Francisco de Jacagua</t>
  </si>
  <si>
    <t>Difusores ópticos</t>
  </si>
  <si>
    <t>Electrodos de ph</t>
  </si>
  <si>
    <t>Aplicadores de lociones para los discapacitados físicamente</t>
  </si>
  <si>
    <t>Seguro a todo riesgo de levantamientos</t>
  </si>
  <si>
    <t>Componentes de cobre estampados</t>
  </si>
  <si>
    <t>Tajadora de queso para uso doméstico</t>
  </si>
  <si>
    <t>Micrómetros</t>
  </si>
  <si>
    <t>Muñecos para jugadas de futbol</t>
  </si>
  <si>
    <t>Calienta comidas para uso doméstico</t>
  </si>
  <si>
    <t>Vallas publicitarias</t>
  </si>
  <si>
    <t>Calibradores</t>
  </si>
  <si>
    <t>Materiales de detección de ácido nucleico quimio luminiscente</t>
  </si>
  <si>
    <t>Servicios de campamentos o instalaciones para jóvenes</t>
  </si>
  <si>
    <t>Cauchos de repuesto</t>
  </si>
  <si>
    <t>Unidades o accesorios para monitoreo de presión intracraneal icp</t>
  </si>
  <si>
    <t>Carritos para estuches de salas de cirugía o carritos de procedimiento o gabinetes de pared o accesorios</t>
  </si>
  <si>
    <t>Asesores de inversiones</t>
  </si>
  <si>
    <t>Árboles de transmisión</t>
  </si>
  <si>
    <t>Servicios de embajadas o embajadores</t>
  </si>
  <si>
    <t>Las Matas de Farfán</t>
  </si>
  <si>
    <t>Componentes de titanio formados con explosivos</t>
  </si>
  <si>
    <t>Metal precioso en placa labrada</t>
  </si>
  <si>
    <t>Servicios legales para disputas laborales</t>
  </si>
  <si>
    <t>Cerámicas de uso odontológico</t>
  </si>
  <si>
    <t>Accesorios o aditamentos para mezcladores o sacudidores</t>
  </si>
  <si>
    <t>Pentastarch</t>
  </si>
  <si>
    <t>Trituradores o partidores de píldoras para los discapacitados físicamente</t>
  </si>
  <si>
    <t>Manejo de pasturas</t>
  </si>
  <si>
    <t>Extrusiones por impacto de magnesio</t>
  </si>
  <si>
    <t>Baterías de níquel-hidruro metálico</t>
  </si>
  <si>
    <t>Villa Altagracia</t>
  </si>
  <si>
    <t>Ayudas de flotación</t>
  </si>
  <si>
    <t>Juncalito</t>
  </si>
  <si>
    <t>Kieserita</t>
  </si>
  <si>
    <t>Pozo petrolero cemento estándar fino tipo iii</t>
  </si>
  <si>
    <t>Clorhidrato de eflomitina</t>
  </si>
  <si>
    <t>Semillas de sorgo</t>
  </si>
  <si>
    <t>Grafito natural</t>
  </si>
  <si>
    <t>Herramientas de halar tapones</t>
  </si>
  <si>
    <t>Letras o números autoadhesivos</t>
  </si>
  <si>
    <t>Bombas de pipetas</t>
  </si>
  <si>
    <t>Peladores para uso comercial</t>
  </si>
  <si>
    <t>Contenedores o bandejas de esterilización</t>
  </si>
  <si>
    <t>Servicios relacionados con la televisión</t>
  </si>
  <si>
    <t>Aeronave de alas giratorias basculantes</t>
  </si>
  <si>
    <t>Plomadas</t>
  </si>
  <si>
    <t>Kits para el entrenamiento de mascotas domésticas</t>
  </si>
  <si>
    <t>Ensambles de tubos remachados de acero al carbono</t>
  </si>
  <si>
    <t>Ruedas de ruleta</t>
  </si>
  <si>
    <t>Medición o monitoreo de la contaminación del suelo</t>
  </si>
  <si>
    <t>Trípodes de luces de operación para uso odontológico</t>
  </si>
  <si>
    <t>Cumplimiento del mercadeo directo</t>
  </si>
  <si>
    <t>Servicios de lucha contra incendios en el pozo</t>
  </si>
  <si>
    <t>Dispensadores de tazas</t>
  </si>
  <si>
    <t>Laminadoras</t>
  </si>
  <si>
    <t>Filtros de absorción</t>
  </si>
  <si>
    <t>Sistemas de gravedad sísmicos</t>
  </si>
  <si>
    <t>Libros de recursos para construcción de palabras</t>
  </si>
  <si>
    <t>Bloques o sujetadores para cámaras</t>
  </si>
  <si>
    <t>Recipientes o cuencos para soluciones o mezclas médicas</t>
  </si>
  <si>
    <t>Servicios de sistemas de información geográfica (sig)</t>
  </si>
  <si>
    <t>Instrumentos de empaque de cordones de retracción para uso odontológico</t>
  </si>
  <si>
    <t>Fluoropolímeros ptfe</t>
  </si>
  <si>
    <t>Acónito</t>
  </si>
  <si>
    <t>Etiquetas de papel</t>
  </si>
  <si>
    <t>Citrato de magnesio</t>
  </si>
  <si>
    <t>Muros de bloque de vidrio</t>
  </si>
  <si>
    <t>Maquinaria para afelpado</t>
  </si>
  <si>
    <t>Ensambles estructurales remachados de acero de aleación baja</t>
  </si>
  <si>
    <t>Calcio ca</t>
  </si>
  <si>
    <t>Instrumentos de prueba de cartón</t>
  </si>
  <si>
    <t>Pasadores para uso quirúrgico</t>
  </si>
  <si>
    <t>Equipo de remoción de bacterias</t>
  </si>
  <si>
    <t>Acordeones</t>
  </si>
  <si>
    <t>San Ignacio de Sabaneta</t>
  </si>
  <si>
    <t>Biperideno</t>
  </si>
  <si>
    <t>Enalapril</t>
  </si>
  <si>
    <t>Accesorios o suministros para analizadores de inmunología</t>
  </si>
  <si>
    <t>Perímetros para uso oftálmico</t>
  </si>
  <si>
    <t>Las Lagunas Abajo</t>
  </si>
  <si>
    <t>Bases de látex</t>
  </si>
  <si>
    <t>Papel para dibujo de pasta de madera triturada</t>
  </si>
  <si>
    <t>Componentes de reflujo</t>
  </si>
  <si>
    <t>Silos</t>
  </si>
  <si>
    <t>Forjas de estaño maquinadas por reducción</t>
  </si>
  <si>
    <t>Éter</t>
  </si>
  <si>
    <t>Nilutamida</t>
  </si>
  <si>
    <t>Objetos maquinados de estaño fundidos en arena</t>
  </si>
  <si>
    <t>Levantamiento o reparación de techos</t>
  </si>
  <si>
    <t>Grupo alilo</t>
  </si>
  <si>
    <t>Barrenos para aumento forestal</t>
  </si>
  <si>
    <t>Cadenas de rodillos</t>
  </si>
  <si>
    <t>Desirudina</t>
  </si>
  <si>
    <t>Aplicadores de vendajes</t>
  </si>
  <si>
    <t>Programas o servicios de planificación familiar</t>
  </si>
  <si>
    <t>Máquinas aplanadoras o niveladoras</t>
  </si>
  <si>
    <t>Retardo de envío del cable de recuperación</t>
  </si>
  <si>
    <t>Overoles de protección</t>
  </si>
  <si>
    <t>Astemizol</t>
  </si>
  <si>
    <t>Kits de estudio o actividades de biología</t>
  </si>
  <si>
    <t>Sets de instrumentos para cirugía de craneotomía</t>
  </si>
  <si>
    <t>Ensambles estructurales con soldadura de fuerte o débil de latón</t>
  </si>
  <si>
    <t>Deshidratadores</t>
  </si>
  <si>
    <t>Puertas, tapas o estantes de baterías</t>
  </si>
  <si>
    <t>Equipos para enfriar vasos</t>
  </si>
  <si>
    <t>Servicios audiovisuales</t>
  </si>
  <si>
    <t>Gabinetes calentadores de cobijas o soluciones</t>
  </si>
  <si>
    <t>Formaciones solares de la nave espacial</t>
  </si>
  <si>
    <t>Uniones de tubería</t>
  </si>
  <si>
    <t>Dipropionato de betametasona</t>
  </si>
  <si>
    <t>Carboncillos</t>
  </si>
  <si>
    <t>VALDESIA</t>
  </si>
  <si>
    <t>Solución de cloruro sódico para irrigación</t>
  </si>
  <si>
    <t>Puertas de persiana para camiones</t>
  </si>
  <si>
    <t>Organizaciones de eventos culturales</t>
  </si>
  <si>
    <t>Sistemas de video conferencias</t>
  </si>
  <si>
    <t>Aditivos de pérdida de fluido de polímeros naturales</t>
  </si>
  <si>
    <t>Anti adhesivos</t>
  </si>
  <si>
    <t>Señales de punto de venta</t>
  </si>
  <si>
    <t>Luces o accesorios de fibra óptica para uso odontológico</t>
  </si>
  <si>
    <t>Productos para el sistema sexual genital urinario u hormonales para uso veterinario</t>
  </si>
  <si>
    <t>Servicios de clasificación de datos o contenidos</t>
  </si>
  <si>
    <t>Amoniaco</t>
  </si>
  <si>
    <t>Placas o láminas de plata</t>
  </si>
  <si>
    <t>Ascensores</t>
  </si>
  <si>
    <t>Lámparas portátiles</t>
  </si>
  <si>
    <t>Servicios de herramientas del hoyo de bajada de campo petrolero</t>
  </si>
  <si>
    <t>Maquinaria para bordados</t>
  </si>
  <si>
    <t>Paso subterráneo</t>
  </si>
  <si>
    <t>Unidades de medios removibles de alta capacidad</t>
  </si>
  <si>
    <t>Equipo de limpieza de alfombras</t>
  </si>
  <si>
    <t>Terconazol</t>
  </si>
  <si>
    <t>Paquetes de muebles para ejecutivos no modulares</t>
  </si>
  <si>
    <t>Espectrómetros de masa</t>
  </si>
  <si>
    <t>Ensambles de tubos soldados con soldadura sónica de aleación wasp</t>
  </si>
  <si>
    <t>Marcadores de tamaño o estándares de ácido desoxirribonucleico dna</t>
  </si>
  <si>
    <t>Oclusores para cámaras</t>
  </si>
  <si>
    <t>Servicios de promoción comercial</t>
  </si>
  <si>
    <t>Revestimiento de aislamiento no térmico</t>
  </si>
  <si>
    <t>Salsas para cocinar</t>
  </si>
  <si>
    <t>Tubos para gastrostomía endoscópica percutánea</t>
  </si>
  <si>
    <t>Cableado preformado troncal</t>
  </si>
  <si>
    <t>Protectores de ojos</t>
  </si>
  <si>
    <t>Estuches de desfibriladores para servicios médicos de emergencia</t>
  </si>
  <si>
    <t>Probadores de resistencia de textiles</t>
  </si>
  <si>
    <t>Sistemas de manejo de combustible del avión</t>
  </si>
  <si>
    <t>Jarras</t>
  </si>
  <si>
    <t>Software de interruptor o enrutador</t>
  </si>
  <si>
    <t>Maquinaria para hacer túneles</t>
  </si>
  <si>
    <t>Servicios de prevención o control de la lepra</t>
  </si>
  <si>
    <t>Médula de madera</t>
  </si>
  <si>
    <t>Tiras o papeles para prueba de ph</t>
  </si>
  <si>
    <t>Refrescadores de aliento</t>
  </si>
  <si>
    <t>Labrado de llanta</t>
  </si>
  <si>
    <t>Aparatos de fondue para servicio de comidas</t>
  </si>
  <si>
    <t>Unidades o accesorios de almacenamiento para laboratorios</t>
  </si>
  <si>
    <t>Objetos de zinc fundidos por proceso en v</t>
  </si>
  <si>
    <t>Queso natural</t>
  </si>
  <si>
    <t>Sistemas frac pack</t>
  </si>
  <si>
    <t>Altamira</t>
  </si>
  <si>
    <t>Servicios de transporte en furgones</t>
  </si>
  <si>
    <t>Servicios de control de arena multizonal</t>
  </si>
  <si>
    <t>Estrona</t>
  </si>
  <si>
    <t>Cuerdas o plectros para instrumentos</t>
  </si>
  <si>
    <t>Cajas o folders para portaobjetos para microscopios</t>
  </si>
  <si>
    <t>Espectroscopios</t>
  </si>
  <si>
    <t>Borradores de casetes de audio o video</t>
  </si>
  <si>
    <t>Equipos de red de red óptica sincrónica sonet</t>
  </si>
  <si>
    <t>Lantano la</t>
  </si>
  <si>
    <t>Distractores o accesorios para uso quirúrgico</t>
  </si>
  <si>
    <t>Paquetes de trauma para respuesta de larga distancia ldr para servicios médicos de emergencia</t>
  </si>
  <si>
    <t>Herramientas o accesorios para vidrios de colores</t>
  </si>
  <si>
    <t>Revestimiento o láminas de madera</t>
  </si>
  <si>
    <t>Pimozida</t>
  </si>
  <si>
    <t>Berlingas</t>
  </si>
  <si>
    <t>Copas para servicio de comidas</t>
  </si>
  <si>
    <t>Asientos geriátricos o accesorios</t>
  </si>
  <si>
    <t>Fundición en arena de acero inoxidable</t>
  </si>
  <si>
    <t>Actuaciones u obras teatrales</t>
  </si>
  <si>
    <t>Formas de cartón ondulado</t>
  </si>
  <si>
    <t>Villa Sombrero</t>
  </si>
  <si>
    <t>Soportes para certificados</t>
  </si>
  <si>
    <t>Minas</t>
  </si>
  <si>
    <t>Herramientas acústicas</t>
  </si>
  <si>
    <t>Servicios de monitoreo de sustancias tóxicas</t>
  </si>
  <si>
    <t>Accesorios para carritos de pacientes</t>
  </si>
  <si>
    <t>Probadores hipot</t>
  </si>
  <si>
    <t>Hierros para waffles para uso comercial</t>
  </si>
  <si>
    <t>Combinación de ácido cítrico y citrato de sodio</t>
  </si>
  <si>
    <t>Carpas</t>
  </si>
  <si>
    <t>Jima Abajo</t>
  </si>
  <si>
    <t>Pulidores dentales</t>
  </si>
  <si>
    <t>Cajas de interruptores periféricos</t>
  </si>
  <si>
    <t>Gestión de la calidad del agua</t>
  </si>
  <si>
    <t>Paneles de pantalla de plasma pdp</t>
  </si>
  <si>
    <t>Enrofloxacina</t>
  </si>
  <si>
    <t>Digoxina inmune fab</t>
  </si>
  <si>
    <t>Equipos de registro de producción</t>
  </si>
  <si>
    <t>Organizadores no modular</t>
  </si>
  <si>
    <t>Máquinas de moldeo por inyección</t>
  </si>
  <si>
    <t>Hebillas para el pelo</t>
  </si>
  <si>
    <t>Obstáculos</t>
  </si>
  <si>
    <t>Resinas de polieter</t>
  </si>
  <si>
    <t>Destornilladores para miomas para uso quirúrgico</t>
  </si>
  <si>
    <t>Conjuntos de circuitos mixtos</t>
  </si>
  <si>
    <t>Unidades de hemodiálisis o hemofiltración venosa continua o productos relacionados</t>
  </si>
  <si>
    <t>Aleaciones de molibdeno cromo cobalto fundido para implantes dentales</t>
  </si>
  <si>
    <t>Analizadores de histología</t>
  </si>
  <si>
    <t>Servicios de actuación</t>
  </si>
  <si>
    <t>Los Fríos</t>
  </si>
  <si>
    <t>Albúmina humana</t>
  </si>
  <si>
    <t>Objetos maquinados en molde permanente de hierro fundidos</t>
  </si>
  <si>
    <t>Correas de caucho</t>
  </si>
  <si>
    <t>Ponchos de protección</t>
  </si>
  <si>
    <t>Señales de neón</t>
  </si>
  <si>
    <t>Kits o suministros para pruebas de hematología</t>
  </si>
  <si>
    <t>Forjaduras en estampa de impresión de acero inoxidable</t>
  </si>
  <si>
    <t>Donepezilo clorhidrato</t>
  </si>
  <si>
    <t>Ezetimiba</t>
  </si>
  <si>
    <t>Impresoras de cinta térmica</t>
  </si>
  <si>
    <t>Sulpirida</t>
  </si>
  <si>
    <t>Litio li</t>
  </si>
  <si>
    <t>Espironolactona</t>
  </si>
  <si>
    <t>Bombas de vapor</t>
  </si>
  <si>
    <t>Vástagos de pistón de cilindro hidráulico</t>
  </si>
  <si>
    <t>Estaciones de trabajo para autopsia macroscópica o accesorios</t>
  </si>
  <si>
    <t>Papeles cartulina</t>
  </si>
  <si>
    <t>Tapones para reacción en cadena de polimerasa pcr</t>
  </si>
  <si>
    <t>Servicios de fabricación de fibra acrílica</t>
  </si>
  <si>
    <t>Naranjos</t>
  </si>
  <si>
    <t>Herramientas de escariado</t>
  </si>
  <si>
    <t>Receptores sísmicos</t>
  </si>
  <si>
    <t>Cubiertas de casetes o película radiográfica</t>
  </si>
  <si>
    <t>Servicios de tiendas en buques</t>
  </si>
  <si>
    <t>Hojas de sierra</t>
  </si>
  <si>
    <t>Extrusiones de perfiles de plomo</t>
  </si>
  <si>
    <t>Luces de tormenta</t>
  </si>
  <si>
    <t>Servicios de lectura de la superficie en el emplazamiento del pozo</t>
  </si>
  <si>
    <t>Articuladores o accesorios de uso odontológico</t>
  </si>
  <si>
    <t>Clorhidrato de nalbufina</t>
  </si>
  <si>
    <t>Sets de grupos de acompañamiento</t>
  </si>
  <si>
    <t>Acollador de protección contra caídas</t>
  </si>
  <si>
    <t>Clorazapato dipotásico</t>
  </si>
  <si>
    <t>Almohadillas de transmisión de ultrasonido para uso médico</t>
  </si>
  <si>
    <t>Alarma de pulso de mojada en la cama para los discapacitados físicamente</t>
  </si>
  <si>
    <t>Banda transportadora sobre rieles</t>
  </si>
  <si>
    <t>Servicios de eliminación o control de residuos petroleros</t>
  </si>
  <si>
    <t>Equipo que usa unidades de soporte para control de arena a granel</t>
  </si>
  <si>
    <t>Servicios de hiladoras, telares o tejedoras</t>
  </si>
  <si>
    <t>Rifles para deportes</t>
  </si>
  <si>
    <t>Servicio de aceite o agua caliente para el campo petrolero</t>
  </si>
  <si>
    <t>Colchones o sets para dormir</t>
  </si>
  <si>
    <t>Miradores</t>
  </si>
  <si>
    <t>Servicios de perforación de pozos con cables conductores</t>
  </si>
  <si>
    <t>Mangueras o boquillas para incendios</t>
  </si>
  <si>
    <t>Trampas de yeso de laboratorio dental</t>
  </si>
  <si>
    <t>Amplificadores</t>
  </si>
  <si>
    <t>Reserpina</t>
  </si>
  <si>
    <t>Almohadilla de topa</t>
  </si>
  <si>
    <t>Estreptozocina</t>
  </si>
  <si>
    <t>Rompedores de polímero ácido</t>
  </si>
  <si>
    <t>Válvulas de control de disco</t>
  </si>
  <si>
    <t>Servicios de tornería</t>
  </si>
  <si>
    <t>Diplomas</t>
  </si>
  <si>
    <t>Robots de sellado adhesivo</t>
  </si>
  <si>
    <t>Sets de retractores para uso quirúrgico</t>
  </si>
  <si>
    <t>Sistemas centrífugos de perfusión o accesorios</t>
  </si>
  <si>
    <t>Ventanas de apertura horizontal</t>
  </si>
  <si>
    <t>Servicios de asesoramiento sobre planificación estratégica</t>
  </si>
  <si>
    <t>Hombreras o charreteras</t>
  </si>
  <si>
    <t>Sistemas de control medioambiental marítimo</t>
  </si>
  <si>
    <t>Apiladoras</t>
  </si>
  <si>
    <t>Sistemas de control de movimiento integrados</t>
  </si>
  <si>
    <t>Cinta doble faz</t>
  </si>
  <si>
    <t>Certificados específicos de grado</t>
  </si>
  <si>
    <t>Polisopreno sintético ir</t>
  </si>
  <si>
    <t>Libros de calificaciones de la clase del profesor</t>
  </si>
  <si>
    <t>Hojas de transferencia</t>
  </si>
  <si>
    <t>Herramientas de fundición</t>
  </si>
  <si>
    <t>Ollas de presión o freidoras de presión</t>
  </si>
  <si>
    <t>Espejos para láser</t>
  </si>
  <si>
    <t>Pijamas o camisas de dormir o batas para bebé</t>
  </si>
  <si>
    <t>Gorras</t>
  </si>
  <si>
    <t>Papel cebolla</t>
  </si>
  <si>
    <t>Bimatoprost</t>
  </si>
  <si>
    <t>Poliéster no saturado up</t>
  </si>
  <si>
    <t>Hidrocloruro de cetirizina</t>
  </si>
  <si>
    <t>Lámparas de hendidura para uso oftálmico</t>
  </si>
  <si>
    <t>Cámaras de comercio</t>
  </si>
  <si>
    <t>Varillas de acero inoxidable</t>
  </si>
  <si>
    <t>Puertos de infusión para hemofiltración</t>
  </si>
  <si>
    <t>Cabezales panorámicos</t>
  </si>
  <si>
    <t>Equipo de hidro - ruptura</t>
  </si>
  <si>
    <t>Sulfato de guanadrel</t>
  </si>
  <si>
    <t>Piezas manuales o accesorios para uso odontológico</t>
  </si>
  <si>
    <t>Soportes o zócalos de circuito integrado</t>
  </si>
  <si>
    <t>Servicios de elaboración de bejuco o mimbre</t>
  </si>
  <si>
    <t>Cinta de bísmalemida</t>
  </si>
  <si>
    <t>Accesorios para limpiadores de vapor o presión</t>
  </si>
  <si>
    <t>Doble carril</t>
  </si>
  <si>
    <t>Arreglos sísmicos</t>
  </si>
  <si>
    <t>Ensambles de placas soldadas con soldadura ultra violeta de aleación wasp</t>
  </si>
  <si>
    <t>Muñequeras protectoras</t>
  </si>
  <si>
    <t>Reactivos o soluciones o tinturas para histología</t>
  </si>
  <si>
    <t>Unidades de curado de laboratorio dental</t>
  </si>
  <si>
    <t>Botones de acceso gástrico</t>
  </si>
  <si>
    <t>Banda de acero</t>
  </si>
  <si>
    <t>Cintas o vendajes o correas o mangas para posicionamiento de catéter arterial o intravenoso</t>
  </si>
  <si>
    <t>Aceleradores lineales para teleterapia radioterapia</t>
  </si>
  <si>
    <t>Componentes de caucho maquinados por extrusión hidrostática</t>
  </si>
  <si>
    <t>Dispensador de zunchos</t>
  </si>
  <si>
    <t>Kits de expresión de levadura</t>
  </si>
  <si>
    <t>Brocas cónicas de rodillo de botón de inserción</t>
  </si>
  <si>
    <t>Dispositivos sellantes vasculares</t>
  </si>
  <si>
    <t>Guaifenesina</t>
  </si>
  <si>
    <t>Cajas o dispensadores de guantes médicos</t>
  </si>
  <si>
    <t>Overoles para personal médico</t>
  </si>
  <si>
    <t>Conductores de bus</t>
  </si>
  <si>
    <t>Sorgo para forraje</t>
  </si>
  <si>
    <t>Trinquetes</t>
  </si>
  <si>
    <t>Cinta pegante libre de ácido</t>
  </si>
  <si>
    <t>Servicios de adquisición de datos sísmicos de tierras de 2d/ 3d/ 4d</t>
  </si>
  <si>
    <t>Sistemas de control de la tracción del vehículo</t>
  </si>
  <si>
    <t>Arandelas giratorias</t>
  </si>
  <si>
    <t>Eritromicina</t>
  </si>
  <si>
    <t>Contadores o temporizadores o divisores de frecuencia</t>
  </si>
  <si>
    <t>Objetos de acero inoxidable fundidos en molde de grafito</t>
  </si>
  <si>
    <t>Malecón</t>
  </si>
  <si>
    <t>Clorhidrato de cloroprocaína</t>
  </si>
  <si>
    <t>Kits para técnicos médicos de emergencia emt</t>
  </si>
  <si>
    <t>Servicios de láser</t>
  </si>
  <si>
    <t>Limitación  de armamentos</t>
  </si>
  <si>
    <t>Raspadores de pisos</t>
  </si>
  <si>
    <t>Gabinetes para uso odontológico</t>
  </si>
  <si>
    <t>Diente de rueda de cadena</t>
  </si>
  <si>
    <t>Agujas de tubo al vacío</t>
  </si>
  <si>
    <t>Solución ringer lactato</t>
  </si>
  <si>
    <t>Servicios de hojalatería</t>
  </si>
  <si>
    <t>Perborato sódico</t>
  </si>
  <si>
    <t>Contadores gama</t>
  </si>
  <si>
    <t>Estaciones base de fidelidad inalámbricas</t>
  </si>
  <si>
    <t>Empacadora al vacío</t>
  </si>
  <si>
    <t>Cortaúñas o limas para los discapacitados físicamente</t>
  </si>
  <si>
    <t>Moldeables de aislación</t>
  </si>
  <si>
    <t>Bloques para lijar</t>
  </si>
  <si>
    <t>Unidades quirúrgicas</t>
  </si>
  <si>
    <t>Resortes para estampas</t>
  </si>
  <si>
    <t>Las Placetas</t>
  </si>
  <si>
    <t>Viruta de madera</t>
  </si>
  <si>
    <t>Cepillos para centrífugas</t>
  </si>
  <si>
    <t>Objetos de fundición centrífuga de plomo</t>
  </si>
  <si>
    <t>Componentes de plomo formados enrollados</t>
  </si>
  <si>
    <t>Caliza</t>
  </si>
  <si>
    <t>Cuidado de la boca para los discapacitados físicamente</t>
  </si>
  <si>
    <t>Cilindros neumáticos</t>
  </si>
  <si>
    <t>Sulfato de hiosciamina</t>
  </si>
  <si>
    <t>Tazones de ponche para servicio de comidas</t>
  </si>
  <si>
    <t>Quemadores de alcohol</t>
  </si>
  <si>
    <t>Cerradores de puertas</t>
  </si>
  <si>
    <t>Ingeniería arquitectónica</t>
  </si>
  <si>
    <t>Mata Palacio</t>
  </si>
  <si>
    <t>Diales o kits de diales de medición</t>
  </si>
  <si>
    <t>Petrolatos</t>
  </si>
  <si>
    <t>Memoria rom programable borrable eléctricamente (eeprom)</t>
  </si>
  <si>
    <t>Variadores de fase</t>
  </si>
  <si>
    <t>Envoltura de yeso</t>
  </si>
  <si>
    <t>Componentes de magnesio maquinados por extrusión en frío</t>
  </si>
  <si>
    <t>Tajador de huevos para uso doméstico</t>
  </si>
  <si>
    <t>Carritos de golf</t>
  </si>
  <si>
    <t>Placas de identificación de esterilización</t>
  </si>
  <si>
    <t>Indicadores visuales de flujo</t>
  </si>
  <si>
    <t>Elevadores forklift</t>
  </si>
  <si>
    <t>Carritos específicos para equipos de diagnóstico o monitoreo</t>
  </si>
  <si>
    <t>Instrumentos para probar cerámicas</t>
  </si>
  <si>
    <t>Silicona si</t>
  </si>
  <si>
    <t>Escáner radiocromatográfico</t>
  </si>
  <si>
    <t>Bombas eléctricas de fondo de pozo</t>
  </si>
  <si>
    <t>Alambre para fusible</t>
  </si>
  <si>
    <t>Elastómeros para ortodoncia</t>
  </si>
  <si>
    <t>Instalación de conductos</t>
  </si>
  <si>
    <t>Servicios de asesorías sobre la contaminación del suelo</t>
  </si>
  <si>
    <t>Congeladores de placa</t>
  </si>
  <si>
    <t>Kit de reparación de carpas</t>
  </si>
  <si>
    <t>Banderas o accesorios</t>
  </si>
  <si>
    <t>Ganchos en j</t>
  </si>
  <si>
    <t>Barras de tinta</t>
  </si>
  <si>
    <t>Incubadoras de cámara única de dióxido de carbono de pared seca</t>
  </si>
  <si>
    <t>Despolarizadores</t>
  </si>
  <si>
    <t>Pedro Corto</t>
  </si>
  <si>
    <t>Juegos de estrategia</t>
  </si>
  <si>
    <t>Tioéteres</t>
  </si>
  <si>
    <t>Procesadores de platinas de impresión de offset</t>
  </si>
  <si>
    <t>Componentes de metal soldado</t>
  </si>
  <si>
    <t>Sistemas híbridos de almacenaje de combustible de avión</t>
  </si>
  <si>
    <t>Cápsulas de amalgama para uso odontológico</t>
  </si>
  <si>
    <t>Tonómetros o accesorios para uso oftálmico</t>
  </si>
  <si>
    <t>Camino caliente para cámaras ambientales o de cultivo</t>
  </si>
  <si>
    <t>Servicios sísmicos de pozo cruzado</t>
  </si>
  <si>
    <t>Pasteles de sal de repisa</t>
  </si>
  <si>
    <t>Equipo de medición de resistencia calibrada</t>
  </si>
  <si>
    <t>Adaptadores o cables o conductores para electrocardiografía ekg</t>
  </si>
  <si>
    <t>Pozos dirigidos geológicamente</t>
  </si>
  <si>
    <t>Bombas de engranaje</t>
  </si>
  <si>
    <t>Servicios de fabricación de plásticos, resinas o fibras</t>
  </si>
  <si>
    <t>Rompecabezas del dinero</t>
  </si>
  <si>
    <t>Cuchillas para paspartú</t>
  </si>
  <si>
    <t>Ginseng</t>
  </si>
  <si>
    <t>Convertidor de canales</t>
  </si>
  <si>
    <t>Control remoto</t>
  </si>
  <si>
    <t>Mezcladores de vértice</t>
  </si>
  <si>
    <t>Vestidores o armarios</t>
  </si>
  <si>
    <t>Tableros geométricos de doble cara</t>
  </si>
  <si>
    <t>Ventilador</t>
  </si>
  <si>
    <t>Analizadores de hematología</t>
  </si>
  <si>
    <t>Bases para esmalte</t>
  </si>
  <si>
    <t>Alfombras</t>
  </si>
  <si>
    <t>Sondas o accesorios para ultrasonido o eco vaginal</t>
  </si>
  <si>
    <t>Juegos de pinball</t>
  </si>
  <si>
    <t>Vacíos de yeso</t>
  </si>
  <si>
    <t>Ensamblajes de regleta</t>
  </si>
  <si>
    <t>Sistemas de alarma contra incendios</t>
  </si>
  <si>
    <t>Servicios de nefrología</t>
  </si>
  <si>
    <t>Cinarizina</t>
  </si>
  <si>
    <t>Servoválvula</t>
  </si>
  <si>
    <t>Inmunoglobulinas bacterianas</t>
  </si>
  <si>
    <t>Máquinas de doble nivel no invasivas</t>
  </si>
  <si>
    <t>Terreno de aparcamiento</t>
  </si>
  <si>
    <t>Componentes de berilio maquinados por extrusión hidrostática</t>
  </si>
  <si>
    <t>Lustres</t>
  </si>
  <si>
    <t>Acero inoxidable en barra labrada</t>
  </si>
  <si>
    <t>Ensambles de láminas pegadas de aluminio</t>
  </si>
  <si>
    <t>Ingeniería o disposición de la planta de pintura</t>
  </si>
  <si>
    <t>Estuches para instrumentos o accesorios quirúrgicos post mortem</t>
  </si>
  <si>
    <t>Fenilbutirato de sodio</t>
  </si>
  <si>
    <t>Reductores de fricción aniónico</t>
  </si>
  <si>
    <t>Cinturones de soporte de la espalda</t>
  </si>
  <si>
    <t>Ensambles estructurales con soldadura sónica de titanio</t>
  </si>
  <si>
    <t>Hipromelosa</t>
  </si>
  <si>
    <t>Fichas con fracciones</t>
  </si>
  <si>
    <t>Estantes para tarjetas de tiempo</t>
  </si>
  <si>
    <t>Arandelas de resorte</t>
  </si>
  <si>
    <t>Subestación</t>
  </si>
  <si>
    <t>Quita Coraza</t>
  </si>
  <si>
    <t>Equipo para teñir muestras de histología o citología</t>
  </si>
  <si>
    <t>Compuestos para modelado  no endurecibles a base de aceite</t>
  </si>
  <si>
    <t>Software de manejo de inventarios</t>
  </si>
  <si>
    <t>Servicios de comprobación de hechos</t>
  </si>
  <si>
    <t>Suturas quirúrgicas o pasadores de alambre o productos relacionados</t>
  </si>
  <si>
    <t>Óxidos inorgánicos</t>
  </si>
  <si>
    <t>Cal apagada</t>
  </si>
  <si>
    <t>Suplemento de potasio</t>
  </si>
  <si>
    <t>Servicio de pruebas de control de la presión de ensayo de la varilla de barrena</t>
  </si>
  <si>
    <t>Prensas de dimensionamiento o grabado en relieve</t>
  </si>
  <si>
    <t>Piedras abrasivas</t>
  </si>
  <si>
    <t>Fibras vegetales</t>
  </si>
  <si>
    <t>Personal profesional permanente</t>
  </si>
  <si>
    <t>Tubería de hormigón</t>
  </si>
  <si>
    <t>Vaquería</t>
  </si>
  <si>
    <t>Libros de recursos o actividades del tangram</t>
  </si>
  <si>
    <t>Chapas o pomos</t>
  </si>
  <si>
    <t>Mezcladoras de grada giratoria</t>
  </si>
  <si>
    <t>Servicios de asesoramiento sobre tecnologías de la información</t>
  </si>
  <si>
    <t>Editores de video</t>
  </si>
  <si>
    <t>Fundición en arena de estaño</t>
  </si>
  <si>
    <t>Cuerda de caucho</t>
  </si>
  <si>
    <t>Programas empresariales de propiedad minoritaria</t>
  </si>
  <si>
    <t>Accesorios de ensamblaje</t>
  </si>
  <si>
    <t>Servicios de fabricación de tejidos de punto</t>
  </si>
  <si>
    <t>Espaciadores de fluido</t>
  </si>
  <si>
    <t>Objetos maquinados no metálicos fundidos en molde de yeso</t>
  </si>
  <si>
    <t>Acetato de medroxiprogesterona</t>
  </si>
  <si>
    <t>Piscicultura</t>
  </si>
  <si>
    <t>Servicios de laboratorios bacteriológicos</t>
  </si>
  <si>
    <t>Forjas de bronce maquinadas con impresión por troquel</t>
  </si>
  <si>
    <t>Películas de acetato</t>
  </si>
  <si>
    <t>Sensores de color</t>
  </si>
  <si>
    <t>Lámparas de filamento</t>
  </si>
  <si>
    <t>Tubos o tuberías de succión</t>
  </si>
  <si>
    <t>Sujetadores o carritos para envoltorios o sobres de esterilización</t>
  </si>
  <si>
    <t>Ensambles de placas soldadas con soldadura ultra violeta de acero inoxidable</t>
  </si>
  <si>
    <t>Microcontroladores</t>
  </si>
  <si>
    <t>Kits de electroquímica</t>
  </si>
  <si>
    <t>Extrusoras para materiales de modelado</t>
  </si>
  <si>
    <t>Ángulos de latón</t>
  </si>
  <si>
    <t>Desinfectante o esterilizador de instrumentos</t>
  </si>
  <si>
    <t>Fuegos artificiales</t>
  </si>
  <si>
    <t>Prensa para galletas para uso doméstico</t>
  </si>
  <si>
    <t>Bolígrafos permanentes</t>
  </si>
  <si>
    <t>Imanes de ferrita</t>
  </si>
  <si>
    <t>Congeladores a bajas temperaturas</t>
  </si>
  <si>
    <t>Implementos para la manicure</t>
  </si>
  <si>
    <t>Servicios de prevención o control de enfermedades bacterianas</t>
  </si>
  <si>
    <t>Servicio de contabilidad de costos</t>
  </si>
  <si>
    <t>Cuero de reptil</t>
  </si>
  <si>
    <t>Ayudas para batear en beisbol</t>
  </si>
  <si>
    <t>Fotocontroles</t>
  </si>
  <si>
    <t>Servicios de protección contra la contaminación del aire</t>
  </si>
  <si>
    <t>Máquinas multifuncionales</t>
  </si>
  <si>
    <t>Remaches articulados</t>
  </si>
  <si>
    <t>Materiales o accesorios plásticos amigables maleables a bajas temperaturas</t>
  </si>
  <si>
    <t>Tubos de resistencia</t>
  </si>
  <si>
    <t>Planeadores</t>
  </si>
  <si>
    <t>Bidones no metálicos para líquido inflamable</t>
  </si>
  <si>
    <t>Soluciones de decontaminación</t>
  </si>
  <si>
    <t>Cilindros hidráulicos</t>
  </si>
  <si>
    <t>Colimadores para mapeo linfático</t>
  </si>
  <si>
    <t>Moldes</t>
  </si>
  <si>
    <t>Mezcladora con doble brazo amasador</t>
  </si>
  <si>
    <t>Estreptoquinasa</t>
  </si>
  <si>
    <t>Troglitazona</t>
  </si>
  <si>
    <t>Mechas para oídos</t>
  </si>
  <si>
    <t>Herramientas para tallar</t>
  </si>
  <si>
    <t>Objetos maquinados de aluminio fundidos en arena</t>
  </si>
  <si>
    <t>Trampas frías</t>
  </si>
  <si>
    <t>Lignocaina</t>
  </si>
  <si>
    <t>Ensambles de barras atornilladas de aleación wasp</t>
  </si>
  <si>
    <t>Molduras por inyección de caucho</t>
  </si>
  <si>
    <t>Fitopatología</t>
  </si>
  <si>
    <t>Carpofen</t>
  </si>
  <si>
    <t>Estetoscopios de doble audífono</t>
  </si>
  <si>
    <t>Servicios de protección de la capa de ozono</t>
  </si>
  <si>
    <t>Teteras para uso doméstico</t>
  </si>
  <si>
    <t>Tejidos de lana de punto</t>
  </si>
  <si>
    <t>Carros o puestos o accesorios para cilindros de gas para uso médico</t>
  </si>
  <si>
    <t>Postres preparados</t>
  </si>
  <si>
    <t>Levantadores o niveladores para uso quirúrgico</t>
  </si>
  <si>
    <t>Válvulas alternadoras</t>
  </si>
  <si>
    <t>Columnas cargadas</t>
  </si>
  <si>
    <t>Ensambles de láminas atornilladas de aleación hast x</t>
  </si>
  <si>
    <t>Postes de metal</t>
  </si>
  <si>
    <t>El Pino</t>
  </si>
  <si>
    <t>Fibras de abacá</t>
  </si>
  <si>
    <t>Instalación de equipos de comunicaciones</t>
  </si>
  <si>
    <t>Rotadores de tubos</t>
  </si>
  <si>
    <t>Maquinas de prueba de resortes</t>
  </si>
  <si>
    <t>Fieltros de recubrimiento ortopédico para el antebrazo o la muñeca o el pulgar</t>
  </si>
  <si>
    <t>Servicios de transporte de inflables  mediante tubería flexible contínua</t>
  </si>
  <si>
    <t>Hidroxizina pamoato</t>
  </si>
  <si>
    <t>Manijas de escopios o cargadores de escopios para exámenes médicos</t>
  </si>
  <si>
    <t>Constanza</t>
  </si>
  <si>
    <t>Rodillos para prados o terrenos deportivos</t>
  </si>
  <si>
    <t>Telas para tapicería</t>
  </si>
  <si>
    <t>Tijeras para uso quirúrgico</t>
  </si>
  <si>
    <t>Suministros de tracción de piernas</t>
  </si>
  <si>
    <t>Materiales de enseñanza de formación de ética laboral o actitudes</t>
  </si>
  <si>
    <t>Forjas de titanio maquinadas con impresión por troquel</t>
  </si>
  <si>
    <t>Multas u honorarios de procesos penales</t>
  </si>
  <si>
    <t>Iluminación paisajística</t>
  </si>
  <si>
    <t>Testolactona</t>
  </si>
  <si>
    <t>Kits de demostración de materia</t>
  </si>
  <si>
    <t>Equipo de desarenar producción</t>
  </si>
  <si>
    <t>Chirino</t>
  </si>
  <si>
    <t>Trituradores de roca</t>
  </si>
  <si>
    <t>Dipropionato de beclometasona</t>
  </si>
  <si>
    <t>Rotores o estatores</t>
  </si>
  <si>
    <t>Villa Vásquez</t>
  </si>
  <si>
    <t>Arandelas de sellado</t>
  </si>
  <si>
    <t>Ensambles estructurales con soldadura sónica de latón</t>
  </si>
  <si>
    <t>Brocas de mano o de torsión o kits de brocas o accesorios para uso quirúrgico</t>
  </si>
  <si>
    <t>Stands de islas giratorias</t>
  </si>
  <si>
    <t>Rociadores</t>
  </si>
  <si>
    <t>Monturas o soportes de motor</t>
  </si>
  <si>
    <t>Ensambles de columna de dirección</t>
  </si>
  <si>
    <t>Expansores</t>
  </si>
  <si>
    <t>Kits o sets de dibujo</t>
  </si>
  <si>
    <t>Adhesivos para aplicación en ostomía</t>
  </si>
  <si>
    <t>Probadores de circuitos de transistores</t>
  </si>
  <si>
    <t>Ensambles estructurales con soldadura ultra violeta de inconel</t>
  </si>
  <si>
    <t>Resina podofilina</t>
  </si>
  <si>
    <t>Servicios de producción de gas natural</t>
  </si>
  <si>
    <t>Semillas o plántulas de zanahoria</t>
  </si>
  <si>
    <t>Distómetros oftálmicos</t>
  </si>
  <si>
    <t>Materiales de enseñanza de diseño de jardines</t>
  </si>
  <si>
    <t>Masa para modelado</t>
  </si>
  <si>
    <t>Forjas de berilio maquinadas con troquel cerrado</t>
  </si>
  <si>
    <t>Docosanol</t>
  </si>
  <si>
    <t>Bibliotecas municipales para uso del público en general</t>
  </si>
  <si>
    <t>Cubos (modulares) para guardar juguetes</t>
  </si>
  <si>
    <t>Pedernales</t>
  </si>
  <si>
    <t>Señales iluminadas</t>
  </si>
  <si>
    <t>Papeles para telégrafo</t>
  </si>
  <si>
    <t>Rejilla de plástico</t>
  </si>
  <si>
    <t>Servicios de producción de aleaciones ferrosas</t>
  </si>
  <si>
    <t>Ensayos de armas nucleares</t>
  </si>
  <si>
    <t>Cladribina</t>
  </si>
  <si>
    <t>Sujetadores o dispensadores de papeles o tacos</t>
  </si>
  <si>
    <t>Kits de maquillaje</t>
  </si>
  <si>
    <t>Partes de escudos faciales o accesorios</t>
  </si>
  <si>
    <t>Telefax y correos</t>
  </si>
  <si>
    <t>Publicidad y propaganda</t>
  </si>
  <si>
    <t>Impresión, encuadernación y rotulación</t>
  </si>
  <si>
    <t>Folletos, certificados, señaletica, placas, impresos.</t>
  </si>
  <si>
    <t>Pasajes y gastos de transporte</t>
  </si>
  <si>
    <t xml:space="preserve"> Seguro de bienes inmuebles e infraestructura</t>
  </si>
  <si>
    <t>Seguro de bienes muebles</t>
  </si>
  <si>
    <t>Seguro de riesgo general y vehículos</t>
  </si>
  <si>
    <t xml:space="preserve">Mantenimiento y reparaciones </t>
  </si>
  <si>
    <t>Mantenimiento y reparaciones</t>
  </si>
  <si>
    <t>Mantenimiento y reparaciones menores en edificaciones y obras civiles</t>
  </si>
  <si>
    <t>Mantenimiento y reparación de instalaciones eléctricas</t>
  </si>
  <si>
    <t>Mantenimiento y reparación</t>
  </si>
  <si>
    <t>Mantenimiento y reparación de muebles y equipos de oficina</t>
  </si>
  <si>
    <t>Comisiones y gastos</t>
  </si>
  <si>
    <t>Servicios Generales</t>
  </si>
  <si>
    <t>Fumigación, lavanderia y limpieza</t>
  </si>
  <si>
    <t>Servicios Jurídicos</t>
  </si>
  <si>
    <t>Servicios técnicos y profesionales y jurídicos</t>
  </si>
  <si>
    <t>Servicios de capacitación</t>
  </si>
  <si>
    <t>Servicios de informática y sistemas computarizados</t>
  </si>
  <si>
    <t>Productos forestales</t>
  </si>
  <si>
    <t>Productos forestales: Coronas y plantas ornamentales</t>
  </si>
  <si>
    <t>Prendas y accesorios de vestir</t>
  </si>
  <si>
    <t>Uniformes</t>
  </si>
  <si>
    <t>Papel de escritorio</t>
  </si>
  <si>
    <t>Productos medicinales para uso humano</t>
  </si>
  <si>
    <t xml:space="preserve">Medicamentos </t>
  </si>
  <si>
    <t>Llantas y neumáticos</t>
  </si>
  <si>
    <t>Artículos de plástico y de caucho</t>
  </si>
  <si>
    <t>Herramientas menores</t>
  </si>
  <si>
    <t>Combustible y grasas</t>
  </si>
  <si>
    <t>Gasolina, Gasoil, aceites y grasas.</t>
  </si>
  <si>
    <t>Otros productos químicos y conexos</t>
  </si>
  <si>
    <t xml:space="preserve">Suministro de productos químicos </t>
  </si>
  <si>
    <t>Suministro de productos químicos y limpieza</t>
  </si>
  <si>
    <t>Útiles y materiales de limpieza e higiene</t>
  </si>
  <si>
    <t>Detergentes, cloro, desinfectantes, ambientadores, jabón líquido, alcohol</t>
  </si>
  <si>
    <t>Útiles y materiales de escritorio, oficina e informática</t>
  </si>
  <si>
    <t xml:space="preserve"> Lapiz, lapicero, grapadores, etc.</t>
  </si>
  <si>
    <t>Útiles de cocina y comedor</t>
  </si>
  <si>
    <t>Utiles de cocina: taza, cubiertos, termos, etc.</t>
  </si>
  <si>
    <t>Productos eléctricos y afines</t>
  </si>
  <si>
    <t>Suministrar productos eléctricos</t>
  </si>
  <si>
    <t>Premios literarios, deportivos y culturales</t>
  </si>
  <si>
    <t xml:space="preserve">Entrega de premio </t>
  </si>
  <si>
    <t xml:space="preserve">Becas Nacionales </t>
  </si>
  <si>
    <t>Becas Nacionales, mestría en derecho Administrativo</t>
  </si>
  <si>
    <t>Muebles, equipos de oficina y estantería</t>
  </si>
  <si>
    <t>Tramerias, archiveros, libreros, escritorios, sillas ejecutivas.</t>
  </si>
  <si>
    <t>Equipos de tecnología de la información y comunicación</t>
  </si>
  <si>
    <t>Switches, Controles, Mouse, Cables y Monitores</t>
  </si>
  <si>
    <t>Otros mobiliarios y equipos no identificados</t>
  </si>
  <si>
    <t>Base de TV</t>
  </si>
  <si>
    <t xml:space="preserve">Electrodomésticos </t>
  </si>
  <si>
    <t>Microondas y Grecas</t>
  </si>
  <si>
    <t>Equipos y Aparatos Audiovisuales</t>
  </si>
  <si>
    <t>Luces, micrófonos, audífonos, tv, proyector.</t>
  </si>
  <si>
    <t xml:space="preserve">Subsidio plan de seguro complementario </t>
  </si>
  <si>
    <t>Licencias Informáticas</t>
  </si>
  <si>
    <t>Eventos generales</t>
  </si>
  <si>
    <t>Seguro de personas</t>
  </si>
  <si>
    <t>Alquileres mesas, sillas y salón</t>
  </si>
  <si>
    <t>Alquileres tv, mesas, sillas y salón</t>
  </si>
  <si>
    <t>Servicios de alimentación</t>
  </si>
  <si>
    <t>Dieta</t>
  </si>
  <si>
    <t>Servicios de catering</t>
  </si>
  <si>
    <t>Estación líquida, refrigerio y almuerzo</t>
  </si>
  <si>
    <t>Alimentos y bebidas para personas</t>
  </si>
  <si>
    <t>Alimentos y bebidas: Café, cremora, azucar, te frio, te caliente</t>
  </si>
  <si>
    <t>Equipo médico y de laboratorio</t>
  </si>
  <si>
    <t xml:space="preserve">6 Barra de baño para personas con discapacidad. </t>
  </si>
  <si>
    <t>Servicios de capacitación y otros servicios técnicos profesionales</t>
  </si>
  <si>
    <t xml:space="preserve">Servicios firma digital </t>
  </si>
  <si>
    <t>Comisiones y cargos bancarios, impuestos</t>
  </si>
  <si>
    <t>Madera, corcho y sus manufacturas</t>
  </si>
  <si>
    <t>Papel de escritorio y cartón</t>
  </si>
  <si>
    <t>Productos de vidrio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</si>
</sst>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164" formatCode="_-* #,##0\ &quot;€&quot;_-;\-* #,##0\ &quot;€&quot;_-;_-* &quot;-&quot;\ &quot;€&quot;_-;_-@_-"/>
    <numFmt numFmtId="165" formatCode="_-* #,##0.00\ &quot;€&quot;_-;\-* #,##0.00\ &quot;€&quot;_-;_-* &quot;-&quot;??\ &quot;€&quot;_-;_-@_-"/>
    <numFmt numFmtId="166" formatCode="_-* #,##0\ _€_-;\-* #,##0\ _€_-;_-* &quot;-&quot;\ _€_-;_-@_-"/>
    <numFmt numFmtId="167" formatCode="_-* #,##0.00\ _€_-;\-* #,##0.00\ _€_-;_-* &quot;-&quot;??\ _€_-;_-@_-"/>
    <numFmt numFmtId="168" formatCode="_-[$RD$-1C0A]* #,##0.00_-;\-[$RD$-1C0A]* #,##0.00_-;_-[$RD$-1C0A]* &quot;-&quot;??_-;_-@_-"/>
    <numFmt numFmtId="169" formatCode="dd\-mm\-yyyy"/>
    <numFmt numFmtId="170" formatCode="_-[$RD$-1C0A]* #,##0.00_ ;_-[$RD$-1C0A]* \-#,##0.00\ ;_-[$RD$-1C0A]* &quot; - &quot;??_ ;_-@_ "/>
  </numFmts>
  <fonts count="24" x14ac:knownFonts="1">
    <font>
      <sz val="11"/>
      <color theme="1"/>
      <name val="Calibri"/>
      <scheme val="minor"/>
    </font>
    <font>
      <sz val="10"/>
      <name val="Arial"/>
      <family val="2"/>
    </font>
    <font>
      <b/>
      <sz val="11"/>
      <color rgb="FF002060"/>
      <name val="Calibri"/>
      <family val="2"/>
      <scheme val="minor"/>
    </font>
    <font>
      <sz val="14"/>
      <color theme="1"/>
      <name val="Arial Narrow"/>
      <family val="2"/>
    </font>
    <font>
      <b/>
      <sz val="12"/>
      <color theme="1"/>
      <name val="Arial Narrow"/>
      <family val="2"/>
    </font>
    <font>
      <b/>
      <sz val="16"/>
      <color theme="1"/>
      <name val="Arial Narrow"/>
      <family val="2"/>
    </font>
    <font>
      <sz val="11"/>
      <color theme="1"/>
      <name val="Arial Narrow"/>
      <family val="2"/>
    </font>
    <font>
      <sz val="8"/>
      <color theme="1"/>
      <name val="Calibri"/>
      <family val="2"/>
      <scheme val="minor"/>
    </font>
    <font>
      <b/>
      <sz val="8"/>
      <color rgb="FFFFFFFF"/>
      <name val="Arial"/>
      <family val="2"/>
    </font>
    <font>
      <sz val="8"/>
      <color rgb="FF000000"/>
      <name val="Arial"/>
      <family val="2"/>
    </font>
    <font>
      <b/>
      <sz val="10"/>
      <color rgb="FF363636"/>
      <name val="Verdana"/>
      <family val="2"/>
    </font>
    <font>
      <b/>
      <sz val="9"/>
      <color rgb="FF002060"/>
      <name val="Arial Narrow"/>
      <family val="2"/>
    </font>
    <font>
      <sz val="9"/>
      <color theme="1"/>
      <name val="Arial Narrow"/>
      <family val="2"/>
    </font>
    <font>
      <b/>
      <sz val="9"/>
      <color theme="1"/>
      <name val="Arial Narrow"/>
      <family val="2"/>
    </font>
    <font>
      <b/>
      <sz val="9"/>
      <color theme="1"/>
      <name val="Calibri"/>
      <family val="2"/>
      <scheme val="minor"/>
    </font>
    <font>
      <b/>
      <sz val="11"/>
      <name val="Calibri"/>
      <family val="2"/>
      <scheme val="minor"/>
    </font>
    <font>
      <sz val="11"/>
      <color rgb="FF002060"/>
      <name val="Calibri"/>
      <family val="2"/>
      <scheme val="minor"/>
    </font>
    <font>
      <b/>
      <sz val="8"/>
      <color theme="1"/>
      <name val="Calibri"/>
      <family val="2"/>
      <scheme val="minor"/>
    </font>
    <font>
      <b/>
      <sz val="9"/>
      <name val="Tahoma"/>
      <family val="2"/>
    </font>
    <font>
      <sz val="6"/>
      <color rgb="FF000000"/>
      <name val="Verdana"/>
      <family val="2"/>
    </font>
    <font>
      <sz val="16"/>
      <color rgb="FF000000"/>
      <name val="Calibri"/>
      <family val="2"/>
    </font>
    <font>
      <sz val="20"/>
      <color rgb="FF000000"/>
      <name val="Calibri"/>
      <family val="2"/>
    </font>
    <font>
      <sz val="10"/>
      <color rgb="FF008000"/>
      <name val="Arial"/>
      <family val="2"/>
    </font>
    <font>
      <sz val="10"/>
      <color rgb="FF000000"/>
      <name val="Arial"/>
      <family val="2"/>
    </font>
  </fonts>
  <fills count="13">
    <fill>
      <patternFill patternType="none"/>
    </fill>
    <fill>
      <patternFill patternType="gray125"/>
    </fill>
    <fill>
      <patternFill patternType="solid">
        <fgColor rgb="FF9BC2E6"/>
        <bgColor indexed="64"/>
      </patternFill>
    </fill>
    <fill>
      <patternFill patternType="solid">
        <fgColor rgb="FFDDEBF7"/>
        <bgColor indexed="64"/>
      </patternFill>
    </fill>
    <fill>
      <patternFill patternType="solid">
        <fgColor rgb="FFC9C9C9"/>
        <bgColor indexed="64"/>
      </patternFill>
    </fill>
    <fill>
      <patternFill patternType="solid">
        <fgColor indexed="65"/>
        <bgColor indexed="64"/>
      </patternFill>
    </fill>
    <fill>
      <patternFill patternType="solid">
        <fgColor theme="0"/>
        <bgColor indexed="64"/>
      </patternFill>
    </fill>
    <fill>
      <patternFill patternType="solid">
        <fgColor rgb="FF00B0CA"/>
        <bgColor indexed="64"/>
      </patternFill>
    </fill>
    <fill>
      <patternFill patternType="solid">
        <fgColor rgb="FF92D050"/>
        <bgColor indexed="64"/>
      </patternFill>
    </fill>
    <fill>
      <patternFill patternType="solid">
        <fgColor theme="6" tint="0.39997558519241921"/>
        <bgColor indexed="64"/>
      </patternFill>
    </fill>
    <fill>
      <patternFill patternType="solid">
        <fgColor theme="0" tint="-0.14993743705557422"/>
        <bgColor indexed="64"/>
      </patternFill>
    </fill>
    <fill>
      <patternFill patternType="solid">
        <fgColor rgb="FFD9D9D9"/>
        <bgColor indexed="64"/>
      </patternFill>
    </fill>
    <fill>
      <patternFill patternType="solid">
        <fgColor theme="4" tint="0.39997558519241921"/>
        <bgColor indexed="64"/>
      </patternFill>
    </fill>
  </fills>
  <borders count="20">
    <border>
      <left/>
      <right/>
      <top/>
      <bottom/>
      <diagonal/>
    </border>
    <border>
      <left style="medium">
        <color auto="1"/>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right/>
      <top style="thick">
        <color theme="0" tint="-0.49992370372631001"/>
      </top>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style="medium">
        <color auto="1"/>
      </right>
      <top/>
      <bottom style="medium">
        <color auto="1"/>
      </bottom>
      <diagonal/>
    </border>
    <border>
      <left/>
      <right/>
      <top style="medium">
        <color auto="1"/>
      </top>
      <bottom/>
      <diagonal/>
    </border>
    <border>
      <left/>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ck">
        <color rgb="FFFFFFFF"/>
      </left>
      <right style="thick">
        <color rgb="FFFFFFFF"/>
      </right>
      <top style="thick">
        <color rgb="FFFFFFFF"/>
      </top>
      <bottom style="thick">
        <color rgb="FFFFFFFF"/>
      </bottom>
      <diagonal/>
    </border>
    <border>
      <left style="thick">
        <color theme="0"/>
      </left>
      <right style="thick">
        <color theme="0"/>
      </right>
      <top style="thick">
        <color theme="0"/>
      </top>
      <bottom style="thick">
        <color theme="0"/>
      </bottom>
      <diagonal/>
    </border>
    <border>
      <left style="thick">
        <color rgb="FFFFFFFF"/>
      </left>
      <right style="thick">
        <color rgb="FFFFFFFF"/>
      </right>
      <top/>
      <bottom style="thick">
        <color rgb="FFFFFFFF"/>
      </bottom>
      <diagonal/>
    </border>
    <border>
      <left/>
      <right/>
      <top/>
      <bottom style="thick">
        <color theme="0"/>
      </bottom>
      <diagonal/>
    </border>
    <border>
      <left/>
      <right/>
      <top style="thick">
        <color theme="0"/>
      </top>
      <bottom style="thick">
        <color theme="0"/>
      </bottom>
      <diagonal/>
    </border>
  </borders>
  <cellStyleXfs count="52">
    <xf numFmtId="0" fontId="0" fillId="0" borderId="0"/>
    <xf numFmtId="9" fontId="1" fillId="0" borderId="0"/>
    <xf numFmtId="165" fontId="1" fillId="0" borderId="0"/>
    <xf numFmtId="164" fontId="1" fillId="0" borderId="0"/>
    <xf numFmtId="167"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 fillId="2" borderId="1">
      <alignment horizontal="center" vertical="center" wrapText="1"/>
    </xf>
    <xf numFmtId="0" fontId="17" fillId="2" borderId="1">
      <alignment horizontal="center" vertical="center" textRotation="90" wrapText="1"/>
    </xf>
    <xf numFmtId="0" fontId="17" fillId="0" borderId="1">
      <alignment horizontal="center" vertical="center"/>
    </xf>
    <xf numFmtId="169" fontId="17" fillId="0" borderId="1">
      <alignment horizontal="center" vertical="center"/>
    </xf>
    <xf numFmtId="0" fontId="17" fillId="3" borderId="1">
      <alignment horizontal="center" vertical="center"/>
    </xf>
    <xf numFmtId="0" fontId="17" fillId="4" borderId="1">
      <alignment horizontal="center" vertical="center"/>
    </xf>
    <xf numFmtId="0" fontId="7" fillId="5" borderId="2">
      <alignment horizontal="center" vertical="center"/>
    </xf>
    <xf numFmtId="170" fontId="7" fillId="5" borderId="2">
      <alignment horizontal="center" vertical="center"/>
    </xf>
    <xf numFmtId="0" fontId="7" fillId="5" borderId="2">
      <alignment horizontal="center" vertical="center" wrapText="1"/>
    </xf>
    <xf numFmtId="0" fontId="17" fillId="0" borderId="1">
      <alignment horizontal="center" vertical="center"/>
    </xf>
    <xf numFmtId="0" fontId="17" fillId="0" borderId="1">
      <alignment horizontal="left" vertical="center"/>
    </xf>
    <xf numFmtId="0" fontId="17" fillId="3" borderId="1">
      <alignment horizontal="center" vertical="center"/>
    </xf>
    <xf numFmtId="0" fontId="7" fillId="5" borderId="2">
      <alignment horizontal="left" vertical="center"/>
    </xf>
  </cellStyleXfs>
  <cellXfs count="91">
    <xf numFmtId="0" fontId="0" fillId="0" borderId="0" xfId="0"/>
    <xf numFmtId="0" fontId="3" fillId="0" borderId="3" xfId="0" applyFont="1" applyBorder="1" applyAlignment="1" applyProtection="1">
      <alignment vertical="center"/>
      <protection hidden="1"/>
    </xf>
    <xf numFmtId="0" fontId="3" fillId="6" borderId="3" xfId="0" applyFont="1" applyFill="1" applyBorder="1" applyAlignment="1" applyProtection="1">
      <alignment vertical="center"/>
      <protection hidden="1"/>
    </xf>
    <xf numFmtId="0" fontId="3" fillId="0" borderId="0" xfId="0" applyFont="1" applyAlignment="1" applyProtection="1">
      <alignment vertical="center"/>
      <protection hidden="1"/>
    </xf>
    <xf numFmtId="0" fontId="8" fillId="7" borderId="0" xfId="0" applyFont="1" applyFill="1" applyAlignment="1">
      <alignment horizontal="center" vertical="center" wrapText="1"/>
    </xf>
    <xf numFmtId="0" fontId="7" fillId="0" borderId="0" xfId="0" applyFont="1"/>
    <xf numFmtId="0" fontId="9" fillId="0" borderId="0" xfId="0" applyFont="1" applyAlignment="1">
      <alignment vertical="center" wrapText="1"/>
    </xf>
    <xf numFmtId="0" fontId="7" fillId="0" borderId="0" xfId="0" applyFont="1" applyAlignment="1">
      <alignment horizontal="left"/>
    </xf>
    <xf numFmtId="0" fontId="7" fillId="0" borderId="0" xfId="0" applyFont="1" applyAlignment="1">
      <alignment horizontal="center"/>
    </xf>
    <xf numFmtId="0" fontId="3" fillId="6" borderId="0" xfId="0" applyFont="1" applyFill="1" applyAlignment="1" applyProtection="1">
      <alignment vertical="center"/>
      <protection hidden="1"/>
    </xf>
    <xf numFmtId="0" fontId="7" fillId="8" borderId="0" xfId="0" applyFont="1" applyFill="1"/>
    <xf numFmtId="0" fontId="7" fillId="8" borderId="4" xfId="0" applyFont="1" applyFill="1" applyBorder="1"/>
    <xf numFmtId="0" fontId="8" fillId="7" borderId="5" xfId="0" applyFont="1" applyFill="1" applyBorder="1" applyAlignment="1">
      <alignment horizontal="center" vertical="center" wrapText="1"/>
    </xf>
    <xf numFmtId="0" fontId="7" fillId="8" borderId="6" xfId="0" applyFont="1" applyFill="1" applyBorder="1"/>
    <xf numFmtId="0" fontId="7" fillId="8" borderId="7" xfId="0" applyFont="1" applyFill="1" applyBorder="1"/>
    <xf numFmtId="0" fontId="8" fillId="7" borderId="8" xfId="0" applyFont="1" applyFill="1" applyBorder="1" applyAlignment="1">
      <alignment horizontal="center" vertical="center" wrapText="1"/>
    </xf>
    <xf numFmtId="0" fontId="8" fillId="7" borderId="9" xfId="0" applyFont="1" applyFill="1" applyBorder="1" applyAlignment="1">
      <alignment horizontal="center" vertical="center" wrapText="1"/>
    </xf>
    <xf numFmtId="0" fontId="7" fillId="8" borderId="10" xfId="0" applyFont="1" applyFill="1" applyBorder="1"/>
    <xf numFmtId="0" fontId="8" fillId="7" borderId="11" xfId="0" applyFont="1" applyFill="1" applyBorder="1" applyAlignment="1">
      <alignment horizontal="center" vertical="center" wrapText="1"/>
    </xf>
    <xf numFmtId="0" fontId="8" fillId="7" borderId="12" xfId="0" applyFont="1" applyFill="1" applyBorder="1" applyAlignment="1">
      <alignment horizontal="center" vertical="center" wrapText="1"/>
    </xf>
    <xf numFmtId="0" fontId="8" fillId="7" borderId="13" xfId="0" applyFont="1" applyFill="1" applyBorder="1" applyAlignment="1">
      <alignment horizontal="center" vertical="center" wrapText="1"/>
    </xf>
    <xf numFmtId="0" fontId="8" fillId="7" borderId="14" xfId="0" applyFont="1" applyFill="1" applyBorder="1" applyAlignment="1">
      <alignment horizontal="center" vertical="center" wrapText="1"/>
    </xf>
    <xf numFmtId="0" fontId="10" fillId="0" borderId="0" xfId="0" applyFont="1"/>
    <xf numFmtId="0" fontId="8" fillId="7" borderId="0" xfId="0" applyFont="1" applyFill="1" applyAlignment="1">
      <alignment horizontal="left" vertical="center" wrapText="1"/>
    </xf>
    <xf numFmtId="0" fontId="6" fillId="0" borderId="0" xfId="0" applyFont="1" applyAlignment="1">
      <alignment vertical="center"/>
    </xf>
    <xf numFmtId="0" fontId="3" fillId="0" borderId="0" xfId="0" applyFont="1" applyAlignment="1">
      <alignment horizontal="left" vertical="center"/>
    </xf>
    <xf numFmtId="0" fontId="3" fillId="0" borderId="0" xfId="0" applyFont="1" applyAlignment="1">
      <alignment vertical="center"/>
    </xf>
    <xf numFmtId="0" fontId="3" fillId="6" borderId="3" xfId="0" applyFont="1" applyFill="1" applyBorder="1" applyAlignment="1">
      <alignment horizontal="center" vertical="center"/>
    </xf>
    <xf numFmtId="0" fontId="3" fillId="6" borderId="3" xfId="0" applyFont="1" applyFill="1" applyBorder="1" applyAlignment="1">
      <alignment vertical="center"/>
    </xf>
    <xf numFmtId="0" fontId="3" fillId="6" borderId="0" xfId="0" applyFont="1" applyFill="1" applyAlignment="1">
      <alignment vertical="center"/>
    </xf>
    <xf numFmtId="0" fontId="5" fillId="6" borderId="0" xfId="0" applyFont="1" applyFill="1" applyAlignment="1">
      <alignment vertical="center"/>
    </xf>
    <xf numFmtId="0" fontId="11" fillId="6" borderId="0" xfId="0" applyFont="1" applyFill="1" applyAlignment="1">
      <alignment horizontal="left" vertical="center"/>
    </xf>
    <xf numFmtId="0" fontId="12" fillId="6" borderId="10" xfId="0" applyFont="1" applyFill="1" applyBorder="1" applyAlignment="1" applyProtection="1">
      <alignment vertical="center"/>
      <protection hidden="1"/>
    </xf>
    <xf numFmtId="0" fontId="11" fillId="6" borderId="0" xfId="0" applyFont="1" applyFill="1" applyAlignment="1">
      <alignment vertical="center"/>
    </xf>
    <xf numFmtId="0" fontId="12" fillId="6" borderId="11" xfId="0" applyFont="1" applyFill="1" applyBorder="1" applyAlignment="1" applyProtection="1">
      <alignment vertical="center"/>
      <protection hidden="1"/>
    </xf>
    <xf numFmtId="0" fontId="13" fillId="9" borderId="12" xfId="0" applyFont="1" applyFill="1" applyBorder="1" applyAlignment="1">
      <alignment horizontal="left" vertical="center"/>
    </xf>
    <xf numFmtId="0" fontId="12" fillId="6" borderId="0" xfId="0" applyFont="1" applyFill="1" applyAlignment="1" applyProtection="1">
      <alignment vertical="center"/>
      <protection hidden="1"/>
    </xf>
    <xf numFmtId="0" fontId="13" fillId="9" borderId="8" xfId="0" applyFont="1" applyFill="1" applyBorder="1" applyAlignment="1">
      <alignment horizontal="left" vertical="center"/>
    </xf>
    <xf numFmtId="0" fontId="5" fillId="6" borderId="11" xfId="0" applyFont="1" applyFill="1" applyBorder="1" applyAlignment="1">
      <alignment vertical="center"/>
    </xf>
    <xf numFmtId="0" fontId="3" fillId="6" borderId="0" xfId="0" applyFont="1" applyFill="1" applyAlignment="1">
      <alignment horizontal="center" vertical="center"/>
    </xf>
    <xf numFmtId="0" fontId="12" fillId="0" borderId="0" xfId="0" applyFont="1" applyAlignment="1" applyProtection="1">
      <alignment vertical="center"/>
      <protection hidden="1"/>
    </xf>
    <xf numFmtId="38" fontId="13" fillId="10" borderId="12" xfId="0" applyNumberFormat="1" applyFont="1" applyFill="1" applyBorder="1" applyAlignment="1">
      <alignment vertical="center" wrapText="1"/>
    </xf>
    <xf numFmtId="168" fontId="14" fillId="0" borderId="1" xfId="0" applyNumberFormat="1" applyFont="1" applyBorder="1" applyAlignment="1">
      <alignment vertical="center"/>
    </xf>
    <xf numFmtId="0" fontId="14" fillId="0" borderId="1" xfId="0" applyFont="1" applyBorder="1" applyAlignment="1">
      <alignment vertical="center"/>
    </xf>
    <xf numFmtId="0" fontId="0" fillId="0" borderId="0" xfId="0" applyAlignment="1">
      <alignment horizontal="center" vertical="center"/>
    </xf>
    <xf numFmtId="0" fontId="0" fillId="0" borderId="0" xfId="0" applyAlignment="1">
      <alignment vertical="center"/>
    </xf>
    <xf numFmtId="0" fontId="0" fillId="0" borderId="0" xfId="0" applyAlignment="1">
      <alignment wrapText="1"/>
    </xf>
    <xf numFmtId="0" fontId="2" fillId="11" borderId="15" xfId="0" applyFont="1" applyFill="1" applyBorder="1" applyAlignment="1">
      <alignment vertical="center" wrapText="1"/>
    </xf>
    <xf numFmtId="168" fontId="16" fillId="10" borderId="16" xfId="0" applyNumberFormat="1" applyFont="1" applyFill="1" applyBorder="1" applyAlignment="1">
      <alignment horizontal="right"/>
    </xf>
    <xf numFmtId="0" fontId="2" fillId="11" borderId="17" xfId="0" applyFont="1" applyFill="1" applyBorder="1" applyAlignment="1">
      <alignment vertical="center" wrapText="1"/>
    </xf>
    <xf numFmtId="0" fontId="16" fillId="10" borderId="16" xfId="0" applyFont="1" applyFill="1" applyBorder="1" applyAlignment="1">
      <alignment horizontal="right"/>
    </xf>
    <xf numFmtId="38" fontId="16" fillId="10" borderId="16" xfId="0" applyNumberFormat="1" applyFont="1" applyFill="1" applyBorder="1" applyAlignment="1">
      <alignment horizontal="right"/>
    </xf>
    <xf numFmtId="1" fontId="16" fillId="10" borderId="16" xfId="0" applyNumberFormat="1" applyFont="1" applyFill="1" applyBorder="1" applyAlignment="1">
      <alignment horizontal="right"/>
    </xf>
    <xf numFmtId="0" fontId="2" fillId="10" borderId="16" xfId="0" applyFont="1" applyFill="1" applyBorder="1" applyAlignment="1">
      <alignment vertical="center" wrapText="1"/>
    </xf>
    <xf numFmtId="0" fontId="16" fillId="0" borderId="0" xfId="0" applyFont="1"/>
    <xf numFmtId="0" fontId="4" fillId="6" borderId="0" xfId="0" applyFont="1" applyFill="1" applyAlignment="1">
      <alignment vertical="top" wrapText="1"/>
    </xf>
    <xf numFmtId="0" fontId="4" fillId="6" borderId="0" xfId="0" applyFont="1" applyFill="1" applyAlignment="1">
      <alignment vertical="center" wrapText="1"/>
    </xf>
    <xf numFmtId="0" fontId="7" fillId="0" borderId="2" xfId="0" applyFont="1" applyBorder="1" applyAlignment="1">
      <alignment horizontal="center" vertical="center"/>
    </xf>
    <xf numFmtId="0" fontId="7" fillId="0" borderId="2" xfId="0" applyFont="1" applyBorder="1" applyAlignment="1">
      <alignment vertical="center"/>
    </xf>
    <xf numFmtId="0" fontId="17" fillId="2" borderId="1" xfId="39">
      <alignment horizontal="center" vertical="center" wrapText="1"/>
    </xf>
    <xf numFmtId="0" fontId="17" fillId="0" borderId="1" xfId="41">
      <alignment horizontal="center" vertical="center"/>
    </xf>
    <xf numFmtId="0" fontId="17" fillId="0" borderId="1" xfId="41" applyProtection="1">
      <alignment horizontal="center" vertical="center"/>
      <protection locked="0"/>
    </xf>
    <xf numFmtId="0" fontId="17" fillId="3" borderId="1" xfId="43">
      <alignment horizontal="center" vertical="center"/>
    </xf>
    <xf numFmtId="0" fontId="7" fillId="5" borderId="2" xfId="45" applyProtection="1">
      <alignment horizontal="center" vertical="center"/>
      <protection locked="0"/>
    </xf>
    <xf numFmtId="0" fontId="7" fillId="5" borderId="2" xfId="47">
      <alignment horizontal="center" vertical="center" wrapText="1"/>
    </xf>
    <xf numFmtId="170" fontId="7" fillId="5" borderId="2" xfId="46">
      <alignment horizontal="center" vertical="center"/>
    </xf>
    <xf numFmtId="170" fontId="7" fillId="5" borderId="2" xfId="46" applyProtection="1">
      <alignment horizontal="center" vertical="center"/>
      <protection locked="0"/>
    </xf>
    <xf numFmtId="0" fontId="17" fillId="4" borderId="1" xfId="44">
      <alignment horizontal="center" vertical="center"/>
    </xf>
    <xf numFmtId="0" fontId="17" fillId="4" borderId="2" xfId="44" applyBorder="1">
      <alignment horizontal="center" vertical="center"/>
    </xf>
    <xf numFmtId="170" fontId="7" fillId="4" borderId="2" xfId="46" applyFill="1">
      <alignment horizontal="center" vertical="center"/>
    </xf>
    <xf numFmtId="14" fontId="16" fillId="10" borderId="16" xfId="0" applyNumberFormat="1" applyFont="1" applyFill="1" applyBorder="1" applyAlignment="1">
      <alignment horizontal="right"/>
    </xf>
    <xf numFmtId="14" fontId="17" fillId="0" borderId="1" xfId="42" applyNumberFormat="1" applyProtection="1">
      <alignment horizontal="center" vertical="center"/>
      <protection locked="0"/>
    </xf>
    <xf numFmtId="169" fontId="17" fillId="0" borderId="1" xfId="42" applyProtection="1">
      <alignment horizontal="center" vertical="center"/>
      <protection locked="0"/>
    </xf>
    <xf numFmtId="0" fontId="17" fillId="0" borderId="1" xfId="48">
      <alignment horizontal="center" vertical="center"/>
    </xf>
    <xf numFmtId="0" fontId="17" fillId="3" borderId="1" xfId="50">
      <alignment horizontal="center" vertical="center"/>
    </xf>
    <xf numFmtId="0" fontId="17" fillId="0" borderId="1" xfId="49" applyProtection="1">
      <alignment horizontal="left" vertical="center"/>
      <protection locked="0"/>
    </xf>
    <xf numFmtId="0" fontId="7" fillId="5" borderId="2" xfId="51" applyProtection="1">
      <alignment horizontal="left" vertical="center"/>
      <protection locked="0"/>
    </xf>
    <xf numFmtId="0" fontId="7" fillId="0" borderId="2" xfId="0" applyFont="1" applyBorder="1" applyAlignment="1" applyProtection="1">
      <alignment horizontal="center" vertical="center"/>
      <protection locked="0"/>
    </xf>
    <xf numFmtId="0" fontId="15" fillId="12" borderId="18" xfId="0" applyFont="1" applyFill="1" applyBorder="1" applyAlignment="1">
      <alignment horizontal="center" vertical="center" wrapText="1"/>
    </xf>
    <xf numFmtId="0" fontId="15" fillId="12" borderId="19" xfId="0" applyFont="1" applyFill="1" applyBorder="1" applyAlignment="1">
      <alignment horizontal="center" vertical="center" wrapText="1"/>
    </xf>
    <xf numFmtId="0" fontId="17" fillId="2" borderId="1" xfId="40">
      <alignment horizontal="center" vertical="center" textRotation="90" wrapText="1"/>
    </xf>
    <xf numFmtId="0" fontId="17" fillId="0" borderId="1" xfId="41">
      <alignment horizontal="center" vertical="center"/>
    </xf>
    <xf numFmtId="0" fontId="3" fillId="0" borderId="0" xfId="0" applyFont="1" applyAlignment="1" applyProtection="1">
      <alignment horizontal="center" vertical="center"/>
      <protection hidden="1"/>
    </xf>
    <xf numFmtId="49" fontId="14" fillId="0" borderId="12" xfId="0" applyNumberFormat="1" applyFont="1" applyBorder="1" applyAlignment="1">
      <alignment horizontal="center" vertical="center" wrapText="1"/>
    </xf>
    <xf numFmtId="49" fontId="14" fillId="0" borderId="14" xfId="0" applyNumberFormat="1" applyFont="1" applyBorder="1" applyAlignment="1">
      <alignment horizontal="center" vertical="center" wrapText="1"/>
    </xf>
    <xf numFmtId="0" fontId="4" fillId="10" borderId="0" xfId="0" applyFont="1" applyFill="1" applyAlignment="1">
      <alignment horizontal="center" vertical="top" wrapText="1"/>
    </xf>
    <xf numFmtId="0" fontId="4" fillId="10" borderId="0" xfId="0" applyFont="1" applyFill="1" applyAlignment="1">
      <alignment horizontal="center" vertical="center" wrapText="1"/>
    </xf>
    <xf numFmtId="1" fontId="14" fillId="0" borderId="12" xfId="0" applyNumberFormat="1" applyFont="1" applyBorder="1" applyAlignment="1" applyProtection="1">
      <alignment horizontal="center" vertical="center" wrapText="1"/>
      <protection locked="0"/>
    </xf>
    <xf numFmtId="1" fontId="14" fillId="0" borderId="14" xfId="0" applyNumberFormat="1" applyFont="1" applyBorder="1" applyAlignment="1" applyProtection="1">
      <alignment horizontal="center" vertical="center" wrapText="1"/>
      <protection locked="0"/>
    </xf>
    <xf numFmtId="14" fontId="14" fillId="0" borderId="12" xfId="0" applyNumberFormat="1" applyFont="1" applyBorder="1" applyAlignment="1" applyProtection="1">
      <alignment horizontal="center" vertical="center" wrapText="1"/>
      <protection locked="0"/>
    </xf>
    <xf numFmtId="14" fontId="14" fillId="0" borderId="14" xfId="0" applyNumberFormat="1" applyFont="1" applyBorder="1" applyAlignment="1" applyProtection="1">
      <alignment horizontal="center" vertical="center" wrapText="1"/>
      <protection locked="0"/>
    </xf>
  </cellXfs>
  <cellStyles count="52">
    <cellStyle name="ArticleBody" xfId="45" xr:uid="{00000000-0005-0000-0000-00002D000000}"/>
    <cellStyle name="ArticleBody_currency" xfId="46" xr:uid="{00000000-0005-0000-0000-00002E000000}"/>
    <cellStyle name="ArticleBody_text" xfId="51" xr:uid="{00000000-0005-0000-0000-000033000000}"/>
    <cellStyle name="ArticleBody_UNSCPCDescription" xfId="47" xr:uid="{00000000-0005-0000-0000-00002F000000}"/>
    <cellStyle name="ArticleHeader" xfId="44" xr:uid="{00000000-0005-0000-0000-00002C000000}"/>
    <cellStyle name="Comma" xfId="4" xr:uid="{00000000-0005-0000-0000-000004000000}"/>
    <cellStyle name="Comma [0]" xfId="5" xr:uid="{00000000-0005-0000-0000-000005000000}"/>
    <cellStyle name="Currency" xfId="2" xr:uid="{00000000-0005-0000-0000-000002000000}"/>
    <cellStyle name="Currency [0]" xfId="3" xr:uid="{00000000-0005-0000-0000-000003000000}"/>
    <cellStyle name="Normal" xfId="0" builtinId="0"/>
    <cellStyle name="Normal 2" xfId="6" xr:uid="{00000000-0005-0000-0000-000006000000}"/>
    <cellStyle name="Normal 3" xfId="7" xr:uid="{00000000-0005-0000-0000-000007000000}"/>
    <cellStyle name="Normal 3 10" xfId="8" xr:uid="{00000000-0005-0000-0000-000008000000}"/>
    <cellStyle name="Normal 3 11" xfId="9" xr:uid="{00000000-0005-0000-0000-000009000000}"/>
    <cellStyle name="Normal 3 12" xfId="10" xr:uid="{00000000-0005-0000-0000-00000A000000}"/>
    <cellStyle name="Normal 3 13" xfId="11" xr:uid="{00000000-0005-0000-0000-00000B000000}"/>
    <cellStyle name="Normal 3 14" xfId="12" xr:uid="{00000000-0005-0000-0000-00000C000000}"/>
    <cellStyle name="Normal 3 15" xfId="13" xr:uid="{00000000-0005-0000-0000-00000D000000}"/>
    <cellStyle name="Normal 3 16" xfId="14" xr:uid="{00000000-0005-0000-0000-00000E000000}"/>
    <cellStyle name="Normal 3 17" xfId="15" xr:uid="{00000000-0005-0000-0000-00000F000000}"/>
    <cellStyle name="Normal 3 18" xfId="16" xr:uid="{00000000-0005-0000-0000-000010000000}"/>
    <cellStyle name="Normal 3 19" xfId="17" xr:uid="{00000000-0005-0000-0000-000011000000}"/>
    <cellStyle name="Normal 3 2" xfId="18" xr:uid="{00000000-0005-0000-0000-000012000000}"/>
    <cellStyle name="Normal 3 20" xfId="19" xr:uid="{00000000-0005-0000-0000-000013000000}"/>
    <cellStyle name="Normal 3 21" xfId="20" xr:uid="{00000000-0005-0000-0000-000014000000}"/>
    <cellStyle name="Normal 3 22" xfId="21" xr:uid="{00000000-0005-0000-0000-000015000000}"/>
    <cellStyle name="Normal 3 23" xfId="22" xr:uid="{00000000-0005-0000-0000-000016000000}"/>
    <cellStyle name="Normal 3 24" xfId="23" xr:uid="{00000000-0005-0000-0000-000017000000}"/>
    <cellStyle name="Normal 3 25" xfId="24" xr:uid="{00000000-0005-0000-0000-000018000000}"/>
    <cellStyle name="Normal 3 26" xfId="25" xr:uid="{00000000-0005-0000-0000-000019000000}"/>
    <cellStyle name="Normal 3 27" xfId="26" xr:uid="{00000000-0005-0000-0000-00001A000000}"/>
    <cellStyle name="Normal 3 28" xfId="27" xr:uid="{00000000-0005-0000-0000-00001B000000}"/>
    <cellStyle name="Normal 3 29" xfId="28" xr:uid="{00000000-0005-0000-0000-00001C000000}"/>
    <cellStyle name="Normal 3 3" xfId="29" xr:uid="{00000000-0005-0000-0000-00001D000000}"/>
    <cellStyle name="Normal 3 30" xfId="30" xr:uid="{00000000-0005-0000-0000-00001E000000}"/>
    <cellStyle name="Normal 3 31" xfId="31" xr:uid="{00000000-0005-0000-0000-00001F000000}"/>
    <cellStyle name="Normal 3 32" xfId="32" xr:uid="{00000000-0005-0000-0000-000020000000}"/>
    <cellStyle name="Normal 3 4" xfId="33" xr:uid="{00000000-0005-0000-0000-000021000000}"/>
    <cellStyle name="Normal 3 5" xfId="34" xr:uid="{00000000-0005-0000-0000-000022000000}"/>
    <cellStyle name="Normal 3 6" xfId="35" xr:uid="{00000000-0005-0000-0000-000023000000}"/>
    <cellStyle name="Normal 3 7" xfId="36" xr:uid="{00000000-0005-0000-0000-000024000000}"/>
    <cellStyle name="Normal 3 8" xfId="37" xr:uid="{00000000-0005-0000-0000-000025000000}"/>
    <cellStyle name="Normal 3 9" xfId="38" xr:uid="{00000000-0005-0000-0000-000026000000}"/>
    <cellStyle name="Percent" xfId="1" xr:uid="{00000000-0005-0000-0000-000001000000}"/>
    <cellStyle name="ProcessBody" xfId="41" xr:uid="{00000000-0005-0000-0000-000029000000}"/>
    <cellStyle name="ProcessBody_address" xfId="49" xr:uid="{00000000-0005-0000-0000-000031000000}"/>
    <cellStyle name="ProcessBody_datetime" xfId="42" xr:uid="{00000000-0005-0000-0000-00002A000000}"/>
    <cellStyle name="ProcessBody_number" xfId="48" xr:uid="{00000000-0005-0000-0000-000030000000}"/>
    <cellStyle name="ProcessHeader" xfId="39" xr:uid="{00000000-0005-0000-0000-000027000000}"/>
    <cellStyle name="ProcessHeader_vertical" xfId="40" xr:uid="{00000000-0005-0000-0000-000028000000}"/>
    <cellStyle name="ProcessSubHeader" xfId="43" xr:uid="{00000000-0005-0000-0000-00002B000000}"/>
    <cellStyle name="ProcessSubHeader_lugar" xfId="50" xr:uid="{00000000-0005-0000-0000-000032000000}"/>
  </cellStyles>
  <dxfs count="52">
    <dxf>
      <protection locked="0" hidden="0"/>
    </dxf>
    <dxf>
      <protection locked="0" hidden="0"/>
    </dxf>
    <dxf>
      <protection locked="0" hidden="0"/>
    </dxf>
    <dxf>
      <protection locked="0" hidden="0"/>
    </dxf>
    <dxf>
      <protection locked="0" hidden="0"/>
    </dxf>
    <dxf>
      <protection locked="0" hidden="0"/>
    </dxf>
    <dxf>
      <font>
        <b val="0"/>
        <i val="0"/>
        <strike val="0"/>
        <condense val="0"/>
        <extend val="0"/>
        <outline val="0"/>
        <shadow val="0"/>
        <u val="none"/>
        <vertAlign val="baseline"/>
        <sz val="8"/>
        <color theme="1"/>
        <name val="Calibri"/>
        <family val="2"/>
        <scheme val="minor"/>
      </font>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8"/>
        <color theme="1"/>
        <name val="Calibri"/>
        <family val="2"/>
        <scheme val="minor"/>
      </font>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8"/>
        <color theme="1"/>
        <name val="Calibri"/>
        <family val="2"/>
        <scheme val="minor"/>
      </font>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8"/>
        <color theme="1"/>
        <name val="Calibri"/>
        <family val="2"/>
        <scheme val="minor"/>
      </font>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8"/>
        <color theme="1"/>
        <name val="Calibri"/>
        <family val="2"/>
        <scheme val="minor"/>
      </font>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8"/>
        <color theme="1"/>
        <name val="Calibri"/>
        <family val="2"/>
        <scheme val="minor"/>
      </font>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8"/>
        <color theme="1"/>
        <name val="Calibri"/>
        <family val="2"/>
        <scheme val="minor"/>
      </font>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8"/>
        <color theme="1"/>
        <name val="Calibri"/>
        <family val="2"/>
        <scheme val="minor"/>
      </font>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8"/>
        <color theme="1"/>
        <name val="Calibri"/>
        <family val="2"/>
        <scheme val="minor"/>
      </font>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8"/>
        <color theme="1"/>
        <name val="Calibri"/>
        <family val="2"/>
        <scheme val="minor"/>
      </font>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font>
        <b val="0"/>
        <i val="0"/>
        <strike val="0"/>
        <condense val="0"/>
        <extend val="0"/>
        <outline val="0"/>
        <shadow val="0"/>
        <u val="none"/>
        <vertAlign val="baseline"/>
        <sz val="8"/>
        <color theme="1"/>
        <name val="Calibri"/>
        <family val="2"/>
        <scheme val="minor"/>
      </font>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8"/>
        <color theme="1"/>
        <name val="Calibri"/>
        <family val="2"/>
        <scheme val="minor"/>
      </font>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8"/>
        <color theme="1"/>
        <name val="Calibri"/>
        <family val="2"/>
        <scheme val="minor"/>
      </font>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8"/>
        <color theme="1"/>
        <name val="Calibri"/>
        <family val="2"/>
        <scheme val="minor"/>
      </font>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protection locked="0" hidden="0"/>
    </dxf>
    <dxf>
      <font>
        <b val="0"/>
        <i val="0"/>
        <strike val="0"/>
        <condense val="0"/>
        <extend val="0"/>
        <outline val="0"/>
        <shadow val="0"/>
        <u val="none"/>
        <vertAlign val="baseline"/>
        <sz val="8"/>
        <color theme="1"/>
        <name val="Calibri"/>
        <family val="2"/>
        <scheme val="minor"/>
      </font>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protection locked="0" hidden="0"/>
    </dxf>
    <dxf>
      <protection locked="0" hidden="0"/>
    </dxf>
    <dxf>
      <protection locked="0" hidden="0"/>
    </dxf>
    <dxf>
      <protection locked="0" hidden="0"/>
    </dxf>
    <dxf>
      <protection locked="0" hidden="0"/>
    </dxf>
    <dxf>
      <protection locked="0" hidden="0"/>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vertical/>
        <horizontal/>
      </border>
    </dxf>
    <dxf>
      <border>
        <vertical/>
        <horizontal/>
      </border>
    </dxf>
    <dxf>
      <font>
        <strike val="0"/>
      </font>
    </dxf>
  </dxfs>
  <tableStyles count="4" defaultTableStyle="TableStyleMedium2" defaultPivotStyle="PivotStyleLight16">
    <tableStyle name="Table Style 1" pivot="0" count="1" xr9:uid="{00000000-0011-0000-FFFF-FFFF00000000}">
      <tableStyleElement type="totalRow" dxfId="51"/>
    </tableStyle>
    <tableStyle name="Table Style 2" pivot="0" count="2" xr9:uid="{00000000-0011-0000-FFFF-FFFF01000000}">
      <tableStyleElement type="wholeTable" dxfId="50"/>
      <tableStyleElement type="totalRow" dxfId="49"/>
    </tableStyle>
    <tableStyle name="Table Style 3" pivot="0" count="3" xr9:uid="{00000000-0011-0000-FFFF-FFFF02000000}">
      <tableStyleElement type="lastColumn" dxfId="48"/>
      <tableStyleElement type="firstRowStripe" dxfId="47"/>
      <tableStyleElement type="secondRowStripe" dxfId="46"/>
    </tableStyle>
    <tableStyle name="Table Style 4" pivot="0" count="2" xr9:uid="{00000000-0011-0000-FFFF-FFFF03000000}">
      <tableStyleElement type="firstRowStripe" dxfId="45"/>
      <tableStyleElement type="secondColumnStripe" dxfId="44"/>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00.xml><?xml version="1.0" encoding="utf-8"?>
<formControlPr xmlns="http://schemas.microsoft.com/office/spreadsheetml/2009/9/main" objectType="Button"/>
</file>

<file path=xl/ctrlProps/ctrlProp101.xml><?xml version="1.0" encoding="utf-8"?>
<formControlPr xmlns="http://schemas.microsoft.com/office/spreadsheetml/2009/9/main" objectType="Button"/>
</file>

<file path=xl/ctrlProps/ctrlProp102.xml><?xml version="1.0" encoding="utf-8"?>
<formControlPr xmlns="http://schemas.microsoft.com/office/spreadsheetml/2009/9/main" objectType="Button"/>
</file>

<file path=xl/ctrlProps/ctrlProp103.xml><?xml version="1.0" encoding="utf-8"?>
<formControlPr xmlns="http://schemas.microsoft.com/office/spreadsheetml/2009/9/main" objectType="Button" lockText="1"/>
</file>

<file path=xl/ctrlProps/ctrlProp104.xml><?xml version="1.0" encoding="utf-8"?>
<formControlPr xmlns="http://schemas.microsoft.com/office/spreadsheetml/2009/9/main" objectType="Button" lockText="1"/>
</file>

<file path=xl/ctrlProps/ctrlProp105.xml><?xml version="1.0" encoding="utf-8"?>
<formControlPr xmlns="http://schemas.microsoft.com/office/spreadsheetml/2009/9/main" objectType="Button" lockText="1"/>
</file>

<file path=xl/ctrlProps/ctrlProp106.xml><?xml version="1.0" encoding="utf-8"?>
<formControlPr xmlns="http://schemas.microsoft.com/office/spreadsheetml/2009/9/main" objectType="Button" lockText="1"/>
</file>

<file path=xl/ctrlProps/ctrlProp107.xml><?xml version="1.0" encoding="utf-8"?>
<formControlPr xmlns="http://schemas.microsoft.com/office/spreadsheetml/2009/9/main" objectType="Button" lockText="1"/>
</file>

<file path=xl/ctrlProps/ctrlProp108.xml><?xml version="1.0" encoding="utf-8"?>
<formControlPr xmlns="http://schemas.microsoft.com/office/spreadsheetml/2009/9/main" objectType="Button" lockText="1"/>
</file>

<file path=xl/ctrlProps/ctrlProp109.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10.xml><?xml version="1.0" encoding="utf-8"?>
<formControlPr xmlns="http://schemas.microsoft.com/office/spreadsheetml/2009/9/main" objectType="Button" lockText="1"/>
</file>

<file path=xl/ctrlProps/ctrlProp111.xml><?xml version="1.0" encoding="utf-8"?>
<formControlPr xmlns="http://schemas.microsoft.com/office/spreadsheetml/2009/9/main" objectType="Button" lockText="1"/>
</file>

<file path=xl/ctrlProps/ctrlProp112.xml><?xml version="1.0" encoding="utf-8"?>
<formControlPr xmlns="http://schemas.microsoft.com/office/spreadsheetml/2009/9/main" objectType="Button" lockText="1"/>
</file>

<file path=xl/ctrlProps/ctrlProp113.xml><?xml version="1.0" encoding="utf-8"?>
<formControlPr xmlns="http://schemas.microsoft.com/office/spreadsheetml/2009/9/main" objectType="Button" lockText="1"/>
</file>

<file path=xl/ctrlProps/ctrlProp114.xml><?xml version="1.0" encoding="utf-8"?>
<formControlPr xmlns="http://schemas.microsoft.com/office/spreadsheetml/2009/9/main" objectType="Button" lockText="1"/>
</file>

<file path=xl/ctrlProps/ctrlProp115.xml><?xml version="1.0" encoding="utf-8"?>
<formControlPr xmlns="http://schemas.microsoft.com/office/spreadsheetml/2009/9/main" objectType="Button"/>
</file>

<file path=xl/ctrlProps/ctrlProp116.xml><?xml version="1.0" encoding="utf-8"?>
<formControlPr xmlns="http://schemas.microsoft.com/office/spreadsheetml/2009/9/main" objectType="Button"/>
</file>

<file path=xl/ctrlProps/ctrlProp117.xml><?xml version="1.0" encoding="utf-8"?>
<formControlPr xmlns="http://schemas.microsoft.com/office/spreadsheetml/2009/9/main" objectType="Button"/>
</file>

<file path=xl/ctrlProps/ctrlProp118.xml><?xml version="1.0" encoding="utf-8"?>
<formControlPr xmlns="http://schemas.microsoft.com/office/spreadsheetml/2009/9/main" objectType="Button"/>
</file>

<file path=xl/ctrlProps/ctrlProp119.xml><?xml version="1.0" encoding="utf-8"?>
<formControlPr xmlns="http://schemas.microsoft.com/office/spreadsheetml/2009/9/main" objectType="Button"/>
</file>

<file path=xl/ctrlProps/ctrlProp12.xml><?xml version="1.0" encoding="utf-8"?>
<formControlPr xmlns="http://schemas.microsoft.com/office/spreadsheetml/2009/9/main" objectType="Button" lockText="1"/>
</file>

<file path=xl/ctrlProps/ctrlProp120.xml><?xml version="1.0" encoding="utf-8"?>
<formControlPr xmlns="http://schemas.microsoft.com/office/spreadsheetml/2009/9/main" objectType="Button"/>
</file>

<file path=xl/ctrlProps/ctrlProp121.xml><?xml version="1.0" encoding="utf-8"?>
<formControlPr xmlns="http://schemas.microsoft.com/office/spreadsheetml/2009/9/main" objectType="Button"/>
</file>

<file path=xl/ctrlProps/ctrlProp122.xml><?xml version="1.0" encoding="utf-8"?>
<formControlPr xmlns="http://schemas.microsoft.com/office/spreadsheetml/2009/9/main" objectType="Button"/>
</file>

<file path=xl/ctrlProps/ctrlProp123.xml><?xml version="1.0" encoding="utf-8"?>
<formControlPr xmlns="http://schemas.microsoft.com/office/spreadsheetml/2009/9/main" objectType="Button"/>
</file>

<file path=xl/ctrlProps/ctrlProp124.xml><?xml version="1.0" encoding="utf-8"?>
<formControlPr xmlns="http://schemas.microsoft.com/office/spreadsheetml/2009/9/main" objectType="Button"/>
</file>

<file path=xl/ctrlProps/ctrlProp125.xml><?xml version="1.0" encoding="utf-8"?>
<formControlPr xmlns="http://schemas.microsoft.com/office/spreadsheetml/2009/9/main" objectType="Button"/>
</file>

<file path=xl/ctrlProps/ctrlProp126.xml><?xml version="1.0" encoding="utf-8"?>
<formControlPr xmlns="http://schemas.microsoft.com/office/spreadsheetml/2009/9/main" objectType="Button"/>
</file>

<file path=xl/ctrlProps/ctrlProp127.xml><?xml version="1.0" encoding="utf-8"?>
<formControlPr xmlns="http://schemas.microsoft.com/office/spreadsheetml/2009/9/main" objectType="Button"/>
</file>

<file path=xl/ctrlProps/ctrlProp128.xml><?xml version="1.0" encoding="utf-8"?>
<formControlPr xmlns="http://schemas.microsoft.com/office/spreadsheetml/2009/9/main" objectType="Button"/>
</file>

<file path=xl/ctrlProps/ctrlProp129.xml><?xml version="1.0" encoding="utf-8"?>
<formControlPr xmlns="http://schemas.microsoft.com/office/spreadsheetml/2009/9/main" objectType="Button"/>
</file>

<file path=xl/ctrlProps/ctrlProp13.xml><?xml version="1.0" encoding="utf-8"?>
<formControlPr xmlns="http://schemas.microsoft.com/office/spreadsheetml/2009/9/main" objectType="Button" lockText="1"/>
</file>

<file path=xl/ctrlProps/ctrlProp130.xml><?xml version="1.0" encoding="utf-8"?>
<formControlPr xmlns="http://schemas.microsoft.com/office/spreadsheetml/2009/9/main" objectType="Button" lockText="1"/>
</file>

<file path=xl/ctrlProps/ctrlProp131.xml><?xml version="1.0" encoding="utf-8"?>
<formControlPr xmlns="http://schemas.microsoft.com/office/spreadsheetml/2009/9/main" objectType="Button" lockText="1"/>
</file>

<file path=xl/ctrlProps/ctrlProp132.xml><?xml version="1.0" encoding="utf-8"?>
<formControlPr xmlns="http://schemas.microsoft.com/office/spreadsheetml/2009/9/main" objectType="Button" lockText="1"/>
</file>

<file path=xl/ctrlProps/ctrlProp133.xml><?xml version="1.0" encoding="utf-8"?>
<formControlPr xmlns="http://schemas.microsoft.com/office/spreadsheetml/2009/9/main" objectType="Button" lockText="1"/>
</file>

<file path=xl/ctrlProps/ctrlProp134.xml><?xml version="1.0" encoding="utf-8"?>
<formControlPr xmlns="http://schemas.microsoft.com/office/spreadsheetml/2009/9/main" objectType="Button" lockText="1"/>
</file>

<file path=xl/ctrlProps/ctrlProp135.xml><?xml version="1.0" encoding="utf-8"?>
<formControlPr xmlns="http://schemas.microsoft.com/office/spreadsheetml/2009/9/main" objectType="Button" lockText="1"/>
</file>

<file path=xl/ctrlProps/ctrlProp136.xml><?xml version="1.0" encoding="utf-8"?>
<formControlPr xmlns="http://schemas.microsoft.com/office/spreadsheetml/2009/9/main" objectType="Button" lockText="1"/>
</file>

<file path=xl/ctrlProps/ctrlProp137.xml><?xml version="1.0" encoding="utf-8"?>
<formControlPr xmlns="http://schemas.microsoft.com/office/spreadsheetml/2009/9/main" objectType="Button" lockText="1"/>
</file>

<file path=xl/ctrlProps/ctrlProp138.xml><?xml version="1.0" encoding="utf-8"?>
<formControlPr xmlns="http://schemas.microsoft.com/office/spreadsheetml/2009/9/main" objectType="Button" lockText="1"/>
</file>

<file path=xl/ctrlProps/ctrlProp139.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40.xml><?xml version="1.0" encoding="utf-8"?>
<formControlPr xmlns="http://schemas.microsoft.com/office/spreadsheetml/2009/9/main" objectType="Button" lockText="1"/>
</file>

<file path=xl/ctrlProps/ctrlProp141.xml><?xml version="1.0" encoding="utf-8"?>
<formControlPr xmlns="http://schemas.microsoft.com/office/spreadsheetml/2009/9/main" objectType="Button" lockText="1"/>
</file>

<file path=xl/ctrlProps/ctrlProp142.xml><?xml version="1.0" encoding="utf-8"?>
<formControlPr xmlns="http://schemas.microsoft.com/office/spreadsheetml/2009/9/main" objectType="Button" lockText="1"/>
</file>

<file path=xl/ctrlProps/ctrlProp143.xml><?xml version="1.0" encoding="utf-8"?>
<formControlPr xmlns="http://schemas.microsoft.com/office/spreadsheetml/2009/9/main" objectType="Button" lockText="1"/>
</file>

<file path=xl/ctrlProps/ctrlProp144.xml><?xml version="1.0" encoding="utf-8"?>
<formControlPr xmlns="http://schemas.microsoft.com/office/spreadsheetml/2009/9/main" objectType="Button" lockText="1"/>
</file>

<file path=xl/ctrlProps/ctrlProp145.xml><?xml version="1.0" encoding="utf-8"?>
<formControlPr xmlns="http://schemas.microsoft.com/office/spreadsheetml/2009/9/main" objectType="Button" lockText="1"/>
</file>

<file path=xl/ctrlProps/ctrlProp146.xml><?xml version="1.0" encoding="utf-8"?>
<formControlPr xmlns="http://schemas.microsoft.com/office/spreadsheetml/2009/9/main" objectType="Button" lockText="1"/>
</file>

<file path=xl/ctrlProps/ctrlProp147.xml><?xml version="1.0" encoding="utf-8"?>
<formControlPr xmlns="http://schemas.microsoft.com/office/spreadsheetml/2009/9/main" objectType="Button" lockText="1"/>
</file>

<file path=xl/ctrlProps/ctrlProp148.xml><?xml version="1.0" encoding="utf-8"?>
<formControlPr xmlns="http://schemas.microsoft.com/office/spreadsheetml/2009/9/main" objectType="Button" lockText="1"/>
</file>

<file path=xl/ctrlProps/ctrlProp149.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50.xml><?xml version="1.0" encoding="utf-8"?>
<formControlPr xmlns="http://schemas.microsoft.com/office/spreadsheetml/2009/9/main" objectType="Button" lockText="1"/>
</file>

<file path=xl/ctrlProps/ctrlProp151.xml><?xml version="1.0" encoding="utf-8"?>
<formControlPr xmlns="http://schemas.microsoft.com/office/spreadsheetml/2009/9/main" objectType="Button" lockText="1"/>
</file>

<file path=xl/ctrlProps/ctrlProp152.xml><?xml version="1.0" encoding="utf-8"?>
<formControlPr xmlns="http://schemas.microsoft.com/office/spreadsheetml/2009/9/main" objectType="Button" lockText="1"/>
</file>

<file path=xl/ctrlProps/ctrlProp153.xml><?xml version="1.0" encoding="utf-8"?>
<formControlPr xmlns="http://schemas.microsoft.com/office/spreadsheetml/2009/9/main" objectType="Button" lockText="1"/>
</file>

<file path=xl/ctrlProps/ctrlProp154.xml><?xml version="1.0" encoding="utf-8"?>
<formControlPr xmlns="http://schemas.microsoft.com/office/spreadsheetml/2009/9/main" objectType="Button"/>
</file>

<file path=xl/ctrlProps/ctrlProp155.xml><?xml version="1.0" encoding="utf-8"?>
<formControlPr xmlns="http://schemas.microsoft.com/office/spreadsheetml/2009/9/main" objectType="Button"/>
</file>

<file path=xl/ctrlProps/ctrlProp156.xml><?xml version="1.0" encoding="utf-8"?>
<formControlPr xmlns="http://schemas.microsoft.com/office/spreadsheetml/2009/9/main" objectType="Button"/>
</file>

<file path=xl/ctrlProps/ctrlProp157.xml><?xml version="1.0" encoding="utf-8"?>
<formControlPr xmlns="http://schemas.microsoft.com/office/spreadsheetml/2009/9/main" objectType="Button"/>
</file>

<file path=xl/ctrlProps/ctrlProp158.xml><?xml version="1.0" encoding="utf-8"?>
<formControlPr xmlns="http://schemas.microsoft.com/office/spreadsheetml/2009/9/main" objectType="Button"/>
</file>

<file path=xl/ctrlProps/ctrlProp159.xml><?xml version="1.0" encoding="utf-8"?>
<formControlPr xmlns="http://schemas.microsoft.com/office/spreadsheetml/2009/9/main" objectType="Button"/>
</file>

<file path=xl/ctrlProps/ctrlProp16.xml><?xml version="1.0" encoding="utf-8"?>
<formControlPr xmlns="http://schemas.microsoft.com/office/spreadsheetml/2009/9/main" objectType="Button" lockText="1"/>
</file>

<file path=xl/ctrlProps/ctrlProp160.xml><?xml version="1.0" encoding="utf-8"?>
<formControlPr xmlns="http://schemas.microsoft.com/office/spreadsheetml/2009/9/main" objectType="Button"/>
</file>

<file path=xl/ctrlProps/ctrlProp161.xml><?xml version="1.0" encoding="utf-8"?>
<formControlPr xmlns="http://schemas.microsoft.com/office/spreadsheetml/2009/9/main" objectType="Button"/>
</file>

<file path=xl/ctrlProps/ctrlProp162.xml><?xml version="1.0" encoding="utf-8"?>
<formControlPr xmlns="http://schemas.microsoft.com/office/spreadsheetml/2009/9/main" objectType="Button" lockText="1"/>
</file>

<file path=xl/ctrlProps/ctrlProp163.xml><?xml version="1.0" encoding="utf-8"?>
<formControlPr xmlns="http://schemas.microsoft.com/office/spreadsheetml/2009/9/main" objectType="Button" lockText="1"/>
</file>

<file path=xl/ctrlProps/ctrlProp164.xml><?xml version="1.0" encoding="utf-8"?>
<formControlPr xmlns="http://schemas.microsoft.com/office/spreadsheetml/2009/9/main" objectType="Button" lockText="1"/>
</file>

<file path=xl/ctrlProps/ctrlProp165.xml><?xml version="1.0" encoding="utf-8"?>
<formControlPr xmlns="http://schemas.microsoft.com/office/spreadsheetml/2009/9/main" objectType="Button" lockText="1"/>
</file>

<file path=xl/ctrlProps/ctrlProp166.xml><?xml version="1.0" encoding="utf-8"?>
<formControlPr xmlns="http://schemas.microsoft.com/office/spreadsheetml/2009/9/main" objectType="Button" lockText="1"/>
</file>

<file path=xl/ctrlProps/ctrlProp167.xml><?xml version="1.0" encoding="utf-8"?>
<formControlPr xmlns="http://schemas.microsoft.com/office/spreadsheetml/2009/9/main" objectType="Button" lockText="1"/>
</file>

<file path=xl/ctrlProps/ctrlProp168.xml><?xml version="1.0" encoding="utf-8"?>
<formControlPr xmlns="http://schemas.microsoft.com/office/spreadsheetml/2009/9/main" objectType="Button" lockText="1"/>
</file>

<file path=xl/ctrlProps/ctrlProp169.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70.xml><?xml version="1.0" encoding="utf-8"?>
<formControlPr xmlns="http://schemas.microsoft.com/office/spreadsheetml/2009/9/main" objectType="Button" lockText="1"/>
</file>

<file path=xl/ctrlProps/ctrlProp171.xml><?xml version="1.0" encoding="utf-8"?>
<formControlPr xmlns="http://schemas.microsoft.com/office/spreadsheetml/2009/9/main" objectType="Button" lockText="1"/>
</file>

<file path=xl/ctrlProps/ctrlProp172.xml><?xml version="1.0" encoding="utf-8"?>
<formControlPr xmlns="http://schemas.microsoft.com/office/spreadsheetml/2009/9/main" objectType="Button" lockText="1"/>
</file>

<file path=xl/ctrlProps/ctrlProp173.xml><?xml version="1.0" encoding="utf-8"?>
<formControlPr xmlns="http://schemas.microsoft.com/office/spreadsheetml/2009/9/main" objectType="Button" lockText="1"/>
</file>

<file path=xl/ctrlProps/ctrlProp174.xml><?xml version="1.0" encoding="utf-8"?>
<formControlPr xmlns="http://schemas.microsoft.com/office/spreadsheetml/2009/9/main" objectType="Button"/>
</file>

<file path=xl/ctrlProps/ctrlProp175.xml><?xml version="1.0" encoding="utf-8"?>
<formControlPr xmlns="http://schemas.microsoft.com/office/spreadsheetml/2009/9/main" objectType="Button"/>
</file>

<file path=xl/ctrlProps/ctrlProp176.xml><?xml version="1.0" encoding="utf-8"?>
<formControlPr xmlns="http://schemas.microsoft.com/office/spreadsheetml/2009/9/main" objectType="Button"/>
</file>

<file path=xl/ctrlProps/ctrlProp177.xml><?xml version="1.0" encoding="utf-8"?>
<formControlPr xmlns="http://schemas.microsoft.com/office/spreadsheetml/2009/9/main" objectType="Button"/>
</file>

<file path=xl/ctrlProps/ctrlProp178.xml><?xml version="1.0" encoding="utf-8"?>
<formControlPr xmlns="http://schemas.microsoft.com/office/spreadsheetml/2009/9/main" objectType="Button" lockText="1"/>
</file>

<file path=xl/ctrlProps/ctrlProp179.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80.xml><?xml version="1.0" encoding="utf-8"?>
<formControlPr xmlns="http://schemas.microsoft.com/office/spreadsheetml/2009/9/main" objectType="Button" lockText="1"/>
</file>

<file path=xl/ctrlProps/ctrlProp181.xml><?xml version="1.0" encoding="utf-8"?>
<formControlPr xmlns="http://schemas.microsoft.com/office/spreadsheetml/2009/9/main" objectType="Button" lockText="1"/>
</file>

<file path=xl/ctrlProps/ctrlProp182.xml><?xml version="1.0" encoding="utf-8"?>
<formControlPr xmlns="http://schemas.microsoft.com/office/spreadsheetml/2009/9/main" objectType="Button" lockText="1"/>
</file>

<file path=xl/ctrlProps/ctrlProp183.xml><?xml version="1.0" encoding="utf-8"?>
<formControlPr xmlns="http://schemas.microsoft.com/office/spreadsheetml/2009/9/main" objectType="Button" lockText="1"/>
</file>

<file path=xl/ctrlProps/ctrlProp184.xml><?xml version="1.0" encoding="utf-8"?>
<formControlPr xmlns="http://schemas.microsoft.com/office/spreadsheetml/2009/9/main" objectType="Button" lockText="1"/>
</file>

<file path=xl/ctrlProps/ctrlProp185.xml><?xml version="1.0" encoding="utf-8"?>
<formControlPr xmlns="http://schemas.microsoft.com/office/spreadsheetml/2009/9/main" objectType="Button" lockText="1"/>
</file>

<file path=xl/ctrlProps/ctrlProp186.xml><?xml version="1.0" encoding="utf-8"?>
<formControlPr xmlns="http://schemas.microsoft.com/office/spreadsheetml/2009/9/main" objectType="Button" lockText="1"/>
</file>

<file path=xl/ctrlProps/ctrlProp187.xml><?xml version="1.0" encoding="utf-8"?>
<formControlPr xmlns="http://schemas.microsoft.com/office/spreadsheetml/2009/9/main" objectType="Button"/>
</file>

<file path=xl/ctrlProps/ctrlProp188.xml><?xml version="1.0" encoding="utf-8"?>
<formControlPr xmlns="http://schemas.microsoft.com/office/spreadsheetml/2009/9/main" objectType="Button"/>
</file>

<file path=xl/ctrlProps/ctrlProp189.xml><?xml version="1.0" encoding="utf-8"?>
<formControlPr xmlns="http://schemas.microsoft.com/office/spreadsheetml/2009/9/main" objectType="Button"/>
</file>

<file path=xl/ctrlProps/ctrlProp19.xml><?xml version="1.0" encoding="utf-8"?>
<formControlPr xmlns="http://schemas.microsoft.com/office/spreadsheetml/2009/9/main" objectType="Button" lockText="1"/>
</file>

<file path=xl/ctrlProps/ctrlProp190.xml><?xml version="1.0" encoding="utf-8"?>
<formControlPr xmlns="http://schemas.microsoft.com/office/spreadsheetml/2009/9/main" objectType="Button"/>
</file>

<file path=xl/ctrlProps/ctrlProp191.xml><?xml version="1.0" encoding="utf-8"?>
<formControlPr xmlns="http://schemas.microsoft.com/office/spreadsheetml/2009/9/main" objectType="Button" lockText="1"/>
</file>

<file path=xl/ctrlProps/ctrlProp192.xml><?xml version="1.0" encoding="utf-8"?>
<formControlPr xmlns="http://schemas.microsoft.com/office/spreadsheetml/2009/9/main" objectType="Button" lockText="1"/>
</file>

<file path=xl/ctrlProps/ctrlProp193.xml><?xml version="1.0" encoding="utf-8"?>
<formControlPr xmlns="http://schemas.microsoft.com/office/spreadsheetml/2009/9/main" objectType="Button" lockText="1"/>
</file>

<file path=xl/ctrlProps/ctrlProp194.xml><?xml version="1.0" encoding="utf-8"?>
<formControlPr xmlns="http://schemas.microsoft.com/office/spreadsheetml/2009/9/main" objectType="Button" lockText="1"/>
</file>

<file path=xl/ctrlProps/ctrlProp195.xml><?xml version="1.0" encoding="utf-8"?>
<formControlPr xmlns="http://schemas.microsoft.com/office/spreadsheetml/2009/9/main" objectType="Button" lockText="1"/>
</file>

<file path=xl/ctrlProps/ctrlProp196.xml><?xml version="1.0" encoding="utf-8"?>
<formControlPr xmlns="http://schemas.microsoft.com/office/spreadsheetml/2009/9/main" objectType="Button" lockText="1"/>
</file>

<file path=xl/ctrlProps/ctrlProp197.xml><?xml version="1.0" encoding="utf-8"?>
<formControlPr xmlns="http://schemas.microsoft.com/office/spreadsheetml/2009/9/main" objectType="Button" lockText="1"/>
</file>

<file path=xl/ctrlProps/ctrlProp198.xml><?xml version="1.0" encoding="utf-8"?>
<formControlPr xmlns="http://schemas.microsoft.com/office/spreadsheetml/2009/9/main" objectType="Button" lockText="1"/>
</file>

<file path=xl/ctrlProps/ctrlProp19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00.xml><?xml version="1.0" encoding="utf-8"?>
<formControlPr xmlns="http://schemas.microsoft.com/office/spreadsheetml/2009/9/main" objectType="Button" lockText="1"/>
</file>

<file path=xl/ctrlProps/ctrlProp201.xml><?xml version="1.0" encoding="utf-8"?>
<formControlPr xmlns="http://schemas.microsoft.com/office/spreadsheetml/2009/9/main" objectType="Button" lockText="1"/>
</file>

<file path=xl/ctrlProps/ctrlProp202.xml><?xml version="1.0" encoding="utf-8"?>
<formControlPr xmlns="http://schemas.microsoft.com/office/spreadsheetml/2009/9/main" objectType="Button" lockText="1"/>
</file>

<file path=xl/ctrlProps/ctrlProp203.xml><?xml version="1.0" encoding="utf-8"?>
<formControlPr xmlns="http://schemas.microsoft.com/office/spreadsheetml/2009/9/main" objectType="Button" lockText="1"/>
</file>

<file path=xl/ctrlProps/ctrlProp204.xml><?xml version="1.0" encoding="utf-8"?>
<formControlPr xmlns="http://schemas.microsoft.com/office/spreadsheetml/2009/9/main" objectType="Button" lockText="1"/>
</file>

<file path=xl/ctrlProps/ctrlProp205.xml><?xml version="1.0" encoding="utf-8"?>
<formControlPr xmlns="http://schemas.microsoft.com/office/spreadsheetml/2009/9/main" objectType="Button" lockText="1"/>
</file>

<file path=xl/ctrlProps/ctrlProp206.xml><?xml version="1.0" encoding="utf-8"?>
<formControlPr xmlns="http://schemas.microsoft.com/office/spreadsheetml/2009/9/main" objectType="Button" lockText="1"/>
</file>

<file path=xl/ctrlProps/ctrlProp207.xml><?xml version="1.0" encoding="utf-8"?>
<formControlPr xmlns="http://schemas.microsoft.com/office/spreadsheetml/2009/9/main" objectType="Button" lockText="1"/>
</file>

<file path=xl/ctrlProps/ctrlProp208.xml><?xml version="1.0" encoding="utf-8"?>
<formControlPr xmlns="http://schemas.microsoft.com/office/spreadsheetml/2009/9/main" objectType="Button" lockText="1"/>
</file>

<file path=xl/ctrlProps/ctrlProp209.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10.xml><?xml version="1.0" encoding="utf-8"?>
<formControlPr xmlns="http://schemas.microsoft.com/office/spreadsheetml/2009/9/main" objectType="Button" lockText="1"/>
</file>

<file path=xl/ctrlProps/ctrlProp211.xml><?xml version="1.0" encoding="utf-8"?>
<formControlPr xmlns="http://schemas.microsoft.com/office/spreadsheetml/2009/9/main" objectType="Button" lockText="1"/>
</file>

<file path=xl/ctrlProps/ctrlProp212.xml><?xml version="1.0" encoding="utf-8"?>
<formControlPr xmlns="http://schemas.microsoft.com/office/spreadsheetml/2009/9/main" objectType="Button" lockText="1"/>
</file>

<file path=xl/ctrlProps/ctrlProp213.xml><?xml version="1.0" encoding="utf-8"?>
<formControlPr xmlns="http://schemas.microsoft.com/office/spreadsheetml/2009/9/main" objectType="Button" lockText="1"/>
</file>

<file path=xl/ctrlProps/ctrlProp214.xml><?xml version="1.0" encoding="utf-8"?>
<formControlPr xmlns="http://schemas.microsoft.com/office/spreadsheetml/2009/9/main" objectType="Button" lockText="1"/>
</file>

<file path=xl/ctrlProps/ctrlProp215.xml><?xml version="1.0" encoding="utf-8"?>
<formControlPr xmlns="http://schemas.microsoft.com/office/spreadsheetml/2009/9/main" objectType="Button" lockText="1"/>
</file>

<file path=xl/ctrlProps/ctrlProp216.xml><?xml version="1.0" encoding="utf-8"?>
<formControlPr xmlns="http://schemas.microsoft.com/office/spreadsheetml/2009/9/main" objectType="Button" lockText="1"/>
</file>

<file path=xl/ctrlProps/ctrlProp217.xml><?xml version="1.0" encoding="utf-8"?>
<formControlPr xmlns="http://schemas.microsoft.com/office/spreadsheetml/2009/9/main" objectType="Button" lockText="1"/>
</file>

<file path=xl/ctrlProps/ctrlProp218.xml><?xml version="1.0" encoding="utf-8"?>
<formControlPr xmlns="http://schemas.microsoft.com/office/spreadsheetml/2009/9/main" objectType="Button" lockText="1"/>
</file>

<file path=xl/ctrlProps/ctrlProp219.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20.xml><?xml version="1.0" encoding="utf-8"?>
<formControlPr xmlns="http://schemas.microsoft.com/office/spreadsheetml/2009/9/main" objectType="Button" lockText="1"/>
</file>

<file path=xl/ctrlProps/ctrlProp221.xml><?xml version="1.0" encoding="utf-8"?>
<formControlPr xmlns="http://schemas.microsoft.com/office/spreadsheetml/2009/9/main" objectType="Button" lockText="1"/>
</file>

<file path=xl/ctrlProps/ctrlProp222.xml><?xml version="1.0" encoding="utf-8"?>
<formControlPr xmlns="http://schemas.microsoft.com/office/spreadsheetml/2009/9/main" objectType="Button" lockText="1"/>
</file>

<file path=xl/ctrlProps/ctrlProp223.xml><?xml version="1.0" encoding="utf-8"?>
<formControlPr xmlns="http://schemas.microsoft.com/office/spreadsheetml/2009/9/main" objectType="Button" lockText="1"/>
</file>

<file path=xl/ctrlProps/ctrlProp224.xml><?xml version="1.0" encoding="utf-8"?>
<formControlPr xmlns="http://schemas.microsoft.com/office/spreadsheetml/2009/9/main" objectType="Button" lockText="1"/>
</file>

<file path=xl/ctrlProps/ctrlProp225.xml><?xml version="1.0" encoding="utf-8"?>
<formControlPr xmlns="http://schemas.microsoft.com/office/spreadsheetml/2009/9/main" objectType="Button" lockText="1"/>
</file>

<file path=xl/ctrlProps/ctrlProp226.xml><?xml version="1.0" encoding="utf-8"?>
<formControlPr xmlns="http://schemas.microsoft.com/office/spreadsheetml/2009/9/main" objectType="Button" lockText="1"/>
</file>

<file path=xl/ctrlProps/ctrlProp227.xml><?xml version="1.0" encoding="utf-8"?>
<formControlPr xmlns="http://schemas.microsoft.com/office/spreadsheetml/2009/9/main" objectType="Button" lockText="1"/>
</file>

<file path=xl/ctrlProps/ctrlProp228.xml><?xml version="1.0" encoding="utf-8"?>
<formControlPr xmlns="http://schemas.microsoft.com/office/spreadsheetml/2009/9/main" objectType="Button" lockText="1"/>
</file>

<file path=xl/ctrlProps/ctrlProp229.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230.xml><?xml version="1.0" encoding="utf-8"?>
<formControlPr xmlns="http://schemas.microsoft.com/office/spreadsheetml/2009/9/main" objectType="Button" lockText="1"/>
</file>

<file path=xl/ctrlProps/ctrlProp231.xml><?xml version="1.0" encoding="utf-8"?>
<formControlPr xmlns="http://schemas.microsoft.com/office/spreadsheetml/2009/9/main" objectType="Button" lockText="1"/>
</file>

<file path=xl/ctrlProps/ctrlProp232.xml><?xml version="1.0" encoding="utf-8"?>
<formControlPr xmlns="http://schemas.microsoft.com/office/spreadsheetml/2009/9/main" objectType="Button" lockText="1"/>
</file>

<file path=xl/ctrlProps/ctrlProp233.xml><?xml version="1.0" encoding="utf-8"?>
<formControlPr xmlns="http://schemas.microsoft.com/office/spreadsheetml/2009/9/main" objectType="Button" lockText="1"/>
</file>

<file path=xl/ctrlProps/ctrlProp234.xml><?xml version="1.0" encoding="utf-8"?>
<formControlPr xmlns="http://schemas.microsoft.com/office/spreadsheetml/2009/9/main" objectType="Button" lockText="1"/>
</file>

<file path=xl/ctrlProps/ctrlProp235.xml><?xml version="1.0" encoding="utf-8"?>
<formControlPr xmlns="http://schemas.microsoft.com/office/spreadsheetml/2009/9/main" objectType="Button" lockText="1"/>
</file>

<file path=xl/ctrlProps/ctrlProp236.xml><?xml version="1.0" encoding="utf-8"?>
<formControlPr xmlns="http://schemas.microsoft.com/office/spreadsheetml/2009/9/main" objectType="Button" lockText="1"/>
</file>

<file path=xl/ctrlProps/ctrlProp237.xml><?xml version="1.0" encoding="utf-8"?>
<formControlPr xmlns="http://schemas.microsoft.com/office/spreadsheetml/2009/9/main" objectType="Button" lockText="1"/>
</file>

<file path=xl/ctrlProps/ctrlProp238.xml><?xml version="1.0" encoding="utf-8"?>
<formControlPr xmlns="http://schemas.microsoft.com/office/spreadsheetml/2009/9/main" objectType="Button" lockText="1"/>
</file>

<file path=xl/ctrlProps/ctrlProp239.xml><?xml version="1.0" encoding="utf-8"?>
<formControlPr xmlns="http://schemas.microsoft.com/office/spreadsheetml/2009/9/main" objectType="Button" lockText="1"/>
</file>

<file path=xl/ctrlProps/ctrlProp24.xml><?xml version="1.0" encoding="utf-8"?>
<formControlPr xmlns="http://schemas.microsoft.com/office/spreadsheetml/2009/9/main" objectType="Button" lockText="1"/>
</file>

<file path=xl/ctrlProps/ctrlProp240.xml><?xml version="1.0" encoding="utf-8"?>
<formControlPr xmlns="http://schemas.microsoft.com/office/spreadsheetml/2009/9/main" objectType="Button" lockText="1"/>
</file>

<file path=xl/ctrlProps/ctrlProp241.xml><?xml version="1.0" encoding="utf-8"?>
<formControlPr xmlns="http://schemas.microsoft.com/office/spreadsheetml/2009/9/main" objectType="Button" lockText="1"/>
</file>

<file path=xl/ctrlProps/ctrlProp242.xml><?xml version="1.0" encoding="utf-8"?>
<formControlPr xmlns="http://schemas.microsoft.com/office/spreadsheetml/2009/9/main" objectType="Button" lockText="1"/>
</file>

<file path=xl/ctrlProps/ctrlProp243.xml><?xml version="1.0" encoding="utf-8"?>
<formControlPr xmlns="http://schemas.microsoft.com/office/spreadsheetml/2009/9/main" objectType="Button" lockText="1"/>
</file>

<file path=xl/ctrlProps/ctrlProp244.xml><?xml version="1.0" encoding="utf-8"?>
<formControlPr xmlns="http://schemas.microsoft.com/office/spreadsheetml/2009/9/main" objectType="Button" lockText="1"/>
</file>

<file path=xl/ctrlProps/ctrlProp245.xml><?xml version="1.0" encoding="utf-8"?>
<formControlPr xmlns="http://schemas.microsoft.com/office/spreadsheetml/2009/9/main" objectType="Button" lockText="1"/>
</file>

<file path=xl/ctrlProps/ctrlProp246.xml><?xml version="1.0" encoding="utf-8"?>
<formControlPr xmlns="http://schemas.microsoft.com/office/spreadsheetml/2009/9/main" objectType="Button" lockText="1"/>
</file>

<file path=xl/ctrlProps/ctrlProp247.xml><?xml version="1.0" encoding="utf-8"?>
<formControlPr xmlns="http://schemas.microsoft.com/office/spreadsheetml/2009/9/main" objectType="Button" lockText="1"/>
</file>

<file path=xl/ctrlProps/ctrlProp248.xml><?xml version="1.0" encoding="utf-8"?>
<formControlPr xmlns="http://schemas.microsoft.com/office/spreadsheetml/2009/9/main" objectType="Button" lockText="1"/>
</file>

<file path=xl/ctrlProps/ctrlProp249.xml><?xml version="1.0" encoding="utf-8"?>
<formControlPr xmlns="http://schemas.microsoft.com/office/spreadsheetml/2009/9/main" objectType="Button" lockText="1"/>
</file>

<file path=xl/ctrlProps/ctrlProp25.xml><?xml version="1.0" encoding="utf-8"?>
<formControlPr xmlns="http://schemas.microsoft.com/office/spreadsheetml/2009/9/main" objectType="Button" lockText="1"/>
</file>

<file path=xl/ctrlProps/ctrlProp250.xml><?xml version="1.0" encoding="utf-8"?>
<formControlPr xmlns="http://schemas.microsoft.com/office/spreadsheetml/2009/9/main" objectType="Button" lockText="1"/>
</file>

<file path=xl/ctrlProps/ctrlProp251.xml><?xml version="1.0" encoding="utf-8"?>
<formControlPr xmlns="http://schemas.microsoft.com/office/spreadsheetml/2009/9/main" objectType="Button" lockText="1"/>
</file>

<file path=xl/ctrlProps/ctrlProp252.xml><?xml version="1.0" encoding="utf-8"?>
<formControlPr xmlns="http://schemas.microsoft.com/office/spreadsheetml/2009/9/main" objectType="Button" lockText="1"/>
</file>

<file path=xl/ctrlProps/ctrlProp253.xml><?xml version="1.0" encoding="utf-8"?>
<formControlPr xmlns="http://schemas.microsoft.com/office/spreadsheetml/2009/9/main" objectType="Button" lockText="1"/>
</file>

<file path=xl/ctrlProps/ctrlProp254.xml><?xml version="1.0" encoding="utf-8"?>
<formControlPr xmlns="http://schemas.microsoft.com/office/spreadsheetml/2009/9/main" objectType="Button" lockText="1"/>
</file>

<file path=xl/ctrlProps/ctrlProp255.xml><?xml version="1.0" encoding="utf-8"?>
<formControlPr xmlns="http://schemas.microsoft.com/office/spreadsheetml/2009/9/main" objectType="Button" lockText="1"/>
</file>

<file path=xl/ctrlProps/ctrlProp256.xml><?xml version="1.0" encoding="utf-8"?>
<formControlPr xmlns="http://schemas.microsoft.com/office/spreadsheetml/2009/9/main" objectType="Button" lockText="1"/>
</file>

<file path=xl/ctrlProps/ctrlProp257.xml><?xml version="1.0" encoding="utf-8"?>
<formControlPr xmlns="http://schemas.microsoft.com/office/spreadsheetml/2009/9/main" objectType="Button" lockText="1"/>
</file>

<file path=xl/ctrlProps/ctrlProp258.xml><?xml version="1.0" encoding="utf-8"?>
<formControlPr xmlns="http://schemas.microsoft.com/office/spreadsheetml/2009/9/main" objectType="Button" lockText="1"/>
</file>

<file path=xl/ctrlProps/ctrlProp259.xml><?xml version="1.0" encoding="utf-8"?>
<formControlPr xmlns="http://schemas.microsoft.com/office/spreadsheetml/2009/9/main" objectType="Button" lockText="1"/>
</file>

<file path=xl/ctrlProps/ctrlProp26.xml><?xml version="1.0" encoding="utf-8"?>
<formControlPr xmlns="http://schemas.microsoft.com/office/spreadsheetml/2009/9/main" objectType="Button" lockText="1"/>
</file>

<file path=xl/ctrlProps/ctrlProp260.xml><?xml version="1.0" encoding="utf-8"?>
<formControlPr xmlns="http://schemas.microsoft.com/office/spreadsheetml/2009/9/main" objectType="Button" lockText="1"/>
</file>

<file path=xl/ctrlProps/ctrlProp261.xml><?xml version="1.0" encoding="utf-8"?>
<formControlPr xmlns="http://schemas.microsoft.com/office/spreadsheetml/2009/9/main" objectType="Button" lockText="1"/>
</file>

<file path=xl/ctrlProps/ctrlProp262.xml><?xml version="1.0" encoding="utf-8"?>
<formControlPr xmlns="http://schemas.microsoft.com/office/spreadsheetml/2009/9/main" objectType="Button" lockText="1"/>
</file>

<file path=xl/ctrlProps/ctrlProp263.xml><?xml version="1.0" encoding="utf-8"?>
<formControlPr xmlns="http://schemas.microsoft.com/office/spreadsheetml/2009/9/main" objectType="Button" lockText="1"/>
</file>

<file path=xl/ctrlProps/ctrlProp264.xml><?xml version="1.0" encoding="utf-8"?>
<formControlPr xmlns="http://schemas.microsoft.com/office/spreadsheetml/2009/9/main" objectType="Button" lockText="1"/>
</file>

<file path=xl/ctrlProps/ctrlProp265.xml><?xml version="1.0" encoding="utf-8"?>
<formControlPr xmlns="http://schemas.microsoft.com/office/spreadsheetml/2009/9/main" objectType="Button" lockText="1"/>
</file>

<file path=xl/ctrlProps/ctrlProp266.xml><?xml version="1.0" encoding="utf-8"?>
<formControlPr xmlns="http://schemas.microsoft.com/office/spreadsheetml/2009/9/main" objectType="Button"/>
</file>

<file path=xl/ctrlProps/ctrlProp267.xml><?xml version="1.0" encoding="utf-8"?>
<formControlPr xmlns="http://schemas.microsoft.com/office/spreadsheetml/2009/9/main" objectType="Button"/>
</file>

<file path=xl/ctrlProps/ctrlProp268.xml><?xml version="1.0" encoding="utf-8"?>
<formControlPr xmlns="http://schemas.microsoft.com/office/spreadsheetml/2009/9/main" objectType="Button"/>
</file>

<file path=xl/ctrlProps/ctrlProp269.xml><?xml version="1.0" encoding="utf-8"?>
<formControlPr xmlns="http://schemas.microsoft.com/office/spreadsheetml/2009/9/main" objectType="Button"/>
</file>

<file path=xl/ctrlProps/ctrlProp27.xml><?xml version="1.0" encoding="utf-8"?>
<formControlPr xmlns="http://schemas.microsoft.com/office/spreadsheetml/2009/9/main" objectType="Button" lockText="1"/>
</file>

<file path=xl/ctrlProps/ctrlProp270.xml><?xml version="1.0" encoding="utf-8"?>
<formControlPr xmlns="http://schemas.microsoft.com/office/spreadsheetml/2009/9/main" objectType="Button"/>
</file>

<file path=xl/ctrlProps/ctrlProp271.xml><?xml version="1.0" encoding="utf-8"?>
<formControlPr xmlns="http://schemas.microsoft.com/office/spreadsheetml/2009/9/main" objectType="Button"/>
</file>

<file path=xl/ctrlProps/ctrlProp272.xml><?xml version="1.0" encoding="utf-8"?>
<formControlPr xmlns="http://schemas.microsoft.com/office/spreadsheetml/2009/9/main" objectType="Button"/>
</file>

<file path=xl/ctrlProps/ctrlProp273.xml><?xml version="1.0" encoding="utf-8"?>
<formControlPr xmlns="http://schemas.microsoft.com/office/spreadsheetml/2009/9/main" objectType="Button"/>
</file>

<file path=xl/ctrlProps/ctrlProp274.xml><?xml version="1.0" encoding="utf-8"?>
<formControlPr xmlns="http://schemas.microsoft.com/office/spreadsheetml/2009/9/main" objectType="Button" lockText="1"/>
</file>

<file path=xl/ctrlProps/ctrlProp275.xml><?xml version="1.0" encoding="utf-8"?>
<formControlPr xmlns="http://schemas.microsoft.com/office/spreadsheetml/2009/9/main" objectType="Button" lockText="1"/>
</file>

<file path=xl/ctrlProps/ctrlProp276.xml><?xml version="1.0" encoding="utf-8"?>
<formControlPr xmlns="http://schemas.microsoft.com/office/spreadsheetml/2009/9/main" objectType="Button" lockText="1"/>
</file>

<file path=xl/ctrlProps/ctrlProp277.xml><?xml version="1.0" encoding="utf-8"?>
<formControlPr xmlns="http://schemas.microsoft.com/office/spreadsheetml/2009/9/main" objectType="Button" lockText="1"/>
</file>

<file path=xl/ctrlProps/ctrlProp278.xml><?xml version="1.0" encoding="utf-8"?>
<formControlPr xmlns="http://schemas.microsoft.com/office/spreadsheetml/2009/9/main" objectType="Button" lockText="1"/>
</file>

<file path=xl/ctrlProps/ctrlProp279.xml><?xml version="1.0" encoding="utf-8"?>
<formControlPr xmlns="http://schemas.microsoft.com/office/spreadsheetml/2009/9/main" objectType="Button" lockText="1"/>
</file>

<file path=xl/ctrlProps/ctrlProp28.xml><?xml version="1.0" encoding="utf-8"?>
<formControlPr xmlns="http://schemas.microsoft.com/office/spreadsheetml/2009/9/main" objectType="Button" lockText="1"/>
</file>

<file path=xl/ctrlProps/ctrlProp280.xml><?xml version="1.0" encoding="utf-8"?>
<formControlPr xmlns="http://schemas.microsoft.com/office/spreadsheetml/2009/9/main" objectType="Button" lockText="1"/>
</file>

<file path=xl/ctrlProps/ctrlProp281.xml><?xml version="1.0" encoding="utf-8"?>
<formControlPr xmlns="http://schemas.microsoft.com/office/spreadsheetml/2009/9/main" objectType="Button" lockText="1"/>
</file>

<file path=xl/ctrlProps/ctrlProp282.xml><?xml version="1.0" encoding="utf-8"?>
<formControlPr xmlns="http://schemas.microsoft.com/office/spreadsheetml/2009/9/main" objectType="Button" lockText="1"/>
</file>

<file path=xl/ctrlProps/ctrlProp283.xml><?xml version="1.0" encoding="utf-8"?>
<formControlPr xmlns="http://schemas.microsoft.com/office/spreadsheetml/2009/9/main" objectType="Button" lockText="1"/>
</file>

<file path=xl/ctrlProps/ctrlProp284.xml><?xml version="1.0" encoding="utf-8"?>
<formControlPr xmlns="http://schemas.microsoft.com/office/spreadsheetml/2009/9/main" objectType="Button" lockText="1"/>
</file>

<file path=xl/ctrlProps/ctrlProp285.xml><?xml version="1.0" encoding="utf-8"?>
<formControlPr xmlns="http://schemas.microsoft.com/office/spreadsheetml/2009/9/main" objectType="Button" lockText="1"/>
</file>

<file path=xl/ctrlProps/ctrlProp286.xml><?xml version="1.0" encoding="utf-8"?>
<formControlPr xmlns="http://schemas.microsoft.com/office/spreadsheetml/2009/9/main" objectType="Button" lockText="1"/>
</file>

<file path=xl/ctrlProps/ctrlProp287.xml><?xml version="1.0" encoding="utf-8"?>
<formControlPr xmlns="http://schemas.microsoft.com/office/spreadsheetml/2009/9/main" objectType="Button" lockText="1"/>
</file>

<file path=xl/ctrlProps/ctrlProp288.xml><?xml version="1.0" encoding="utf-8"?>
<formControlPr xmlns="http://schemas.microsoft.com/office/spreadsheetml/2009/9/main" objectType="Button" lockText="1"/>
</file>

<file path=xl/ctrlProps/ctrlProp289.xml><?xml version="1.0" encoding="utf-8"?>
<formControlPr xmlns="http://schemas.microsoft.com/office/spreadsheetml/2009/9/main" objectType="Button" lockText="1"/>
</file>

<file path=xl/ctrlProps/ctrlProp29.xml><?xml version="1.0" encoding="utf-8"?>
<formControlPr xmlns="http://schemas.microsoft.com/office/spreadsheetml/2009/9/main" objectType="Button" lockText="1"/>
</file>

<file path=xl/ctrlProps/ctrlProp290.xml><?xml version="1.0" encoding="utf-8"?>
<formControlPr xmlns="http://schemas.microsoft.com/office/spreadsheetml/2009/9/main" objectType="Button" lockText="1"/>
</file>

<file path=xl/ctrlProps/ctrlProp291.xml><?xml version="1.0" encoding="utf-8"?>
<formControlPr xmlns="http://schemas.microsoft.com/office/spreadsheetml/2009/9/main" objectType="Button" lockText="1"/>
</file>

<file path=xl/ctrlProps/ctrlProp292.xml><?xml version="1.0" encoding="utf-8"?>
<formControlPr xmlns="http://schemas.microsoft.com/office/spreadsheetml/2009/9/main" objectType="Button" lockText="1"/>
</file>

<file path=xl/ctrlProps/ctrlProp293.xml><?xml version="1.0" encoding="utf-8"?>
<formControlPr xmlns="http://schemas.microsoft.com/office/spreadsheetml/2009/9/main" objectType="Button" lockText="1"/>
</file>

<file path=xl/ctrlProps/ctrlProp294.xml><?xml version="1.0" encoding="utf-8"?>
<formControlPr xmlns="http://schemas.microsoft.com/office/spreadsheetml/2009/9/main" objectType="Button" lockText="1"/>
</file>

<file path=xl/ctrlProps/ctrlProp295.xml><?xml version="1.0" encoding="utf-8"?>
<formControlPr xmlns="http://schemas.microsoft.com/office/spreadsheetml/2009/9/main" objectType="Button" lockText="1"/>
</file>

<file path=xl/ctrlProps/ctrlProp296.xml><?xml version="1.0" encoding="utf-8"?>
<formControlPr xmlns="http://schemas.microsoft.com/office/spreadsheetml/2009/9/main" objectType="Button" lockText="1"/>
</file>

<file path=xl/ctrlProps/ctrlProp297.xml><?xml version="1.0" encoding="utf-8"?>
<formControlPr xmlns="http://schemas.microsoft.com/office/spreadsheetml/2009/9/main" objectType="Button" lockText="1"/>
</file>

<file path=xl/ctrlProps/ctrlProp298.xml><?xml version="1.0" encoding="utf-8"?>
<formControlPr xmlns="http://schemas.microsoft.com/office/spreadsheetml/2009/9/main" objectType="Button"/>
</file>

<file path=xl/ctrlProps/ctrlProp299.xml><?xml version="1.0" encoding="utf-8"?>
<formControlPr xmlns="http://schemas.microsoft.com/office/spreadsheetml/2009/9/main" objectType="Button"/>
</file>

<file path=xl/ctrlProps/ctrlProp3.xml><?xml version="1.0" encoding="utf-8"?>
<formControlPr xmlns="http://schemas.microsoft.com/office/spreadsheetml/2009/9/main" objectType="Button" lockText="1"/>
</file>

<file path=xl/ctrlProps/ctrlProp30.xml><?xml version="1.0" encoding="utf-8"?>
<formControlPr xmlns="http://schemas.microsoft.com/office/spreadsheetml/2009/9/main" objectType="Button" lockText="1"/>
</file>

<file path=xl/ctrlProps/ctrlProp300.xml><?xml version="1.0" encoding="utf-8"?>
<formControlPr xmlns="http://schemas.microsoft.com/office/spreadsheetml/2009/9/main" objectType="Button"/>
</file>

<file path=xl/ctrlProps/ctrlProp301.xml><?xml version="1.0" encoding="utf-8"?>
<formControlPr xmlns="http://schemas.microsoft.com/office/spreadsheetml/2009/9/main" objectType="Button"/>
</file>

<file path=xl/ctrlProps/ctrlProp302.xml><?xml version="1.0" encoding="utf-8"?>
<formControlPr xmlns="http://schemas.microsoft.com/office/spreadsheetml/2009/9/main" objectType="Button"/>
</file>

<file path=xl/ctrlProps/ctrlProp303.xml><?xml version="1.0" encoding="utf-8"?>
<formControlPr xmlns="http://schemas.microsoft.com/office/spreadsheetml/2009/9/main" objectType="Button"/>
</file>

<file path=xl/ctrlProps/ctrlProp304.xml><?xml version="1.0" encoding="utf-8"?>
<formControlPr xmlns="http://schemas.microsoft.com/office/spreadsheetml/2009/9/main" objectType="Button"/>
</file>

<file path=xl/ctrlProps/ctrlProp305.xml><?xml version="1.0" encoding="utf-8"?>
<formControlPr xmlns="http://schemas.microsoft.com/office/spreadsheetml/2009/9/main" objectType="Button"/>
</file>

<file path=xl/ctrlProps/ctrlProp306.xml><?xml version="1.0" encoding="utf-8"?>
<formControlPr xmlns="http://schemas.microsoft.com/office/spreadsheetml/2009/9/main" objectType="Button" lockText="1"/>
</file>

<file path=xl/ctrlProps/ctrlProp307.xml><?xml version="1.0" encoding="utf-8"?>
<formControlPr xmlns="http://schemas.microsoft.com/office/spreadsheetml/2009/9/main" objectType="Button" lockText="1"/>
</file>

<file path=xl/ctrlProps/ctrlProp308.xml><?xml version="1.0" encoding="utf-8"?>
<formControlPr xmlns="http://schemas.microsoft.com/office/spreadsheetml/2009/9/main" objectType="Button" lockText="1"/>
</file>

<file path=xl/ctrlProps/ctrlProp309.xml><?xml version="1.0" encoding="utf-8"?>
<formControlPr xmlns="http://schemas.microsoft.com/office/spreadsheetml/2009/9/main" objectType="Button" lockText="1"/>
</file>

<file path=xl/ctrlProps/ctrlProp31.xml><?xml version="1.0" encoding="utf-8"?>
<formControlPr xmlns="http://schemas.microsoft.com/office/spreadsheetml/2009/9/main" objectType="Button"/>
</file>

<file path=xl/ctrlProps/ctrlProp310.xml><?xml version="1.0" encoding="utf-8"?>
<formControlPr xmlns="http://schemas.microsoft.com/office/spreadsheetml/2009/9/main" objectType="Button" lockText="1"/>
</file>

<file path=xl/ctrlProps/ctrlProp311.xml><?xml version="1.0" encoding="utf-8"?>
<formControlPr xmlns="http://schemas.microsoft.com/office/spreadsheetml/2009/9/main" objectType="Button" lockText="1"/>
</file>

<file path=xl/ctrlProps/ctrlProp312.xml><?xml version="1.0" encoding="utf-8"?>
<formControlPr xmlns="http://schemas.microsoft.com/office/spreadsheetml/2009/9/main" objectType="Button" lockText="1"/>
</file>

<file path=xl/ctrlProps/ctrlProp313.xml><?xml version="1.0" encoding="utf-8"?>
<formControlPr xmlns="http://schemas.microsoft.com/office/spreadsheetml/2009/9/main" objectType="Button" lockText="1"/>
</file>

<file path=xl/ctrlProps/ctrlProp314.xml><?xml version="1.0" encoding="utf-8"?>
<formControlPr xmlns="http://schemas.microsoft.com/office/spreadsheetml/2009/9/main" objectType="Button" lockText="1"/>
</file>

<file path=xl/ctrlProps/ctrlProp315.xml><?xml version="1.0" encoding="utf-8"?>
<formControlPr xmlns="http://schemas.microsoft.com/office/spreadsheetml/2009/9/main" objectType="Button" lockText="1"/>
</file>

<file path=xl/ctrlProps/ctrlProp316.xml><?xml version="1.0" encoding="utf-8"?>
<formControlPr xmlns="http://schemas.microsoft.com/office/spreadsheetml/2009/9/main" objectType="Button" lockText="1"/>
</file>

<file path=xl/ctrlProps/ctrlProp317.xml><?xml version="1.0" encoding="utf-8"?>
<formControlPr xmlns="http://schemas.microsoft.com/office/spreadsheetml/2009/9/main" objectType="Button" lockText="1"/>
</file>

<file path=xl/ctrlProps/ctrlProp318.xml><?xml version="1.0" encoding="utf-8"?>
<formControlPr xmlns="http://schemas.microsoft.com/office/spreadsheetml/2009/9/main" objectType="Button" lockText="1"/>
</file>

<file path=xl/ctrlProps/ctrlProp319.xml><?xml version="1.0" encoding="utf-8"?>
<formControlPr xmlns="http://schemas.microsoft.com/office/spreadsheetml/2009/9/main" objectType="Button" lockText="1"/>
</file>

<file path=xl/ctrlProps/ctrlProp32.xml><?xml version="1.0" encoding="utf-8"?>
<formControlPr xmlns="http://schemas.microsoft.com/office/spreadsheetml/2009/9/main" objectType="Button"/>
</file>

<file path=xl/ctrlProps/ctrlProp320.xml><?xml version="1.0" encoding="utf-8"?>
<formControlPr xmlns="http://schemas.microsoft.com/office/spreadsheetml/2009/9/main" objectType="Button" lockText="1"/>
</file>

<file path=xl/ctrlProps/ctrlProp321.xml><?xml version="1.0" encoding="utf-8"?>
<formControlPr xmlns="http://schemas.microsoft.com/office/spreadsheetml/2009/9/main" objectType="Button" lockText="1"/>
</file>

<file path=xl/ctrlProps/ctrlProp322.xml><?xml version="1.0" encoding="utf-8"?>
<formControlPr xmlns="http://schemas.microsoft.com/office/spreadsheetml/2009/9/main" objectType="Button" lockText="1"/>
</file>

<file path=xl/ctrlProps/ctrlProp323.xml><?xml version="1.0" encoding="utf-8"?>
<formControlPr xmlns="http://schemas.microsoft.com/office/spreadsheetml/2009/9/main" objectType="Button" lockText="1"/>
</file>

<file path=xl/ctrlProps/ctrlProp324.xml><?xml version="1.0" encoding="utf-8"?>
<formControlPr xmlns="http://schemas.microsoft.com/office/spreadsheetml/2009/9/main" objectType="Button" lockText="1"/>
</file>

<file path=xl/ctrlProps/ctrlProp325.xml><?xml version="1.0" encoding="utf-8"?>
<formControlPr xmlns="http://schemas.microsoft.com/office/spreadsheetml/2009/9/main" objectType="Button" lockText="1"/>
</file>

<file path=xl/ctrlProps/ctrlProp326.xml><?xml version="1.0" encoding="utf-8"?>
<formControlPr xmlns="http://schemas.microsoft.com/office/spreadsheetml/2009/9/main" objectType="Button" lockText="1"/>
</file>

<file path=xl/ctrlProps/ctrlProp327.xml><?xml version="1.0" encoding="utf-8"?>
<formControlPr xmlns="http://schemas.microsoft.com/office/spreadsheetml/2009/9/main" objectType="Button" lockText="1"/>
</file>

<file path=xl/ctrlProps/ctrlProp328.xml><?xml version="1.0" encoding="utf-8"?>
<formControlPr xmlns="http://schemas.microsoft.com/office/spreadsheetml/2009/9/main" objectType="Button" lockText="1"/>
</file>

<file path=xl/ctrlProps/ctrlProp329.xml><?xml version="1.0" encoding="utf-8"?>
<formControlPr xmlns="http://schemas.microsoft.com/office/spreadsheetml/2009/9/main" objectType="Button" lockText="1"/>
</file>

<file path=xl/ctrlProps/ctrlProp33.xml><?xml version="1.0" encoding="utf-8"?>
<formControlPr xmlns="http://schemas.microsoft.com/office/spreadsheetml/2009/9/main" objectType="Button"/>
</file>

<file path=xl/ctrlProps/ctrlProp330.xml><?xml version="1.0" encoding="utf-8"?>
<formControlPr xmlns="http://schemas.microsoft.com/office/spreadsheetml/2009/9/main" objectType="Button" lockText="1"/>
</file>

<file path=xl/ctrlProps/ctrlProp331.xml><?xml version="1.0" encoding="utf-8"?>
<formControlPr xmlns="http://schemas.microsoft.com/office/spreadsheetml/2009/9/main" objectType="Button" lockText="1"/>
</file>

<file path=xl/ctrlProps/ctrlProp332.xml><?xml version="1.0" encoding="utf-8"?>
<formControlPr xmlns="http://schemas.microsoft.com/office/spreadsheetml/2009/9/main" objectType="Button" lockText="1"/>
</file>

<file path=xl/ctrlProps/ctrlProp333.xml><?xml version="1.0" encoding="utf-8"?>
<formControlPr xmlns="http://schemas.microsoft.com/office/spreadsheetml/2009/9/main" objectType="Button" lockText="1"/>
</file>

<file path=xl/ctrlProps/ctrlProp334.xml><?xml version="1.0" encoding="utf-8"?>
<formControlPr xmlns="http://schemas.microsoft.com/office/spreadsheetml/2009/9/main" objectType="Button" lockText="1"/>
</file>

<file path=xl/ctrlProps/ctrlProp335.xml><?xml version="1.0" encoding="utf-8"?>
<formControlPr xmlns="http://schemas.microsoft.com/office/spreadsheetml/2009/9/main" objectType="Button" lockText="1"/>
</file>

<file path=xl/ctrlProps/ctrlProp336.xml><?xml version="1.0" encoding="utf-8"?>
<formControlPr xmlns="http://schemas.microsoft.com/office/spreadsheetml/2009/9/main" objectType="Button"/>
</file>

<file path=xl/ctrlProps/ctrlProp337.xml><?xml version="1.0" encoding="utf-8"?>
<formControlPr xmlns="http://schemas.microsoft.com/office/spreadsheetml/2009/9/main" objectType="Button"/>
</file>

<file path=xl/ctrlProps/ctrlProp338.xml><?xml version="1.0" encoding="utf-8"?>
<formControlPr xmlns="http://schemas.microsoft.com/office/spreadsheetml/2009/9/main" objectType="Button"/>
</file>

<file path=xl/ctrlProps/ctrlProp339.xml><?xml version="1.0" encoding="utf-8"?>
<formControlPr xmlns="http://schemas.microsoft.com/office/spreadsheetml/2009/9/main" objectType="Button" lockText="1"/>
</file>

<file path=xl/ctrlProps/ctrlProp34.xml><?xml version="1.0" encoding="utf-8"?>
<formControlPr xmlns="http://schemas.microsoft.com/office/spreadsheetml/2009/9/main" objectType="Button"/>
</file>

<file path=xl/ctrlProps/ctrlProp340.xml><?xml version="1.0" encoding="utf-8"?>
<formControlPr xmlns="http://schemas.microsoft.com/office/spreadsheetml/2009/9/main" objectType="Button" lockText="1"/>
</file>

<file path=xl/ctrlProps/ctrlProp341.xml><?xml version="1.0" encoding="utf-8"?>
<formControlPr xmlns="http://schemas.microsoft.com/office/spreadsheetml/2009/9/main" objectType="Button" lockText="1"/>
</file>

<file path=xl/ctrlProps/ctrlProp342.xml><?xml version="1.0" encoding="utf-8"?>
<formControlPr xmlns="http://schemas.microsoft.com/office/spreadsheetml/2009/9/main" objectType="Button" lockText="1"/>
</file>

<file path=xl/ctrlProps/ctrlProp343.xml><?xml version="1.0" encoding="utf-8"?>
<formControlPr xmlns="http://schemas.microsoft.com/office/spreadsheetml/2009/9/main" objectType="Button" lockText="1"/>
</file>

<file path=xl/ctrlProps/ctrlProp344.xml><?xml version="1.0" encoding="utf-8"?>
<formControlPr xmlns="http://schemas.microsoft.com/office/spreadsheetml/2009/9/main" objectType="Button" lockText="1"/>
</file>

<file path=xl/ctrlProps/ctrlProp345.xml><?xml version="1.0" encoding="utf-8"?>
<formControlPr xmlns="http://schemas.microsoft.com/office/spreadsheetml/2009/9/main" objectType="Button" lockText="1"/>
</file>

<file path=xl/ctrlProps/ctrlProp346.xml><?xml version="1.0" encoding="utf-8"?>
<formControlPr xmlns="http://schemas.microsoft.com/office/spreadsheetml/2009/9/main" objectType="Button" lockText="1"/>
</file>

<file path=xl/ctrlProps/ctrlProp347.xml><?xml version="1.0" encoding="utf-8"?>
<formControlPr xmlns="http://schemas.microsoft.com/office/spreadsheetml/2009/9/main" objectType="Button" lockText="1"/>
</file>

<file path=xl/ctrlProps/ctrlProp348.xml><?xml version="1.0" encoding="utf-8"?>
<formControlPr xmlns="http://schemas.microsoft.com/office/spreadsheetml/2009/9/main" objectType="Button" lockText="1"/>
</file>

<file path=xl/ctrlProps/ctrlProp349.xml><?xml version="1.0" encoding="utf-8"?>
<formControlPr xmlns="http://schemas.microsoft.com/office/spreadsheetml/2009/9/main" objectType="Button" lockText="1"/>
</file>

<file path=xl/ctrlProps/ctrlProp35.xml><?xml version="1.0" encoding="utf-8"?>
<formControlPr xmlns="http://schemas.microsoft.com/office/spreadsheetml/2009/9/main" objectType="Button"/>
</file>

<file path=xl/ctrlProps/ctrlProp350.xml><?xml version="1.0" encoding="utf-8"?>
<formControlPr xmlns="http://schemas.microsoft.com/office/spreadsheetml/2009/9/main" objectType="Button" lockText="1"/>
</file>

<file path=xl/ctrlProps/ctrlProp351.xml><?xml version="1.0" encoding="utf-8"?>
<formControlPr xmlns="http://schemas.microsoft.com/office/spreadsheetml/2009/9/main" objectType="Button" lockText="1"/>
</file>

<file path=xl/ctrlProps/ctrlProp352.xml><?xml version="1.0" encoding="utf-8"?>
<formControlPr xmlns="http://schemas.microsoft.com/office/spreadsheetml/2009/9/main" objectType="Button" lockText="1"/>
</file>

<file path=xl/ctrlProps/ctrlProp353.xml><?xml version="1.0" encoding="utf-8"?>
<formControlPr xmlns="http://schemas.microsoft.com/office/spreadsheetml/2009/9/main" objectType="Button" lockText="1"/>
</file>

<file path=xl/ctrlProps/ctrlProp354.xml><?xml version="1.0" encoding="utf-8"?>
<formControlPr xmlns="http://schemas.microsoft.com/office/spreadsheetml/2009/9/main" objectType="Button" lockText="1"/>
</file>

<file path=xl/ctrlProps/ctrlProp355.xml><?xml version="1.0" encoding="utf-8"?>
<formControlPr xmlns="http://schemas.microsoft.com/office/spreadsheetml/2009/9/main" objectType="Button" lockText="1"/>
</file>

<file path=xl/ctrlProps/ctrlProp356.xml><?xml version="1.0" encoding="utf-8"?>
<formControlPr xmlns="http://schemas.microsoft.com/office/spreadsheetml/2009/9/main" objectType="Button" lockText="1"/>
</file>

<file path=xl/ctrlProps/ctrlProp357.xml><?xml version="1.0" encoding="utf-8"?>
<formControlPr xmlns="http://schemas.microsoft.com/office/spreadsheetml/2009/9/main" objectType="Button" lockText="1"/>
</file>

<file path=xl/ctrlProps/ctrlProp358.xml><?xml version="1.0" encoding="utf-8"?>
<formControlPr xmlns="http://schemas.microsoft.com/office/spreadsheetml/2009/9/main" objectType="Button" lockText="1"/>
</file>

<file path=xl/ctrlProps/ctrlProp359.xml><?xml version="1.0" encoding="utf-8"?>
<formControlPr xmlns="http://schemas.microsoft.com/office/spreadsheetml/2009/9/main" objectType="Button" lockText="1"/>
</file>

<file path=xl/ctrlProps/ctrlProp36.xml><?xml version="1.0" encoding="utf-8"?>
<formControlPr xmlns="http://schemas.microsoft.com/office/spreadsheetml/2009/9/main" objectType="Button"/>
</file>

<file path=xl/ctrlProps/ctrlProp360.xml><?xml version="1.0" encoding="utf-8"?>
<formControlPr xmlns="http://schemas.microsoft.com/office/spreadsheetml/2009/9/main" objectType="Button" lockText="1"/>
</file>

<file path=xl/ctrlProps/ctrlProp361.xml><?xml version="1.0" encoding="utf-8"?>
<formControlPr xmlns="http://schemas.microsoft.com/office/spreadsheetml/2009/9/main" objectType="Button" lockText="1"/>
</file>

<file path=xl/ctrlProps/ctrlProp362.xml><?xml version="1.0" encoding="utf-8"?>
<formControlPr xmlns="http://schemas.microsoft.com/office/spreadsheetml/2009/9/main" objectType="Button" lockText="1"/>
</file>

<file path=xl/ctrlProps/ctrlProp363.xml><?xml version="1.0" encoding="utf-8"?>
<formControlPr xmlns="http://schemas.microsoft.com/office/spreadsheetml/2009/9/main" objectType="Button"/>
</file>

<file path=xl/ctrlProps/ctrlProp364.xml><?xml version="1.0" encoding="utf-8"?>
<formControlPr xmlns="http://schemas.microsoft.com/office/spreadsheetml/2009/9/main" objectType="Button"/>
</file>

<file path=xl/ctrlProps/ctrlProp365.xml><?xml version="1.0" encoding="utf-8"?>
<formControlPr xmlns="http://schemas.microsoft.com/office/spreadsheetml/2009/9/main" objectType="Button"/>
</file>

<file path=xl/ctrlProps/ctrlProp366.xml><?xml version="1.0" encoding="utf-8"?>
<formControlPr xmlns="http://schemas.microsoft.com/office/spreadsheetml/2009/9/main" objectType="Button"/>
</file>

<file path=xl/ctrlProps/ctrlProp367.xml><?xml version="1.0" encoding="utf-8"?>
<formControlPr xmlns="http://schemas.microsoft.com/office/spreadsheetml/2009/9/main" objectType="Button"/>
</file>

<file path=xl/ctrlProps/ctrlProp368.xml><?xml version="1.0" encoding="utf-8"?>
<formControlPr xmlns="http://schemas.microsoft.com/office/spreadsheetml/2009/9/main" objectType="Button"/>
</file>

<file path=xl/ctrlProps/ctrlProp369.xml><?xml version="1.0" encoding="utf-8"?>
<formControlPr xmlns="http://schemas.microsoft.com/office/spreadsheetml/2009/9/main" objectType="Button"/>
</file>

<file path=xl/ctrlProps/ctrlProp37.xml><?xml version="1.0" encoding="utf-8"?>
<formControlPr xmlns="http://schemas.microsoft.com/office/spreadsheetml/2009/9/main" objectType="Button"/>
</file>

<file path=xl/ctrlProps/ctrlProp370.xml><?xml version="1.0" encoding="utf-8"?>
<formControlPr xmlns="http://schemas.microsoft.com/office/spreadsheetml/2009/9/main" objectType="Button"/>
</file>

<file path=xl/ctrlProps/ctrlProp371.xml><?xml version="1.0" encoding="utf-8"?>
<formControlPr xmlns="http://schemas.microsoft.com/office/spreadsheetml/2009/9/main" objectType="Button"/>
</file>

<file path=xl/ctrlProps/ctrlProp372.xml><?xml version="1.0" encoding="utf-8"?>
<formControlPr xmlns="http://schemas.microsoft.com/office/spreadsheetml/2009/9/main" objectType="Button"/>
</file>

<file path=xl/ctrlProps/ctrlProp373.xml><?xml version="1.0" encoding="utf-8"?>
<formControlPr xmlns="http://schemas.microsoft.com/office/spreadsheetml/2009/9/main" objectType="Button"/>
</file>

<file path=xl/ctrlProps/ctrlProp374.xml><?xml version="1.0" encoding="utf-8"?>
<formControlPr xmlns="http://schemas.microsoft.com/office/spreadsheetml/2009/9/main" objectType="Button"/>
</file>

<file path=xl/ctrlProps/ctrlProp375.xml><?xml version="1.0" encoding="utf-8"?>
<formControlPr xmlns="http://schemas.microsoft.com/office/spreadsheetml/2009/9/main" objectType="Button" lockText="1"/>
</file>

<file path=xl/ctrlProps/ctrlProp376.xml><?xml version="1.0" encoding="utf-8"?>
<formControlPr xmlns="http://schemas.microsoft.com/office/spreadsheetml/2009/9/main" objectType="Button" lockText="1"/>
</file>

<file path=xl/ctrlProps/ctrlProp377.xml><?xml version="1.0" encoding="utf-8"?>
<formControlPr xmlns="http://schemas.microsoft.com/office/spreadsheetml/2009/9/main" objectType="Button" lockText="1"/>
</file>

<file path=xl/ctrlProps/ctrlProp378.xml><?xml version="1.0" encoding="utf-8"?>
<formControlPr xmlns="http://schemas.microsoft.com/office/spreadsheetml/2009/9/main" objectType="Button" lockText="1"/>
</file>

<file path=xl/ctrlProps/ctrlProp379.xml><?xml version="1.0" encoding="utf-8"?>
<formControlPr xmlns="http://schemas.microsoft.com/office/spreadsheetml/2009/9/main" objectType="Button" lockText="1"/>
</file>

<file path=xl/ctrlProps/ctrlProp38.xml><?xml version="1.0" encoding="utf-8"?>
<formControlPr xmlns="http://schemas.microsoft.com/office/spreadsheetml/2009/9/main" objectType="Button"/>
</file>

<file path=xl/ctrlProps/ctrlProp380.xml><?xml version="1.0" encoding="utf-8"?>
<formControlPr xmlns="http://schemas.microsoft.com/office/spreadsheetml/2009/9/main" objectType="Button" lockText="1"/>
</file>

<file path=xl/ctrlProps/ctrlProp381.xml><?xml version="1.0" encoding="utf-8"?>
<formControlPr xmlns="http://schemas.microsoft.com/office/spreadsheetml/2009/9/main" objectType="Button" lockText="1"/>
</file>

<file path=xl/ctrlProps/ctrlProp382.xml><?xml version="1.0" encoding="utf-8"?>
<formControlPr xmlns="http://schemas.microsoft.com/office/spreadsheetml/2009/9/main" objectType="Button" lockText="1"/>
</file>

<file path=xl/ctrlProps/ctrlProp383.xml><?xml version="1.0" encoding="utf-8"?>
<formControlPr xmlns="http://schemas.microsoft.com/office/spreadsheetml/2009/9/main" objectType="Button" lockText="1"/>
</file>

<file path=xl/ctrlProps/ctrlProp384.xml><?xml version="1.0" encoding="utf-8"?>
<formControlPr xmlns="http://schemas.microsoft.com/office/spreadsheetml/2009/9/main" objectType="Button" lockText="1"/>
</file>

<file path=xl/ctrlProps/ctrlProp385.xml><?xml version="1.0" encoding="utf-8"?>
<formControlPr xmlns="http://schemas.microsoft.com/office/spreadsheetml/2009/9/main" objectType="Button" lockText="1"/>
</file>

<file path=xl/ctrlProps/ctrlProp386.xml><?xml version="1.0" encoding="utf-8"?>
<formControlPr xmlns="http://schemas.microsoft.com/office/spreadsheetml/2009/9/main" objectType="Button" lockText="1"/>
</file>

<file path=xl/ctrlProps/ctrlProp387.xml><?xml version="1.0" encoding="utf-8"?>
<formControlPr xmlns="http://schemas.microsoft.com/office/spreadsheetml/2009/9/main" objectType="Button" lockText="1"/>
</file>

<file path=xl/ctrlProps/ctrlProp388.xml><?xml version="1.0" encoding="utf-8"?>
<formControlPr xmlns="http://schemas.microsoft.com/office/spreadsheetml/2009/9/main" objectType="Button" lockText="1"/>
</file>

<file path=xl/ctrlProps/ctrlProp389.xml><?xml version="1.0" encoding="utf-8"?>
<formControlPr xmlns="http://schemas.microsoft.com/office/spreadsheetml/2009/9/main" objectType="Button" lockText="1"/>
</file>

<file path=xl/ctrlProps/ctrlProp39.xml><?xml version="1.0" encoding="utf-8"?>
<formControlPr xmlns="http://schemas.microsoft.com/office/spreadsheetml/2009/9/main" objectType="Button"/>
</file>

<file path=xl/ctrlProps/ctrlProp390.xml><?xml version="1.0" encoding="utf-8"?>
<formControlPr xmlns="http://schemas.microsoft.com/office/spreadsheetml/2009/9/main" objectType="Button" lockText="1"/>
</file>

<file path=xl/ctrlProps/ctrlProp391.xml><?xml version="1.0" encoding="utf-8"?>
<formControlPr xmlns="http://schemas.microsoft.com/office/spreadsheetml/2009/9/main" objectType="Button" lockText="1"/>
</file>

<file path=xl/ctrlProps/ctrlProp392.xml><?xml version="1.0" encoding="utf-8"?>
<formControlPr xmlns="http://schemas.microsoft.com/office/spreadsheetml/2009/9/main" objectType="Button" lockText="1"/>
</file>

<file path=xl/ctrlProps/ctrlProp393.xml><?xml version="1.0" encoding="utf-8"?>
<formControlPr xmlns="http://schemas.microsoft.com/office/spreadsheetml/2009/9/main" objectType="Button" lockText="1"/>
</file>

<file path=xl/ctrlProps/ctrlProp394.xml><?xml version="1.0" encoding="utf-8"?>
<formControlPr xmlns="http://schemas.microsoft.com/office/spreadsheetml/2009/9/main" objectType="Button" lockText="1"/>
</file>

<file path=xl/ctrlProps/ctrlProp395.xml><?xml version="1.0" encoding="utf-8"?>
<formControlPr xmlns="http://schemas.microsoft.com/office/spreadsheetml/2009/9/main" objectType="Button" lockText="1"/>
</file>

<file path=xl/ctrlProps/ctrlProp396.xml><?xml version="1.0" encoding="utf-8"?>
<formControlPr xmlns="http://schemas.microsoft.com/office/spreadsheetml/2009/9/main" objectType="Button" lockText="1"/>
</file>

<file path=xl/ctrlProps/ctrlProp397.xml><?xml version="1.0" encoding="utf-8"?>
<formControlPr xmlns="http://schemas.microsoft.com/office/spreadsheetml/2009/9/main" objectType="Button" lockText="1"/>
</file>

<file path=xl/ctrlProps/ctrlProp398.xml><?xml version="1.0" encoding="utf-8"?>
<formControlPr xmlns="http://schemas.microsoft.com/office/spreadsheetml/2009/9/main" objectType="Button" lockText="1"/>
</file>

<file path=xl/ctrlProps/ctrlProp399.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40.xml><?xml version="1.0" encoding="utf-8"?>
<formControlPr xmlns="http://schemas.microsoft.com/office/spreadsheetml/2009/9/main" objectType="Button"/>
</file>

<file path=xl/ctrlProps/ctrlProp400.xml><?xml version="1.0" encoding="utf-8"?>
<formControlPr xmlns="http://schemas.microsoft.com/office/spreadsheetml/2009/9/main" objectType="Button" lockText="1"/>
</file>

<file path=xl/ctrlProps/ctrlProp401.xml><?xml version="1.0" encoding="utf-8"?>
<formControlPr xmlns="http://schemas.microsoft.com/office/spreadsheetml/2009/9/main" objectType="Button" lockText="1"/>
</file>

<file path=xl/ctrlProps/ctrlProp402.xml><?xml version="1.0" encoding="utf-8"?>
<formControlPr xmlns="http://schemas.microsoft.com/office/spreadsheetml/2009/9/main" objectType="Button" lockText="1"/>
</file>

<file path=xl/ctrlProps/ctrlProp403.xml><?xml version="1.0" encoding="utf-8"?>
<formControlPr xmlns="http://schemas.microsoft.com/office/spreadsheetml/2009/9/main" objectType="Button" lockText="1"/>
</file>

<file path=xl/ctrlProps/ctrlProp404.xml><?xml version="1.0" encoding="utf-8"?>
<formControlPr xmlns="http://schemas.microsoft.com/office/spreadsheetml/2009/9/main" objectType="Button" lockText="1"/>
</file>

<file path=xl/ctrlProps/ctrlProp405.xml><?xml version="1.0" encoding="utf-8"?>
<formControlPr xmlns="http://schemas.microsoft.com/office/spreadsheetml/2009/9/main" objectType="Button" lockText="1"/>
</file>

<file path=xl/ctrlProps/ctrlProp406.xml><?xml version="1.0" encoding="utf-8"?>
<formControlPr xmlns="http://schemas.microsoft.com/office/spreadsheetml/2009/9/main" objectType="Button" lockText="1"/>
</file>

<file path=xl/ctrlProps/ctrlProp407.xml><?xml version="1.0" encoding="utf-8"?>
<formControlPr xmlns="http://schemas.microsoft.com/office/spreadsheetml/2009/9/main" objectType="Button"/>
</file>

<file path=xl/ctrlProps/ctrlProp408.xml><?xml version="1.0" encoding="utf-8"?>
<formControlPr xmlns="http://schemas.microsoft.com/office/spreadsheetml/2009/9/main" objectType="Button"/>
</file>

<file path=xl/ctrlProps/ctrlProp409.xml><?xml version="1.0" encoding="utf-8"?>
<formControlPr xmlns="http://schemas.microsoft.com/office/spreadsheetml/2009/9/main" objectType="Button"/>
</file>

<file path=xl/ctrlProps/ctrlProp41.xml><?xml version="1.0" encoding="utf-8"?>
<formControlPr xmlns="http://schemas.microsoft.com/office/spreadsheetml/2009/9/main" objectType="Button"/>
</file>

<file path=xl/ctrlProps/ctrlProp410.xml><?xml version="1.0" encoding="utf-8"?>
<formControlPr xmlns="http://schemas.microsoft.com/office/spreadsheetml/2009/9/main" objectType="Button"/>
</file>

<file path=xl/ctrlProps/ctrlProp411.xml><?xml version="1.0" encoding="utf-8"?>
<formControlPr xmlns="http://schemas.microsoft.com/office/spreadsheetml/2009/9/main" objectType="Button"/>
</file>

<file path=xl/ctrlProps/ctrlProp412.xml><?xml version="1.0" encoding="utf-8"?>
<formControlPr xmlns="http://schemas.microsoft.com/office/spreadsheetml/2009/9/main" objectType="Button"/>
</file>

<file path=xl/ctrlProps/ctrlProp413.xml><?xml version="1.0" encoding="utf-8"?>
<formControlPr xmlns="http://schemas.microsoft.com/office/spreadsheetml/2009/9/main" objectType="Button"/>
</file>

<file path=xl/ctrlProps/ctrlProp414.xml><?xml version="1.0" encoding="utf-8"?>
<formControlPr xmlns="http://schemas.microsoft.com/office/spreadsheetml/2009/9/main" objectType="Button"/>
</file>

<file path=xl/ctrlProps/ctrlProp415.xml><?xml version="1.0" encoding="utf-8"?>
<formControlPr xmlns="http://schemas.microsoft.com/office/spreadsheetml/2009/9/main" objectType="Button"/>
</file>

<file path=xl/ctrlProps/ctrlProp416.xml><?xml version="1.0" encoding="utf-8"?>
<formControlPr xmlns="http://schemas.microsoft.com/office/spreadsheetml/2009/9/main" objectType="Button"/>
</file>

<file path=xl/ctrlProps/ctrlProp417.xml><?xml version="1.0" encoding="utf-8"?>
<formControlPr xmlns="http://schemas.microsoft.com/office/spreadsheetml/2009/9/main" objectType="Button"/>
</file>

<file path=xl/ctrlProps/ctrlProp418.xml><?xml version="1.0" encoding="utf-8"?>
<formControlPr xmlns="http://schemas.microsoft.com/office/spreadsheetml/2009/9/main" objectType="Button" lockText="1"/>
</file>

<file path=xl/ctrlProps/ctrlProp419.xml><?xml version="1.0" encoding="utf-8"?>
<formControlPr xmlns="http://schemas.microsoft.com/office/spreadsheetml/2009/9/main" objectType="Button" lockText="1"/>
</file>

<file path=xl/ctrlProps/ctrlProp42.xml><?xml version="1.0" encoding="utf-8"?>
<formControlPr xmlns="http://schemas.microsoft.com/office/spreadsheetml/2009/9/main" objectType="Button"/>
</file>

<file path=xl/ctrlProps/ctrlProp420.xml><?xml version="1.0" encoding="utf-8"?>
<formControlPr xmlns="http://schemas.microsoft.com/office/spreadsheetml/2009/9/main" objectType="Button" lockText="1"/>
</file>

<file path=xl/ctrlProps/ctrlProp421.xml><?xml version="1.0" encoding="utf-8"?>
<formControlPr xmlns="http://schemas.microsoft.com/office/spreadsheetml/2009/9/main" objectType="Button" lockText="1"/>
</file>

<file path=xl/ctrlProps/ctrlProp422.xml><?xml version="1.0" encoding="utf-8"?>
<formControlPr xmlns="http://schemas.microsoft.com/office/spreadsheetml/2009/9/main" objectType="Button" lockText="1"/>
</file>

<file path=xl/ctrlProps/ctrlProp423.xml><?xml version="1.0" encoding="utf-8"?>
<formControlPr xmlns="http://schemas.microsoft.com/office/spreadsheetml/2009/9/main" objectType="Button" lockText="1"/>
</file>

<file path=xl/ctrlProps/ctrlProp424.xml><?xml version="1.0" encoding="utf-8"?>
<formControlPr xmlns="http://schemas.microsoft.com/office/spreadsheetml/2009/9/main" objectType="Button"/>
</file>

<file path=xl/ctrlProps/ctrlProp425.xml><?xml version="1.0" encoding="utf-8"?>
<formControlPr xmlns="http://schemas.microsoft.com/office/spreadsheetml/2009/9/main" objectType="Button" lockText="1"/>
</file>

<file path=xl/ctrlProps/ctrlProp426.xml><?xml version="1.0" encoding="utf-8"?>
<formControlPr xmlns="http://schemas.microsoft.com/office/spreadsheetml/2009/9/main" objectType="Button" lockText="1"/>
</file>

<file path=xl/ctrlProps/ctrlProp427.xml><?xml version="1.0" encoding="utf-8"?>
<formControlPr xmlns="http://schemas.microsoft.com/office/spreadsheetml/2009/9/main" objectType="Button" lockText="1"/>
</file>

<file path=xl/ctrlProps/ctrlProp428.xml><?xml version="1.0" encoding="utf-8"?>
<formControlPr xmlns="http://schemas.microsoft.com/office/spreadsheetml/2009/9/main" objectType="Button" lockText="1"/>
</file>

<file path=xl/ctrlProps/ctrlProp429.xml><?xml version="1.0" encoding="utf-8"?>
<formControlPr xmlns="http://schemas.microsoft.com/office/spreadsheetml/2009/9/main" objectType="Button" lockText="1"/>
</file>

<file path=xl/ctrlProps/ctrlProp43.xml><?xml version="1.0" encoding="utf-8"?>
<formControlPr xmlns="http://schemas.microsoft.com/office/spreadsheetml/2009/9/main" objectType="Button"/>
</file>

<file path=xl/ctrlProps/ctrlProp430.xml><?xml version="1.0" encoding="utf-8"?>
<formControlPr xmlns="http://schemas.microsoft.com/office/spreadsheetml/2009/9/main" objectType="Button" lockText="1"/>
</file>

<file path=xl/ctrlProps/ctrlProp431.xml><?xml version="1.0" encoding="utf-8"?>
<formControlPr xmlns="http://schemas.microsoft.com/office/spreadsheetml/2009/9/main" objectType="Button"/>
</file>

<file path=xl/ctrlProps/ctrlProp432.xml><?xml version="1.0" encoding="utf-8"?>
<formControlPr xmlns="http://schemas.microsoft.com/office/spreadsheetml/2009/9/main" objectType="Button"/>
</file>

<file path=xl/ctrlProps/ctrlProp433.xml><?xml version="1.0" encoding="utf-8"?>
<formControlPr xmlns="http://schemas.microsoft.com/office/spreadsheetml/2009/9/main" objectType="Button"/>
</file>

<file path=xl/ctrlProps/ctrlProp434.xml><?xml version="1.0" encoding="utf-8"?>
<formControlPr xmlns="http://schemas.microsoft.com/office/spreadsheetml/2009/9/main" objectType="Button"/>
</file>

<file path=xl/ctrlProps/ctrlProp435.xml><?xml version="1.0" encoding="utf-8"?>
<formControlPr xmlns="http://schemas.microsoft.com/office/spreadsheetml/2009/9/main" objectType="Button"/>
</file>

<file path=xl/ctrlProps/ctrlProp436.xml><?xml version="1.0" encoding="utf-8"?>
<formControlPr xmlns="http://schemas.microsoft.com/office/spreadsheetml/2009/9/main" objectType="Button"/>
</file>

<file path=xl/ctrlProps/ctrlProp437.xml><?xml version="1.0" encoding="utf-8"?>
<formControlPr xmlns="http://schemas.microsoft.com/office/spreadsheetml/2009/9/main" objectType="Button"/>
</file>

<file path=xl/ctrlProps/ctrlProp438.xml><?xml version="1.0" encoding="utf-8"?>
<formControlPr xmlns="http://schemas.microsoft.com/office/spreadsheetml/2009/9/main" objectType="Button"/>
</file>

<file path=xl/ctrlProps/ctrlProp439.xml><?xml version="1.0" encoding="utf-8"?>
<formControlPr xmlns="http://schemas.microsoft.com/office/spreadsheetml/2009/9/main" objectType="Button"/>
</file>

<file path=xl/ctrlProps/ctrlProp44.xml><?xml version="1.0" encoding="utf-8"?>
<formControlPr xmlns="http://schemas.microsoft.com/office/spreadsheetml/2009/9/main" objectType="Button"/>
</file>

<file path=xl/ctrlProps/ctrlProp440.xml><?xml version="1.0" encoding="utf-8"?>
<formControlPr xmlns="http://schemas.microsoft.com/office/spreadsheetml/2009/9/main" objectType="Button"/>
</file>

<file path=xl/ctrlProps/ctrlProp441.xml><?xml version="1.0" encoding="utf-8"?>
<formControlPr xmlns="http://schemas.microsoft.com/office/spreadsheetml/2009/9/main" objectType="Button"/>
</file>

<file path=xl/ctrlProps/ctrlProp442.xml><?xml version="1.0" encoding="utf-8"?>
<formControlPr xmlns="http://schemas.microsoft.com/office/spreadsheetml/2009/9/main" objectType="Button"/>
</file>

<file path=xl/ctrlProps/ctrlProp443.xml><?xml version="1.0" encoding="utf-8"?>
<formControlPr xmlns="http://schemas.microsoft.com/office/spreadsheetml/2009/9/main" objectType="Button"/>
</file>

<file path=xl/ctrlProps/ctrlProp444.xml><?xml version="1.0" encoding="utf-8"?>
<formControlPr xmlns="http://schemas.microsoft.com/office/spreadsheetml/2009/9/main" objectType="Button" lockText="1"/>
</file>

<file path=xl/ctrlProps/ctrlProp445.xml><?xml version="1.0" encoding="utf-8"?>
<formControlPr xmlns="http://schemas.microsoft.com/office/spreadsheetml/2009/9/main" objectType="Button" lockText="1"/>
</file>

<file path=xl/ctrlProps/ctrlProp446.xml><?xml version="1.0" encoding="utf-8"?>
<formControlPr xmlns="http://schemas.microsoft.com/office/spreadsheetml/2009/9/main" objectType="Button" lockText="1"/>
</file>

<file path=xl/ctrlProps/ctrlProp447.xml><?xml version="1.0" encoding="utf-8"?>
<formControlPr xmlns="http://schemas.microsoft.com/office/spreadsheetml/2009/9/main" objectType="Button" lockText="1"/>
</file>

<file path=xl/ctrlProps/ctrlProp448.xml><?xml version="1.0" encoding="utf-8"?>
<formControlPr xmlns="http://schemas.microsoft.com/office/spreadsheetml/2009/9/main" objectType="Button" lockText="1"/>
</file>

<file path=xl/ctrlProps/ctrlProp449.xml><?xml version="1.0" encoding="utf-8"?>
<formControlPr xmlns="http://schemas.microsoft.com/office/spreadsheetml/2009/9/main" objectType="Button" lockText="1"/>
</file>

<file path=xl/ctrlProps/ctrlProp45.xml><?xml version="1.0" encoding="utf-8"?>
<formControlPr xmlns="http://schemas.microsoft.com/office/spreadsheetml/2009/9/main" objectType="Button"/>
</file>

<file path=xl/ctrlProps/ctrlProp450.xml><?xml version="1.0" encoding="utf-8"?>
<formControlPr xmlns="http://schemas.microsoft.com/office/spreadsheetml/2009/9/main" objectType="Button" lockText="1"/>
</file>

<file path=xl/ctrlProps/ctrlProp451.xml><?xml version="1.0" encoding="utf-8"?>
<formControlPr xmlns="http://schemas.microsoft.com/office/spreadsheetml/2009/9/main" objectType="Button" lockText="1"/>
</file>

<file path=xl/ctrlProps/ctrlProp452.xml><?xml version="1.0" encoding="utf-8"?>
<formControlPr xmlns="http://schemas.microsoft.com/office/spreadsheetml/2009/9/main" objectType="Button" lockText="1"/>
</file>

<file path=xl/ctrlProps/ctrlProp453.xml><?xml version="1.0" encoding="utf-8"?>
<formControlPr xmlns="http://schemas.microsoft.com/office/spreadsheetml/2009/9/main" objectType="Button" lockText="1"/>
</file>

<file path=xl/ctrlProps/ctrlProp454.xml><?xml version="1.0" encoding="utf-8"?>
<formControlPr xmlns="http://schemas.microsoft.com/office/spreadsheetml/2009/9/main" objectType="Button" lockText="1"/>
</file>

<file path=xl/ctrlProps/ctrlProp455.xml><?xml version="1.0" encoding="utf-8"?>
<formControlPr xmlns="http://schemas.microsoft.com/office/spreadsheetml/2009/9/main" objectType="Button" lockText="1"/>
</file>

<file path=xl/ctrlProps/ctrlProp456.xml><?xml version="1.0" encoding="utf-8"?>
<formControlPr xmlns="http://schemas.microsoft.com/office/spreadsheetml/2009/9/main" objectType="Button" lockText="1"/>
</file>

<file path=xl/ctrlProps/ctrlProp457.xml><?xml version="1.0" encoding="utf-8"?>
<formControlPr xmlns="http://schemas.microsoft.com/office/spreadsheetml/2009/9/main" objectType="Button" lockText="1"/>
</file>

<file path=xl/ctrlProps/ctrlProp458.xml><?xml version="1.0" encoding="utf-8"?>
<formControlPr xmlns="http://schemas.microsoft.com/office/spreadsheetml/2009/9/main" objectType="Button" lockText="1"/>
</file>

<file path=xl/ctrlProps/ctrlProp459.xml><?xml version="1.0" encoding="utf-8"?>
<formControlPr xmlns="http://schemas.microsoft.com/office/spreadsheetml/2009/9/main" objectType="Button"/>
</file>

<file path=xl/ctrlProps/ctrlProp46.xml><?xml version="1.0" encoding="utf-8"?>
<formControlPr xmlns="http://schemas.microsoft.com/office/spreadsheetml/2009/9/main" objectType="Button"/>
</file>

<file path=xl/ctrlProps/ctrlProp460.xml><?xml version="1.0" encoding="utf-8"?>
<formControlPr xmlns="http://schemas.microsoft.com/office/spreadsheetml/2009/9/main" objectType="Button"/>
</file>

<file path=xl/ctrlProps/ctrlProp461.xml><?xml version="1.0" encoding="utf-8"?>
<formControlPr xmlns="http://schemas.microsoft.com/office/spreadsheetml/2009/9/main" objectType="Button" lockText="1"/>
</file>

<file path=xl/ctrlProps/ctrlProp462.xml><?xml version="1.0" encoding="utf-8"?>
<formControlPr xmlns="http://schemas.microsoft.com/office/spreadsheetml/2009/9/main" objectType="Button" lockText="1"/>
</file>

<file path=xl/ctrlProps/ctrlProp463.xml><?xml version="1.0" encoding="utf-8"?>
<formControlPr xmlns="http://schemas.microsoft.com/office/spreadsheetml/2009/9/main" objectType="Button" lockText="1"/>
</file>

<file path=xl/ctrlProps/ctrlProp464.xml><?xml version="1.0" encoding="utf-8"?>
<formControlPr xmlns="http://schemas.microsoft.com/office/spreadsheetml/2009/9/main" objectType="Button"/>
</file>

<file path=xl/ctrlProps/ctrlProp465.xml><?xml version="1.0" encoding="utf-8"?>
<formControlPr xmlns="http://schemas.microsoft.com/office/spreadsheetml/2009/9/main" objectType="Button"/>
</file>

<file path=xl/ctrlProps/ctrlProp466.xml><?xml version="1.0" encoding="utf-8"?>
<formControlPr xmlns="http://schemas.microsoft.com/office/spreadsheetml/2009/9/main" objectType="Button"/>
</file>

<file path=xl/ctrlProps/ctrlProp467.xml><?xml version="1.0" encoding="utf-8"?>
<formControlPr xmlns="http://schemas.microsoft.com/office/spreadsheetml/2009/9/main" objectType="Button" lockText="1"/>
</file>

<file path=xl/ctrlProps/ctrlProp468.xml><?xml version="1.0" encoding="utf-8"?>
<formControlPr xmlns="http://schemas.microsoft.com/office/spreadsheetml/2009/9/main" objectType="Button" lockText="1"/>
</file>

<file path=xl/ctrlProps/ctrlProp469.xml><?xml version="1.0" encoding="utf-8"?>
<formControlPr xmlns="http://schemas.microsoft.com/office/spreadsheetml/2009/9/main" objectType="Button" lockText="1"/>
</file>

<file path=xl/ctrlProps/ctrlProp47.xml><?xml version="1.0" encoding="utf-8"?>
<formControlPr xmlns="http://schemas.microsoft.com/office/spreadsheetml/2009/9/main" objectType="Button"/>
</file>

<file path=xl/ctrlProps/ctrlProp470.xml><?xml version="1.0" encoding="utf-8"?>
<formControlPr xmlns="http://schemas.microsoft.com/office/spreadsheetml/2009/9/main" objectType="Button"/>
</file>

<file path=xl/ctrlProps/ctrlProp471.xml><?xml version="1.0" encoding="utf-8"?>
<formControlPr xmlns="http://schemas.microsoft.com/office/spreadsheetml/2009/9/main" objectType="Button"/>
</file>

<file path=xl/ctrlProps/ctrlProp472.xml><?xml version="1.0" encoding="utf-8"?>
<formControlPr xmlns="http://schemas.microsoft.com/office/spreadsheetml/2009/9/main" objectType="Button"/>
</file>

<file path=xl/ctrlProps/ctrlProp473.xml><?xml version="1.0" encoding="utf-8"?>
<formControlPr xmlns="http://schemas.microsoft.com/office/spreadsheetml/2009/9/main" objectType="Button"/>
</file>

<file path=xl/ctrlProps/ctrlProp474.xml><?xml version="1.0" encoding="utf-8"?>
<formControlPr xmlns="http://schemas.microsoft.com/office/spreadsheetml/2009/9/main" objectType="Button"/>
</file>

<file path=xl/ctrlProps/ctrlProp475.xml><?xml version="1.0" encoding="utf-8"?>
<formControlPr xmlns="http://schemas.microsoft.com/office/spreadsheetml/2009/9/main" objectType="Button"/>
</file>

<file path=xl/ctrlProps/ctrlProp476.xml><?xml version="1.0" encoding="utf-8"?>
<formControlPr xmlns="http://schemas.microsoft.com/office/spreadsheetml/2009/9/main" objectType="Button"/>
</file>

<file path=xl/ctrlProps/ctrlProp477.xml><?xml version="1.0" encoding="utf-8"?>
<formControlPr xmlns="http://schemas.microsoft.com/office/spreadsheetml/2009/9/main" objectType="Button"/>
</file>

<file path=xl/ctrlProps/ctrlProp478.xml><?xml version="1.0" encoding="utf-8"?>
<formControlPr xmlns="http://schemas.microsoft.com/office/spreadsheetml/2009/9/main" objectType="Button"/>
</file>

<file path=xl/ctrlProps/ctrlProp479.xml><?xml version="1.0" encoding="utf-8"?>
<formControlPr xmlns="http://schemas.microsoft.com/office/spreadsheetml/2009/9/main" objectType="Button"/>
</file>

<file path=xl/ctrlProps/ctrlProp48.xml><?xml version="1.0" encoding="utf-8"?>
<formControlPr xmlns="http://schemas.microsoft.com/office/spreadsheetml/2009/9/main" objectType="Button" lockText="1"/>
</file>

<file path=xl/ctrlProps/ctrlProp480.xml><?xml version="1.0" encoding="utf-8"?>
<formControlPr xmlns="http://schemas.microsoft.com/office/spreadsheetml/2009/9/main" objectType="Button"/>
</file>

<file path=xl/ctrlProps/ctrlProp481.xml><?xml version="1.0" encoding="utf-8"?>
<formControlPr xmlns="http://schemas.microsoft.com/office/spreadsheetml/2009/9/main" objectType="Button"/>
</file>

<file path=xl/ctrlProps/ctrlProp482.xml><?xml version="1.0" encoding="utf-8"?>
<formControlPr xmlns="http://schemas.microsoft.com/office/spreadsheetml/2009/9/main" objectType="Button"/>
</file>

<file path=xl/ctrlProps/ctrlProp483.xml><?xml version="1.0" encoding="utf-8"?>
<formControlPr xmlns="http://schemas.microsoft.com/office/spreadsheetml/2009/9/main" objectType="Button" lockText="1"/>
</file>

<file path=xl/ctrlProps/ctrlProp484.xml><?xml version="1.0" encoding="utf-8"?>
<formControlPr xmlns="http://schemas.microsoft.com/office/spreadsheetml/2009/9/main" objectType="Button" lockText="1"/>
</file>

<file path=xl/ctrlProps/ctrlProp485.xml><?xml version="1.0" encoding="utf-8"?>
<formControlPr xmlns="http://schemas.microsoft.com/office/spreadsheetml/2009/9/main" objectType="Button" lockText="1"/>
</file>

<file path=xl/ctrlProps/ctrlProp486.xml><?xml version="1.0" encoding="utf-8"?>
<formControlPr xmlns="http://schemas.microsoft.com/office/spreadsheetml/2009/9/main" objectType="Button"/>
</file>

<file path=xl/ctrlProps/ctrlProp487.xml><?xml version="1.0" encoding="utf-8"?>
<formControlPr xmlns="http://schemas.microsoft.com/office/spreadsheetml/2009/9/main" objectType="Button"/>
</file>

<file path=xl/ctrlProps/ctrlProp488.xml><?xml version="1.0" encoding="utf-8"?>
<formControlPr xmlns="http://schemas.microsoft.com/office/spreadsheetml/2009/9/main" objectType="Button"/>
</file>

<file path=xl/ctrlProps/ctrlProp489.xml><?xml version="1.0" encoding="utf-8"?>
<formControlPr xmlns="http://schemas.microsoft.com/office/spreadsheetml/2009/9/main" objectType="Button"/>
</file>

<file path=xl/ctrlProps/ctrlProp49.xml><?xml version="1.0" encoding="utf-8"?>
<formControlPr xmlns="http://schemas.microsoft.com/office/spreadsheetml/2009/9/main" objectType="Button" lockText="1"/>
</file>

<file path=xl/ctrlProps/ctrlProp490.xml><?xml version="1.0" encoding="utf-8"?>
<formControlPr xmlns="http://schemas.microsoft.com/office/spreadsheetml/2009/9/main" objectType="Button"/>
</file>

<file path=xl/ctrlProps/ctrlProp491.xml><?xml version="1.0" encoding="utf-8"?>
<formControlPr xmlns="http://schemas.microsoft.com/office/spreadsheetml/2009/9/main" objectType="Button"/>
</file>

<file path=xl/ctrlProps/ctrlProp492.xml><?xml version="1.0" encoding="utf-8"?>
<formControlPr xmlns="http://schemas.microsoft.com/office/spreadsheetml/2009/9/main" objectType="Button"/>
</file>

<file path=xl/ctrlProps/ctrlProp493.xml><?xml version="1.0" encoding="utf-8"?>
<formControlPr xmlns="http://schemas.microsoft.com/office/spreadsheetml/2009/9/main" objectType="Button"/>
</file>

<file path=xl/ctrlProps/ctrlProp494.xml><?xml version="1.0" encoding="utf-8"?>
<formControlPr xmlns="http://schemas.microsoft.com/office/spreadsheetml/2009/9/main" objectType="Button"/>
</file>

<file path=xl/ctrlProps/ctrlProp495.xml><?xml version="1.0" encoding="utf-8"?>
<formControlPr xmlns="http://schemas.microsoft.com/office/spreadsheetml/2009/9/main" objectType="Button"/>
</file>

<file path=xl/ctrlProps/ctrlProp496.xml><?xml version="1.0" encoding="utf-8"?>
<formControlPr xmlns="http://schemas.microsoft.com/office/spreadsheetml/2009/9/main" objectType="Button"/>
</file>

<file path=xl/ctrlProps/ctrlProp497.xml><?xml version="1.0" encoding="utf-8"?>
<formControlPr xmlns="http://schemas.microsoft.com/office/spreadsheetml/2009/9/main" objectType="Button"/>
</file>

<file path=xl/ctrlProps/ctrlProp498.xml><?xml version="1.0" encoding="utf-8"?>
<formControlPr xmlns="http://schemas.microsoft.com/office/spreadsheetml/2009/9/main" objectType="Button"/>
</file>

<file path=xl/ctrlProps/ctrlProp499.xml><?xml version="1.0" encoding="utf-8"?>
<formControlPr xmlns="http://schemas.microsoft.com/office/spreadsheetml/2009/9/main" objectType="Button"/>
</file>

<file path=xl/ctrlProps/ctrlProp5.xml><?xml version="1.0" encoding="utf-8"?>
<formControlPr xmlns="http://schemas.microsoft.com/office/spreadsheetml/2009/9/main" objectType="Button" lockText="1"/>
</file>

<file path=xl/ctrlProps/ctrlProp50.xml><?xml version="1.0" encoding="utf-8"?>
<formControlPr xmlns="http://schemas.microsoft.com/office/spreadsheetml/2009/9/main" objectType="Button" lockText="1"/>
</file>

<file path=xl/ctrlProps/ctrlProp500.xml><?xml version="1.0" encoding="utf-8"?>
<formControlPr xmlns="http://schemas.microsoft.com/office/spreadsheetml/2009/9/main" objectType="Button" lockText="1"/>
</file>

<file path=xl/ctrlProps/ctrlProp501.xml><?xml version="1.0" encoding="utf-8"?>
<formControlPr xmlns="http://schemas.microsoft.com/office/spreadsheetml/2009/9/main" objectType="Button" lockText="1"/>
</file>

<file path=xl/ctrlProps/ctrlProp502.xml><?xml version="1.0" encoding="utf-8"?>
<formControlPr xmlns="http://schemas.microsoft.com/office/spreadsheetml/2009/9/main" objectType="Button" lockText="1"/>
</file>

<file path=xl/ctrlProps/ctrlProp503.xml><?xml version="1.0" encoding="utf-8"?>
<formControlPr xmlns="http://schemas.microsoft.com/office/spreadsheetml/2009/9/main" objectType="Button"/>
</file>

<file path=xl/ctrlProps/ctrlProp504.xml><?xml version="1.0" encoding="utf-8"?>
<formControlPr xmlns="http://schemas.microsoft.com/office/spreadsheetml/2009/9/main" objectType="Button"/>
</file>

<file path=xl/ctrlProps/ctrlProp505.xml><?xml version="1.0" encoding="utf-8"?>
<formControlPr xmlns="http://schemas.microsoft.com/office/spreadsheetml/2009/9/main" objectType="Button"/>
</file>

<file path=xl/ctrlProps/ctrlProp506.xml><?xml version="1.0" encoding="utf-8"?>
<formControlPr xmlns="http://schemas.microsoft.com/office/spreadsheetml/2009/9/main" objectType="Button"/>
</file>

<file path=xl/ctrlProps/ctrlProp507.xml><?xml version="1.0" encoding="utf-8"?>
<formControlPr xmlns="http://schemas.microsoft.com/office/spreadsheetml/2009/9/main" objectType="Button"/>
</file>

<file path=xl/ctrlProps/ctrlProp508.xml><?xml version="1.0" encoding="utf-8"?>
<formControlPr xmlns="http://schemas.microsoft.com/office/spreadsheetml/2009/9/main" objectType="Button"/>
</file>

<file path=xl/ctrlProps/ctrlProp509.xml><?xml version="1.0" encoding="utf-8"?>
<formControlPr xmlns="http://schemas.microsoft.com/office/spreadsheetml/2009/9/main" objectType="Button"/>
</file>

<file path=xl/ctrlProps/ctrlProp51.xml><?xml version="1.0" encoding="utf-8"?>
<formControlPr xmlns="http://schemas.microsoft.com/office/spreadsheetml/2009/9/main" objectType="Button" lockText="1"/>
</file>

<file path=xl/ctrlProps/ctrlProp510.xml><?xml version="1.0" encoding="utf-8"?>
<formControlPr xmlns="http://schemas.microsoft.com/office/spreadsheetml/2009/9/main" objectType="Button"/>
</file>

<file path=xl/ctrlProps/ctrlProp511.xml><?xml version="1.0" encoding="utf-8"?>
<formControlPr xmlns="http://schemas.microsoft.com/office/spreadsheetml/2009/9/main" objectType="Button"/>
</file>

<file path=xl/ctrlProps/ctrlProp512.xml><?xml version="1.0" encoding="utf-8"?>
<formControlPr xmlns="http://schemas.microsoft.com/office/spreadsheetml/2009/9/main" objectType="Button"/>
</file>

<file path=xl/ctrlProps/ctrlProp513.xml><?xml version="1.0" encoding="utf-8"?>
<formControlPr xmlns="http://schemas.microsoft.com/office/spreadsheetml/2009/9/main" objectType="Button"/>
</file>

<file path=xl/ctrlProps/ctrlProp514.xml><?xml version="1.0" encoding="utf-8"?>
<formControlPr xmlns="http://schemas.microsoft.com/office/spreadsheetml/2009/9/main" objectType="Button"/>
</file>

<file path=xl/ctrlProps/ctrlProp515.xml><?xml version="1.0" encoding="utf-8"?>
<formControlPr xmlns="http://schemas.microsoft.com/office/spreadsheetml/2009/9/main" objectType="Button"/>
</file>

<file path=xl/ctrlProps/ctrlProp516.xml><?xml version="1.0" encoding="utf-8"?>
<formControlPr xmlns="http://schemas.microsoft.com/office/spreadsheetml/2009/9/main" objectType="Button"/>
</file>

<file path=xl/ctrlProps/ctrlProp517.xml><?xml version="1.0" encoding="utf-8"?>
<formControlPr xmlns="http://schemas.microsoft.com/office/spreadsheetml/2009/9/main" objectType="Button"/>
</file>

<file path=xl/ctrlProps/ctrlProp518.xml><?xml version="1.0" encoding="utf-8"?>
<formControlPr xmlns="http://schemas.microsoft.com/office/spreadsheetml/2009/9/main" objectType="Button"/>
</file>

<file path=xl/ctrlProps/ctrlProp519.xml><?xml version="1.0" encoding="utf-8"?>
<formControlPr xmlns="http://schemas.microsoft.com/office/spreadsheetml/2009/9/main" objectType="Button"/>
</file>

<file path=xl/ctrlProps/ctrlProp52.xml><?xml version="1.0" encoding="utf-8"?>
<formControlPr xmlns="http://schemas.microsoft.com/office/spreadsheetml/2009/9/main" objectType="Button" lockText="1"/>
</file>

<file path=xl/ctrlProps/ctrlProp520.xml><?xml version="1.0" encoding="utf-8"?>
<formControlPr xmlns="http://schemas.microsoft.com/office/spreadsheetml/2009/9/main" objectType="Button" lockText="1"/>
</file>

<file path=xl/ctrlProps/ctrlProp521.xml><?xml version="1.0" encoding="utf-8"?>
<formControlPr xmlns="http://schemas.microsoft.com/office/spreadsheetml/2009/9/main" objectType="Button" lockText="1"/>
</file>

<file path=xl/ctrlProps/ctrlProp522.xml><?xml version="1.0" encoding="utf-8"?>
<formControlPr xmlns="http://schemas.microsoft.com/office/spreadsheetml/2009/9/main" objectType="Button" lockText="1"/>
</file>

<file path=xl/ctrlProps/ctrlProp523.xml><?xml version="1.0" encoding="utf-8"?>
<formControlPr xmlns="http://schemas.microsoft.com/office/spreadsheetml/2009/9/main" objectType="Button" lockText="1"/>
</file>

<file path=xl/ctrlProps/ctrlProp524.xml><?xml version="1.0" encoding="utf-8"?>
<formControlPr xmlns="http://schemas.microsoft.com/office/spreadsheetml/2009/9/main" objectType="Button" lockText="1"/>
</file>

<file path=xl/ctrlProps/ctrlProp525.xml><?xml version="1.0" encoding="utf-8"?>
<formControlPr xmlns="http://schemas.microsoft.com/office/spreadsheetml/2009/9/main" objectType="Button" lockText="1"/>
</file>

<file path=xl/ctrlProps/ctrlProp526.xml><?xml version="1.0" encoding="utf-8"?>
<formControlPr xmlns="http://schemas.microsoft.com/office/spreadsheetml/2009/9/main" objectType="Button" lockText="1"/>
</file>

<file path=xl/ctrlProps/ctrlProp527.xml><?xml version="1.0" encoding="utf-8"?>
<formControlPr xmlns="http://schemas.microsoft.com/office/spreadsheetml/2009/9/main" objectType="Button" lockText="1"/>
</file>

<file path=xl/ctrlProps/ctrlProp528.xml><?xml version="1.0" encoding="utf-8"?>
<formControlPr xmlns="http://schemas.microsoft.com/office/spreadsheetml/2009/9/main" objectType="Button" lockText="1"/>
</file>

<file path=xl/ctrlProps/ctrlProp529.xml><?xml version="1.0" encoding="utf-8"?>
<formControlPr xmlns="http://schemas.microsoft.com/office/spreadsheetml/2009/9/main" objectType="Button" lockText="1"/>
</file>

<file path=xl/ctrlProps/ctrlProp53.xml><?xml version="1.0" encoding="utf-8"?>
<formControlPr xmlns="http://schemas.microsoft.com/office/spreadsheetml/2009/9/main" objectType="Button" lockText="1"/>
</file>

<file path=xl/ctrlProps/ctrlProp530.xml><?xml version="1.0" encoding="utf-8"?>
<formControlPr xmlns="http://schemas.microsoft.com/office/spreadsheetml/2009/9/main" objectType="Button" lockText="1"/>
</file>

<file path=xl/ctrlProps/ctrlProp531.xml><?xml version="1.0" encoding="utf-8"?>
<formControlPr xmlns="http://schemas.microsoft.com/office/spreadsheetml/2009/9/main" objectType="Button" lockText="1"/>
</file>

<file path=xl/ctrlProps/ctrlProp532.xml><?xml version="1.0" encoding="utf-8"?>
<formControlPr xmlns="http://schemas.microsoft.com/office/spreadsheetml/2009/9/main" objectType="Button" lockText="1"/>
</file>

<file path=xl/ctrlProps/ctrlProp533.xml><?xml version="1.0" encoding="utf-8"?>
<formControlPr xmlns="http://schemas.microsoft.com/office/spreadsheetml/2009/9/main" objectType="Button" lockText="1"/>
</file>

<file path=xl/ctrlProps/ctrlProp534.xml><?xml version="1.0" encoding="utf-8"?>
<formControlPr xmlns="http://schemas.microsoft.com/office/spreadsheetml/2009/9/main" objectType="Button" lockText="1"/>
</file>

<file path=xl/ctrlProps/ctrlProp535.xml><?xml version="1.0" encoding="utf-8"?>
<formControlPr xmlns="http://schemas.microsoft.com/office/spreadsheetml/2009/9/main" objectType="Button"/>
</file>

<file path=xl/ctrlProps/ctrlProp536.xml><?xml version="1.0" encoding="utf-8"?>
<formControlPr xmlns="http://schemas.microsoft.com/office/spreadsheetml/2009/9/main" objectType="Button"/>
</file>

<file path=xl/ctrlProps/ctrlProp537.xml><?xml version="1.0" encoding="utf-8"?>
<formControlPr xmlns="http://schemas.microsoft.com/office/spreadsheetml/2009/9/main" objectType="Button"/>
</file>

<file path=xl/ctrlProps/ctrlProp538.xml><?xml version="1.0" encoding="utf-8"?>
<formControlPr xmlns="http://schemas.microsoft.com/office/spreadsheetml/2009/9/main" objectType="Button"/>
</file>

<file path=xl/ctrlProps/ctrlProp539.xml><?xml version="1.0" encoding="utf-8"?>
<formControlPr xmlns="http://schemas.microsoft.com/office/spreadsheetml/2009/9/main" objectType="Button"/>
</file>

<file path=xl/ctrlProps/ctrlProp54.xml><?xml version="1.0" encoding="utf-8"?>
<formControlPr xmlns="http://schemas.microsoft.com/office/spreadsheetml/2009/9/main" objectType="Button" lockText="1"/>
</file>

<file path=xl/ctrlProps/ctrlProp540.xml><?xml version="1.0" encoding="utf-8"?>
<formControlPr xmlns="http://schemas.microsoft.com/office/spreadsheetml/2009/9/main" objectType="Button" lockText="1"/>
</file>

<file path=xl/ctrlProps/ctrlProp541.xml><?xml version="1.0" encoding="utf-8"?>
<formControlPr xmlns="http://schemas.microsoft.com/office/spreadsheetml/2009/9/main" objectType="Button" lockText="1"/>
</file>

<file path=xl/ctrlProps/ctrlProp542.xml><?xml version="1.0" encoding="utf-8"?>
<formControlPr xmlns="http://schemas.microsoft.com/office/spreadsheetml/2009/9/main" objectType="Button" lockText="1"/>
</file>

<file path=xl/ctrlProps/ctrlProp543.xml><?xml version="1.0" encoding="utf-8"?>
<formControlPr xmlns="http://schemas.microsoft.com/office/spreadsheetml/2009/9/main" objectType="Button" lockText="1"/>
</file>

<file path=xl/ctrlProps/ctrlProp544.xml><?xml version="1.0" encoding="utf-8"?>
<formControlPr xmlns="http://schemas.microsoft.com/office/spreadsheetml/2009/9/main" objectType="Button" lockText="1"/>
</file>

<file path=xl/ctrlProps/ctrlProp545.xml><?xml version="1.0" encoding="utf-8"?>
<formControlPr xmlns="http://schemas.microsoft.com/office/spreadsheetml/2009/9/main" objectType="Button" lockText="1"/>
</file>

<file path=xl/ctrlProps/ctrlProp546.xml><?xml version="1.0" encoding="utf-8"?>
<formControlPr xmlns="http://schemas.microsoft.com/office/spreadsheetml/2009/9/main" objectType="Button" lockText="1"/>
</file>

<file path=xl/ctrlProps/ctrlProp547.xml><?xml version="1.0" encoding="utf-8"?>
<formControlPr xmlns="http://schemas.microsoft.com/office/spreadsheetml/2009/9/main" objectType="Button" lockText="1"/>
</file>

<file path=xl/ctrlProps/ctrlProp548.xml><?xml version="1.0" encoding="utf-8"?>
<formControlPr xmlns="http://schemas.microsoft.com/office/spreadsheetml/2009/9/main" objectType="Button" lockText="1"/>
</file>

<file path=xl/ctrlProps/ctrlProp549.xml><?xml version="1.0" encoding="utf-8"?>
<formControlPr xmlns="http://schemas.microsoft.com/office/spreadsheetml/2009/9/main" objectType="Button" lockText="1"/>
</file>

<file path=xl/ctrlProps/ctrlProp55.xml><?xml version="1.0" encoding="utf-8"?>
<formControlPr xmlns="http://schemas.microsoft.com/office/spreadsheetml/2009/9/main" objectType="Button" lockText="1"/>
</file>

<file path=xl/ctrlProps/ctrlProp550.xml><?xml version="1.0" encoding="utf-8"?>
<formControlPr xmlns="http://schemas.microsoft.com/office/spreadsheetml/2009/9/main" objectType="Button" lockText="1"/>
</file>

<file path=xl/ctrlProps/ctrlProp551.xml><?xml version="1.0" encoding="utf-8"?>
<formControlPr xmlns="http://schemas.microsoft.com/office/spreadsheetml/2009/9/main" objectType="Button" lockText="1"/>
</file>

<file path=xl/ctrlProps/ctrlProp552.xml><?xml version="1.0" encoding="utf-8"?>
<formControlPr xmlns="http://schemas.microsoft.com/office/spreadsheetml/2009/9/main" objectType="Button"/>
</file>

<file path=xl/ctrlProps/ctrlProp553.xml><?xml version="1.0" encoding="utf-8"?>
<formControlPr xmlns="http://schemas.microsoft.com/office/spreadsheetml/2009/9/main" objectType="Button"/>
</file>

<file path=xl/ctrlProps/ctrlProp554.xml><?xml version="1.0" encoding="utf-8"?>
<formControlPr xmlns="http://schemas.microsoft.com/office/spreadsheetml/2009/9/main" objectType="Button"/>
</file>

<file path=xl/ctrlProps/ctrlProp555.xml><?xml version="1.0" encoding="utf-8"?>
<formControlPr xmlns="http://schemas.microsoft.com/office/spreadsheetml/2009/9/main" objectType="Button"/>
</file>

<file path=xl/ctrlProps/ctrlProp556.xml><?xml version="1.0" encoding="utf-8"?>
<formControlPr xmlns="http://schemas.microsoft.com/office/spreadsheetml/2009/9/main" objectType="Button" lockText="1"/>
</file>

<file path=xl/ctrlProps/ctrlProp557.xml><?xml version="1.0" encoding="utf-8"?>
<formControlPr xmlns="http://schemas.microsoft.com/office/spreadsheetml/2009/9/main" objectType="Button" lockText="1"/>
</file>

<file path=xl/ctrlProps/ctrlProp558.xml><?xml version="1.0" encoding="utf-8"?>
<formControlPr xmlns="http://schemas.microsoft.com/office/spreadsheetml/2009/9/main" objectType="Button" lockText="1"/>
</file>

<file path=xl/ctrlProps/ctrlProp559.xml><?xml version="1.0" encoding="utf-8"?>
<formControlPr xmlns="http://schemas.microsoft.com/office/spreadsheetml/2009/9/main" objectType="Button"/>
</file>

<file path=xl/ctrlProps/ctrlProp56.xml><?xml version="1.0" encoding="utf-8"?>
<formControlPr xmlns="http://schemas.microsoft.com/office/spreadsheetml/2009/9/main" objectType="Button" lockText="1"/>
</file>

<file path=xl/ctrlProps/ctrlProp560.xml><?xml version="1.0" encoding="utf-8"?>
<formControlPr xmlns="http://schemas.microsoft.com/office/spreadsheetml/2009/9/main" objectType="Button"/>
</file>

<file path=xl/ctrlProps/ctrlProp561.xml><?xml version="1.0" encoding="utf-8"?>
<formControlPr xmlns="http://schemas.microsoft.com/office/spreadsheetml/2009/9/main" objectType="Button"/>
</file>

<file path=xl/ctrlProps/ctrlProp562.xml><?xml version="1.0" encoding="utf-8"?>
<formControlPr xmlns="http://schemas.microsoft.com/office/spreadsheetml/2009/9/main" objectType="Button"/>
</file>

<file path=xl/ctrlProps/ctrlProp563.xml><?xml version="1.0" encoding="utf-8"?>
<formControlPr xmlns="http://schemas.microsoft.com/office/spreadsheetml/2009/9/main" objectType="Button"/>
</file>

<file path=xl/ctrlProps/ctrlProp564.xml><?xml version="1.0" encoding="utf-8"?>
<formControlPr xmlns="http://schemas.microsoft.com/office/spreadsheetml/2009/9/main" objectType="Button"/>
</file>

<file path=xl/ctrlProps/ctrlProp565.xml><?xml version="1.0" encoding="utf-8"?>
<formControlPr xmlns="http://schemas.microsoft.com/office/spreadsheetml/2009/9/main" objectType="Button"/>
</file>

<file path=xl/ctrlProps/ctrlProp566.xml><?xml version="1.0" encoding="utf-8"?>
<formControlPr xmlns="http://schemas.microsoft.com/office/spreadsheetml/2009/9/main" objectType="Button"/>
</file>

<file path=xl/ctrlProps/ctrlProp567.xml><?xml version="1.0" encoding="utf-8"?>
<formControlPr xmlns="http://schemas.microsoft.com/office/spreadsheetml/2009/9/main" objectType="Button"/>
</file>

<file path=xl/ctrlProps/ctrlProp568.xml><?xml version="1.0" encoding="utf-8"?>
<formControlPr xmlns="http://schemas.microsoft.com/office/spreadsheetml/2009/9/main" objectType="Button"/>
</file>

<file path=xl/ctrlProps/ctrlProp569.xml><?xml version="1.0" encoding="utf-8"?>
<formControlPr xmlns="http://schemas.microsoft.com/office/spreadsheetml/2009/9/main" objectType="Button"/>
</file>

<file path=xl/ctrlProps/ctrlProp57.xml><?xml version="1.0" encoding="utf-8"?>
<formControlPr xmlns="http://schemas.microsoft.com/office/spreadsheetml/2009/9/main" objectType="Button" lockText="1"/>
</file>

<file path=xl/ctrlProps/ctrlProp570.xml><?xml version="1.0" encoding="utf-8"?>
<formControlPr xmlns="http://schemas.microsoft.com/office/spreadsheetml/2009/9/main" objectType="Button"/>
</file>

<file path=xl/ctrlProps/ctrlProp571.xml><?xml version="1.0" encoding="utf-8"?>
<formControlPr xmlns="http://schemas.microsoft.com/office/spreadsheetml/2009/9/main" objectType="Button"/>
</file>

<file path=xl/ctrlProps/ctrlProp572.xml><?xml version="1.0" encoding="utf-8"?>
<formControlPr xmlns="http://schemas.microsoft.com/office/spreadsheetml/2009/9/main" objectType="Button"/>
</file>

<file path=xl/ctrlProps/ctrlProp573.xml><?xml version="1.0" encoding="utf-8"?>
<formControlPr xmlns="http://schemas.microsoft.com/office/spreadsheetml/2009/9/main" objectType="Button"/>
</file>

<file path=xl/ctrlProps/ctrlProp574.xml><?xml version="1.0" encoding="utf-8"?>
<formControlPr xmlns="http://schemas.microsoft.com/office/spreadsheetml/2009/9/main" objectType="Button" lockText="1"/>
</file>

<file path=xl/ctrlProps/ctrlProp575.xml><?xml version="1.0" encoding="utf-8"?>
<formControlPr xmlns="http://schemas.microsoft.com/office/spreadsheetml/2009/9/main" objectType="Button" lockText="1"/>
</file>

<file path=xl/ctrlProps/ctrlProp576.xml><?xml version="1.0" encoding="utf-8"?>
<formControlPr xmlns="http://schemas.microsoft.com/office/spreadsheetml/2009/9/main" objectType="Button" lockText="1"/>
</file>

<file path=xl/ctrlProps/ctrlProp577.xml><?xml version="1.0" encoding="utf-8"?>
<formControlPr xmlns="http://schemas.microsoft.com/office/spreadsheetml/2009/9/main" objectType="Button" lockText="1"/>
</file>

<file path=xl/ctrlProps/ctrlProp578.xml><?xml version="1.0" encoding="utf-8"?>
<formControlPr xmlns="http://schemas.microsoft.com/office/spreadsheetml/2009/9/main" objectType="Button" lockText="1"/>
</file>

<file path=xl/ctrlProps/ctrlProp579.xml><?xml version="1.0" encoding="utf-8"?>
<formControlPr xmlns="http://schemas.microsoft.com/office/spreadsheetml/2009/9/main" objectType="Button" lockText="1"/>
</file>

<file path=xl/ctrlProps/ctrlProp58.xml><?xml version="1.0" encoding="utf-8"?>
<formControlPr xmlns="http://schemas.microsoft.com/office/spreadsheetml/2009/9/main" objectType="Button" lockText="1"/>
</file>

<file path=xl/ctrlProps/ctrlProp580.xml><?xml version="1.0" encoding="utf-8"?>
<formControlPr xmlns="http://schemas.microsoft.com/office/spreadsheetml/2009/9/main" objectType="Button" lockText="1"/>
</file>

<file path=xl/ctrlProps/ctrlProp581.xml><?xml version="1.0" encoding="utf-8"?>
<formControlPr xmlns="http://schemas.microsoft.com/office/spreadsheetml/2009/9/main" objectType="Button" lockText="1"/>
</file>

<file path=xl/ctrlProps/ctrlProp582.xml><?xml version="1.0" encoding="utf-8"?>
<formControlPr xmlns="http://schemas.microsoft.com/office/spreadsheetml/2009/9/main" objectType="Button" lockText="1"/>
</file>

<file path=xl/ctrlProps/ctrlProp583.xml><?xml version="1.0" encoding="utf-8"?>
<formControlPr xmlns="http://schemas.microsoft.com/office/spreadsheetml/2009/9/main" objectType="Button" lockText="1"/>
</file>

<file path=xl/ctrlProps/ctrlProp584.xml><?xml version="1.0" encoding="utf-8"?>
<formControlPr xmlns="http://schemas.microsoft.com/office/spreadsheetml/2009/9/main" objectType="Button" lockText="1"/>
</file>

<file path=xl/ctrlProps/ctrlProp585.xml><?xml version="1.0" encoding="utf-8"?>
<formControlPr xmlns="http://schemas.microsoft.com/office/spreadsheetml/2009/9/main" objectType="Button" lockText="1"/>
</file>

<file path=xl/ctrlProps/ctrlProp586.xml><?xml version="1.0" encoding="utf-8"?>
<formControlPr xmlns="http://schemas.microsoft.com/office/spreadsheetml/2009/9/main" objectType="Button"/>
</file>

<file path=xl/ctrlProps/ctrlProp587.xml><?xml version="1.0" encoding="utf-8"?>
<formControlPr xmlns="http://schemas.microsoft.com/office/spreadsheetml/2009/9/main" objectType="Button"/>
</file>

<file path=xl/ctrlProps/ctrlProp588.xml><?xml version="1.0" encoding="utf-8"?>
<formControlPr xmlns="http://schemas.microsoft.com/office/spreadsheetml/2009/9/main" objectType="Button"/>
</file>

<file path=xl/ctrlProps/ctrlProp589.xml><?xml version="1.0" encoding="utf-8"?>
<formControlPr xmlns="http://schemas.microsoft.com/office/spreadsheetml/2009/9/main" objectType="Button"/>
</file>

<file path=xl/ctrlProps/ctrlProp59.xml><?xml version="1.0" encoding="utf-8"?>
<formControlPr xmlns="http://schemas.microsoft.com/office/spreadsheetml/2009/9/main" objectType="Button" lockText="1"/>
</file>

<file path=xl/ctrlProps/ctrlProp590.xml><?xml version="1.0" encoding="utf-8"?>
<formControlPr xmlns="http://schemas.microsoft.com/office/spreadsheetml/2009/9/main" objectType="Button" lockText="1"/>
</file>

<file path=xl/ctrlProps/ctrlProp591.xml><?xml version="1.0" encoding="utf-8"?>
<formControlPr xmlns="http://schemas.microsoft.com/office/spreadsheetml/2009/9/main" objectType="Button" lockText="1"/>
</file>

<file path=xl/ctrlProps/ctrlProp592.xml><?xml version="1.0" encoding="utf-8"?>
<formControlPr xmlns="http://schemas.microsoft.com/office/spreadsheetml/2009/9/main" objectType="Button" lockText="1"/>
</file>

<file path=xl/ctrlProps/ctrlProp593.xml><?xml version="1.0" encoding="utf-8"?>
<formControlPr xmlns="http://schemas.microsoft.com/office/spreadsheetml/2009/9/main" objectType="Button" lockText="1"/>
</file>

<file path=xl/ctrlProps/ctrlProp594.xml><?xml version="1.0" encoding="utf-8"?>
<formControlPr xmlns="http://schemas.microsoft.com/office/spreadsheetml/2009/9/main" objectType="Button" lockText="1"/>
</file>

<file path=xl/ctrlProps/ctrlProp595.xml><?xml version="1.0" encoding="utf-8"?>
<formControlPr xmlns="http://schemas.microsoft.com/office/spreadsheetml/2009/9/main" objectType="Button" lockText="1"/>
</file>

<file path=xl/ctrlProps/ctrlProp596.xml><?xml version="1.0" encoding="utf-8"?>
<formControlPr xmlns="http://schemas.microsoft.com/office/spreadsheetml/2009/9/main" objectType="Button" lockText="1"/>
</file>

<file path=xl/ctrlProps/ctrlProp597.xml><?xml version="1.0" encoding="utf-8"?>
<formControlPr xmlns="http://schemas.microsoft.com/office/spreadsheetml/2009/9/main" objectType="Button" lockText="1"/>
</file>

<file path=xl/ctrlProps/ctrlProp598.xml><?xml version="1.0" encoding="utf-8"?>
<formControlPr xmlns="http://schemas.microsoft.com/office/spreadsheetml/2009/9/main" objectType="Button" lockText="1"/>
</file>

<file path=xl/ctrlProps/ctrlProp599.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60.xml><?xml version="1.0" encoding="utf-8"?>
<formControlPr xmlns="http://schemas.microsoft.com/office/spreadsheetml/2009/9/main" objectType="Button"/>
</file>

<file path=xl/ctrlProps/ctrlProp600.xml><?xml version="1.0" encoding="utf-8"?>
<formControlPr xmlns="http://schemas.microsoft.com/office/spreadsheetml/2009/9/main" objectType="Button" lockText="1"/>
</file>

<file path=xl/ctrlProps/ctrlProp601.xml><?xml version="1.0" encoding="utf-8"?>
<formControlPr xmlns="http://schemas.microsoft.com/office/spreadsheetml/2009/9/main" objectType="Button" lockText="1"/>
</file>

<file path=xl/ctrlProps/ctrlProp602.xml><?xml version="1.0" encoding="utf-8"?>
<formControlPr xmlns="http://schemas.microsoft.com/office/spreadsheetml/2009/9/main" objectType="Button" lockText="1"/>
</file>

<file path=xl/ctrlProps/ctrlProp603.xml><?xml version="1.0" encoding="utf-8"?>
<formControlPr xmlns="http://schemas.microsoft.com/office/spreadsheetml/2009/9/main" objectType="Button" lockText="1"/>
</file>

<file path=xl/ctrlProps/ctrlProp604.xml><?xml version="1.0" encoding="utf-8"?>
<formControlPr xmlns="http://schemas.microsoft.com/office/spreadsheetml/2009/9/main" objectType="Button" lockText="1"/>
</file>

<file path=xl/ctrlProps/ctrlProp605.xml><?xml version="1.0" encoding="utf-8"?>
<formControlPr xmlns="http://schemas.microsoft.com/office/spreadsheetml/2009/9/main" objectType="Button" lockText="1"/>
</file>

<file path=xl/ctrlProps/ctrlProp61.xml><?xml version="1.0" encoding="utf-8"?>
<formControlPr xmlns="http://schemas.microsoft.com/office/spreadsheetml/2009/9/main" objectType="Button"/>
</file>

<file path=xl/ctrlProps/ctrlProp62.xml><?xml version="1.0" encoding="utf-8"?>
<formControlPr xmlns="http://schemas.microsoft.com/office/spreadsheetml/2009/9/main" objectType="Button"/>
</file>

<file path=xl/ctrlProps/ctrlProp63.xml><?xml version="1.0" encoding="utf-8"?>
<formControlPr xmlns="http://schemas.microsoft.com/office/spreadsheetml/2009/9/main" objectType="Button"/>
</file>

<file path=xl/ctrlProps/ctrlProp64.xml><?xml version="1.0" encoding="utf-8"?>
<formControlPr xmlns="http://schemas.microsoft.com/office/spreadsheetml/2009/9/main" objectType="Button"/>
</file>

<file path=xl/ctrlProps/ctrlProp65.xml><?xml version="1.0" encoding="utf-8"?>
<formControlPr xmlns="http://schemas.microsoft.com/office/spreadsheetml/2009/9/main" objectType="Button"/>
</file>

<file path=xl/ctrlProps/ctrlProp66.xml><?xml version="1.0" encoding="utf-8"?>
<formControlPr xmlns="http://schemas.microsoft.com/office/spreadsheetml/2009/9/main" objectType="Button"/>
</file>

<file path=xl/ctrlProps/ctrlProp67.xml><?xml version="1.0" encoding="utf-8"?>
<formControlPr xmlns="http://schemas.microsoft.com/office/spreadsheetml/2009/9/main" objectType="Button"/>
</file>

<file path=xl/ctrlProps/ctrlProp68.xml><?xml version="1.0" encoding="utf-8"?>
<formControlPr xmlns="http://schemas.microsoft.com/office/spreadsheetml/2009/9/main" objectType="Button" lockText="1"/>
</file>

<file path=xl/ctrlProps/ctrlProp69.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70.xml><?xml version="1.0" encoding="utf-8"?>
<formControlPr xmlns="http://schemas.microsoft.com/office/spreadsheetml/2009/9/main" objectType="Button" lockText="1"/>
</file>

<file path=xl/ctrlProps/ctrlProp71.xml><?xml version="1.0" encoding="utf-8"?>
<formControlPr xmlns="http://schemas.microsoft.com/office/spreadsheetml/2009/9/main" objectType="Button" lockText="1"/>
</file>

<file path=xl/ctrlProps/ctrlProp72.xml><?xml version="1.0" encoding="utf-8"?>
<formControlPr xmlns="http://schemas.microsoft.com/office/spreadsheetml/2009/9/main" objectType="Button" lockText="1"/>
</file>

<file path=xl/ctrlProps/ctrlProp73.xml><?xml version="1.0" encoding="utf-8"?>
<formControlPr xmlns="http://schemas.microsoft.com/office/spreadsheetml/2009/9/main" objectType="Button" lockText="1"/>
</file>

<file path=xl/ctrlProps/ctrlProp74.xml><?xml version="1.0" encoding="utf-8"?>
<formControlPr xmlns="http://schemas.microsoft.com/office/spreadsheetml/2009/9/main" objectType="Button" lockText="1"/>
</file>

<file path=xl/ctrlProps/ctrlProp75.xml><?xml version="1.0" encoding="utf-8"?>
<formControlPr xmlns="http://schemas.microsoft.com/office/spreadsheetml/2009/9/main" objectType="Button" lockText="1"/>
</file>

<file path=xl/ctrlProps/ctrlProp76.xml><?xml version="1.0" encoding="utf-8"?>
<formControlPr xmlns="http://schemas.microsoft.com/office/spreadsheetml/2009/9/main" objectType="Button" lockText="1"/>
</file>

<file path=xl/ctrlProps/ctrlProp77.xml><?xml version="1.0" encoding="utf-8"?>
<formControlPr xmlns="http://schemas.microsoft.com/office/spreadsheetml/2009/9/main" objectType="Button" lockText="1"/>
</file>

<file path=xl/ctrlProps/ctrlProp78.xml><?xml version="1.0" encoding="utf-8"?>
<formControlPr xmlns="http://schemas.microsoft.com/office/spreadsheetml/2009/9/main" objectType="Button" lockText="1"/>
</file>

<file path=xl/ctrlProps/ctrlProp79.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80.xml><?xml version="1.0" encoding="utf-8"?>
<formControlPr xmlns="http://schemas.microsoft.com/office/spreadsheetml/2009/9/main" objectType="Button" lockText="1"/>
</file>

<file path=xl/ctrlProps/ctrlProp81.xml><?xml version="1.0" encoding="utf-8"?>
<formControlPr xmlns="http://schemas.microsoft.com/office/spreadsheetml/2009/9/main" objectType="Button" lockText="1"/>
</file>

<file path=xl/ctrlProps/ctrlProp82.xml><?xml version="1.0" encoding="utf-8"?>
<formControlPr xmlns="http://schemas.microsoft.com/office/spreadsheetml/2009/9/main" objectType="Button" lockText="1"/>
</file>

<file path=xl/ctrlProps/ctrlProp83.xml><?xml version="1.0" encoding="utf-8"?>
<formControlPr xmlns="http://schemas.microsoft.com/office/spreadsheetml/2009/9/main" objectType="Button" lockText="1"/>
</file>

<file path=xl/ctrlProps/ctrlProp84.xml><?xml version="1.0" encoding="utf-8"?>
<formControlPr xmlns="http://schemas.microsoft.com/office/spreadsheetml/2009/9/main" objectType="Button" lockText="1"/>
</file>

<file path=xl/ctrlProps/ctrlProp85.xml><?xml version="1.0" encoding="utf-8"?>
<formControlPr xmlns="http://schemas.microsoft.com/office/spreadsheetml/2009/9/main" objectType="Button" lockText="1"/>
</file>

<file path=xl/ctrlProps/ctrlProp86.xml><?xml version="1.0" encoding="utf-8"?>
<formControlPr xmlns="http://schemas.microsoft.com/office/spreadsheetml/2009/9/main" objectType="Button" lockText="1"/>
</file>

<file path=xl/ctrlProps/ctrlProp87.xml><?xml version="1.0" encoding="utf-8"?>
<formControlPr xmlns="http://schemas.microsoft.com/office/spreadsheetml/2009/9/main" objectType="Button" lockText="1"/>
</file>

<file path=xl/ctrlProps/ctrlProp88.xml><?xml version="1.0" encoding="utf-8"?>
<formControlPr xmlns="http://schemas.microsoft.com/office/spreadsheetml/2009/9/main" objectType="Button" lockText="1"/>
</file>

<file path=xl/ctrlProps/ctrlProp89.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ctrlProps/ctrlProp90.xml><?xml version="1.0" encoding="utf-8"?>
<formControlPr xmlns="http://schemas.microsoft.com/office/spreadsheetml/2009/9/main" objectType="Button" lockText="1"/>
</file>

<file path=xl/ctrlProps/ctrlProp91.xml><?xml version="1.0" encoding="utf-8"?>
<formControlPr xmlns="http://schemas.microsoft.com/office/spreadsheetml/2009/9/main" objectType="Button" lockText="1"/>
</file>

<file path=xl/ctrlProps/ctrlProp92.xml><?xml version="1.0" encoding="utf-8"?>
<formControlPr xmlns="http://schemas.microsoft.com/office/spreadsheetml/2009/9/main" objectType="Button" lockText="1"/>
</file>

<file path=xl/ctrlProps/ctrlProp93.xml><?xml version="1.0" encoding="utf-8"?>
<formControlPr xmlns="http://schemas.microsoft.com/office/spreadsheetml/2009/9/main" objectType="Button" lockText="1"/>
</file>

<file path=xl/ctrlProps/ctrlProp94.xml><?xml version="1.0" encoding="utf-8"?>
<formControlPr xmlns="http://schemas.microsoft.com/office/spreadsheetml/2009/9/main" objectType="Button" lockText="1"/>
</file>

<file path=xl/ctrlProps/ctrlProp95.xml><?xml version="1.0" encoding="utf-8"?>
<formControlPr xmlns="http://schemas.microsoft.com/office/spreadsheetml/2009/9/main" objectType="Button" lockText="1"/>
</file>

<file path=xl/ctrlProps/ctrlProp96.xml><?xml version="1.0" encoding="utf-8"?>
<formControlPr xmlns="http://schemas.microsoft.com/office/spreadsheetml/2009/9/main" objectType="Button" lockText="1"/>
</file>

<file path=xl/ctrlProps/ctrlProp97.xml><?xml version="1.0" encoding="utf-8"?>
<formControlPr xmlns="http://schemas.microsoft.com/office/spreadsheetml/2009/9/main" objectType="Button" lockText="1"/>
</file>

<file path=xl/ctrlProps/ctrlProp98.xml><?xml version="1.0" encoding="utf-8"?>
<formControlPr xmlns="http://schemas.microsoft.com/office/spreadsheetml/2009/9/main" objectType="Button"/>
</file>

<file path=xl/ctrlProps/ctrlProp99.xml><?xml version="1.0" encoding="utf-8"?>
<formControlPr xmlns="http://schemas.microsoft.com/office/spreadsheetml/2009/9/main" objectType="Button"/>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38100</xdr:colOff>
      <xdr:row>0</xdr:row>
      <xdr:rowOff>19050</xdr:rowOff>
    </xdr:from>
    <xdr:to>
      <xdr:col>1</xdr:col>
      <xdr:colOff>3286125</xdr:colOff>
      <xdr:row>5</xdr:row>
      <xdr:rowOff>0</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stretch>
          <a:fillRect/>
        </a:stretch>
      </xdr:blipFill>
      <xdr:spPr>
        <a:xfrm>
          <a:off x="304800" y="19050"/>
          <a:ext cx="3248025" cy="93345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161925</xdr:rowOff>
    </xdr:from>
    <xdr:to>
      <xdr:col>1</xdr:col>
      <xdr:colOff>342900</xdr:colOff>
      <xdr:row>3</xdr:row>
      <xdr:rowOff>66675</xdr:rowOff>
    </xdr:to>
    <xdr:pic>
      <xdr:nvPicPr>
        <xdr:cNvPr id="5" name="Picture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1"/>
        <a:stretch>
          <a:fillRect/>
        </a:stretch>
      </xdr:blipFill>
      <xdr:spPr bwMode="auto">
        <a:xfrm>
          <a:off x="0" y="161925"/>
          <a:ext cx="1962150" cy="590550"/>
        </a:xfrm>
        <a:prstGeom prst="rect">
          <a:avLst/>
        </a:prstGeom>
        <a:noFill/>
        <a:ln>
          <a:no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342900</xdr:colOff>
      <xdr:row>0</xdr:row>
      <xdr:rowOff>9525</xdr:rowOff>
    </xdr:from>
    <xdr:to>
      <xdr:col>5</xdr:col>
      <xdr:colOff>1352550</xdr:colOff>
      <xdr:row>4</xdr:row>
      <xdr:rowOff>95250</xdr:rowOff>
    </xdr:to>
    <xdr:pic>
      <xdr:nvPicPr>
        <xdr:cNvPr id="6" name="Picture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2"/>
        <a:stretch>
          <a:fillRect/>
        </a:stretch>
      </xdr:blipFill>
      <xdr:spPr>
        <a:xfrm>
          <a:off x="9544050" y="9525"/>
          <a:ext cx="1009650" cy="1000125"/>
        </a:xfrm>
        <a:prstGeom prst="rect">
          <a:avLst/>
        </a:prstGeom>
        <a:noFill/>
        <a:ln>
          <a:noFill/>
        </a:ln>
      </xdr:spPr>
    </xdr:pic>
    <xdr:clientData/>
  </xdr:twoCellAnchor>
  <mc:AlternateContent xmlns:mc="http://schemas.openxmlformats.org/markup-compatibility/2006">
    <mc:Choice xmlns:a14="http://schemas.microsoft.com/office/drawing/2010/main" Requires="a14">
      <xdr:twoCellAnchor>
        <xdr:from>
          <xdr:col>6</xdr:col>
          <xdr:colOff>0</xdr:colOff>
          <xdr:row>14</xdr:row>
          <xdr:rowOff>0</xdr:rowOff>
        </xdr:from>
        <xdr:to>
          <xdr:col>7</xdr:col>
          <xdr:colOff>0</xdr:colOff>
          <xdr:row>15</xdr:row>
          <xdr:rowOff>0</xdr:rowOff>
        </xdr:to>
        <xdr:sp macro="" textlink="">
          <xdr:nvSpPr>
            <xdr:cNvPr id="12289" name="Button 1025" hidden="1">
              <a:extLst>
                <a:ext uri="{63B3BB69-23CF-44E3-9099-C40C66FF867C}">
                  <a14:compatExt spid="_x0000_s12289"/>
                </a:ext>
                <a:ext uri="{FF2B5EF4-FFF2-40B4-BE49-F238E27FC236}">
                  <a16:creationId xmlns:a16="http://schemas.microsoft.com/office/drawing/2014/main" id="{00000000-0008-0000-0100-00000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xdr:row>
          <xdr:rowOff>0</xdr:rowOff>
        </xdr:from>
        <xdr:to>
          <xdr:col>7</xdr:col>
          <xdr:colOff>0</xdr:colOff>
          <xdr:row>22</xdr:row>
          <xdr:rowOff>0</xdr:rowOff>
        </xdr:to>
        <xdr:sp macro="" textlink="">
          <xdr:nvSpPr>
            <xdr:cNvPr id="12292" name="Button 1028" hidden="1">
              <a:extLst>
                <a:ext uri="{63B3BB69-23CF-44E3-9099-C40C66FF867C}">
                  <a14:compatExt spid="_x0000_s12292"/>
                </a:ext>
                <a:ext uri="{FF2B5EF4-FFF2-40B4-BE49-F238E27FC236}">
                  <a16:creationId xmlns:a16="http://schemas.microsoft.com/office/drawing/2014/main" id="{00000000-0008-0000-0100-00000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xdr:row>
          <xdr:rowOff>0</xdr:rowOff>
        </xdr:from>
        <xdr:to>
          <xdr:col>7</xdr:col>
          <xdr:colOff>0</xdr:colOff>
          <xdr:row>22</xdr:row>
          <xdr:rowOff>161925</xdr:rowOff>
        </xdr:to>
        <xdr:sp macro="" textlink="">
          <xdr:nvSpPr>
            <xdr:cNvPr id="12291" name="Button 1027" hidden="1">
              <a:extLst>
                <a:ext uri="{63B3BB69-23CF-44E3-9099-C40C66FF867C}">
                  <a14:compatExt spid="_x0000_s12291"/>
                </a:ext>
                <a:ext uri="{FF2B5EF4-FFF2-40B4-BE49-F238E27FC236}">
                  <a16:creationId xmlns:a16="http://schemas.microsoft.com/office/drawing/2014/main" id="{00000000-0008-0000-0100-00000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1712</xdr:row>
          <xdr:rowOff>0</xdr:rowOff>
        </xdr:from>
        <xdr:to>
          <xdr:col>1</xdr:col>
          <xdr:colOff>457200</xdr:colOff>
          <xdr:row>1713</xdr:row>
          <xdr:rowOff>161925</xdr:rowOff>
        </xdr:to>
        <xdr:sp macro="" textlink="">
          <xdr:nvSpPr>
            <xdr:cNvPr id="12290" name="Button 1026" hidden="1">
              <a:extLst>
                <a:ext uri="{63B3BB69-23CF-44E3-9099-C40C66FF867C}">
                  <a14:compatExt spid="_x0000_s12290"/>
                </a:ext>
                <a:ext uri="{FF2B5EF4-FFF2-40B4-BE49-F238E27FC236}">
                  <a16:creationId xmlns:a16="http://schemas.microsoft.com/office/drawing/2014/main" id="{00000000-0008-0000-0100-00000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8000"/>
                  </a:solidFill>
                  <a:latin typeface="Arial"/>
                  <a:cs typeface="Arial"/>
                </a:rPr>
                <a:t>Agregar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xdr:row>
          <xdr:rowOff>0</xdr:rowOff>
        </xdr:from>
        <xdr:to>
          <xdr:col>10</xdr:col>
          <xdr:colOff>0</xdr:colOff>
          <xdr:row>33</xdr:row>
          <xdr:rowOff>0</xdr:rowOff>
        </xdr:to>
        <xdr:sp macro="" textlink="">
          <xdr:nvSpPr>
            <xdr:cNvPr id="12330" name="Button 1066" hidden="1">
              <a:extLst>
                <a:ext uri="{63B3BB69-23CF-44E3-9099-C40C66FF867C}">
                  <a14:compatExt spid="_x0000_s12330"/>
                </a:ext>
                <a:ext uri="{FF2B5EF4-FFF2-40B4-BE49-F238E27FC236}">
                  <a16:creationId xmlns:a16="http://schemas.microsoft.com/office/drawing/2014/main" id="{00000000-0008-0000-0100-00002A3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xdr:row>
          <xdr:rowOff>0</xdr:rowOff>
        </xdr:from>
        <xdr:to>
          <xdr:col>10</xdr:col>
          <xdr:colOff>0</xdr:colOff>
          <xdr:row>34</xdr:row>
          <xdr:rowOff>0</xdr:rowOff>
        </xdr:to>
        <xdr:sp macro="" textlink="">
          <xdr:nvSpPr>
            <xdr:cNvPr id="12331" name="Button 1067" hidden="1">
              <a:extLst>
                <a:ext uri="{63B3BB69-23CF-44E3-9099-C40C66FF867C}">
                  <a14:compatExt spid="_x0000_s12331"/>
                </a:ext>
                <a:ext uri="{FF2B5EF4-FFF2-40B4-BE49-F238E27FC236}">
                  <a16:creationId xmlns:a16="http://schemas.microsoft.com/office/drawing/2014/main" id="{00000000-0008-0000-0100-00002B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xdr:row>
          <xdr:rowOff>0</xdr:rowOff>
        </xdr:from>
        <xdr:to>
          <xdr:col>10</xdr:col>
          <xdr:colOff>0</xdr:colOff>
          <xdr:row>26</xdr:row>
          <xdr:rowOff>0</xdr:rowOff>
        </xdr:to>
        <xdr:sp macro="" textlink="">
          <xdr:nvSpPr>
            <xdr:cNvPr id="12332" name="Button 1068" hidden="1">
              <a:extLst>
                <a:ext uri="{63B3BB69-23CF-44E3-9099-C40C66FF867C}">
                  <a14:compatExt spid="_x0000_s12332"/>
                </a:ext>
                <a:ext uri="{FF2B5EF4-FFF2-40B4-BE49-F238E27FC236}">
                  <a16:creationId xmlns:a16="http://schemas.microsoft.com/office/drawing/2014/main" id="{00000000-0008-0000-0100-00002C3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43</xdr:row>
          <xdr:rowOff>0</xdr:rowOff>
        </xdr:from>
        <xdr:to>
          <xdr:col>10</xdr:col>
          <xdr:colOff>0</xdr:colOff>
          <xdr:row>44</xdr:row>
          <xdr:rowOff>0</xdr:rowOff>
        </xdr:to>
        <xdr:sp macro="" textlink="">
          <xdr:nvSpPr>
            <xdr:cNvPr id="12352" name="Button 1088" hidden="1">
              <a:extLst>
                <a:ext uri="{63B3BB69-23CF-44E3-9099-C40C66FF867C}">
                  <a14:compatExt spid="_x0000_s12352"/>
                </a:ext>
                <a:ext uri="{FF2B5EF4-FFF2-40B4-BE49-F238E27FC236}">
                  <a16:creationId xmlns:a16="http://schemas.microsoft.com/office/drawing/2014/main" id="{00000000-0008-0000-0100-0000403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44</xdr:row>
          <xdr:rowOff>0</xdr:rowOff>
        </xdr:from>
        <xdr:to>
          <xdr:col>10</xdr:col>
          <xdr:colOff>0</xdr:colOff>
          <xdr:row>45</xdr:row>
          <xdr:rowOff>0</xdr:rowOff>
        </xdr:to>
        <xdr:sp macro="" textlink="">
          <xdr:nvSpPr>
            <xdr:cNvPr id="12353" name="Button 1089" hidden="1">
              <a:extLst>
                <a:ext uri="{63B3BB69-23CF-44E3-9099-C40C66FF867C}">
                  <a14:compatExt spid="_x0000_s12353"/>
                </a:ext>
                <a:ext uri="{FF2B5EF4-FFF2-40B4-BE49-F238E27FC236}">
                  <a16:creationId xmlns:a16="http://schemas.microsoft.com/office/drawing/2014/main" id="{00000000-0008-0000-0100-000041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36</xdr:row>
          <xdr:rowOff>0</xdr:rowOff>
        </xdr:from>
        <xdr:to>
          <xdr:col>10</xdr:col>
          <xdr:colOff>0</xdr:colOff>
          <xdr:row>37</xdr:row>
          <xdr:rowOff>0</xdr:rowOff>
        </xdr:to>
        <xdr:sp macro="" textlink="">
          <xdr:nvSpPr>
            <xdr:cNvPr id="12354" name="Button 1090" hidden="1">
              <a:extLst>
                <a:ext uri="{63B3BB69-23CF-44E3-9099-C40C66FF867C}">
                  <a14:compatExt spid="_x0000_s12354"/>
                </a:ext>
                <a:ext uri="{FF2B5EF4-FFF2-40B4-BE49-F238E27FC236}">
                  <a16:creationId xmlns:a16="http://schemas.microsoft.com/office/drawing/2014/main" id="{00000000-0008-0000-0100-0000423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54</xdr:row>
          <xdr:rowOff>0</xdr:rowOff>
        </xdr:from>
        <xdr:to>
          <xdr:col>10</xdr:col>
          <xdr:colOff>0</xdr:colOff>
          <xdr:row>55</xdr:row>
          <xdr:rowOff>0</xdr:rowOff>
        </xdr:to>
        <xdr:sp macro="" textlink="">
          <xdr:nvSpPr>
            <xdr:cNvPr id="12373" name="Button 1109" hidden="1">
              <a:extLst>
                <a:ext uri="{63B3BB69-23CF-44E3-9099-C40C66FF867C}">
                  <a14:compatExt spid="_x0000_s12373"/>
                </a:ext>
                <a:ext uri="{FF2B5EF4-FFF2-40B4-BE49-F238E27FC236}">
                  <a16:creationId xmlns:a16="http://schemas.microsoft.com/office/drawing/2014/main" id="{00000000-0008-0000-0100-0000553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55</xdr:row>
          <xdr:rowOff>0</xdr:rowOff>
        </xdr:from>
        <xdr:to>
          <xdr:col>10</xdr:col>
          <xdr:colOff>0</xdr:colOff>
          <xdr:row>56</xdr:row>
          <xdr:rowOff>0</xdr:rowOff>
        </xdr:to>
        <xdr:sp macro="" textlink="">
          <xdr:nvSpPr>
            <xdr:cNvPr id="12374" name="Button 1110" hidden="1">
              <a:extLst>
                <a:ext uri="{63B3BB69-23CF-44E3-9099-C40C66FF867C}">
                  <a14:compatExt spid="_x0000_s12374"/>
                </a:ext>
                <a:ext uri="{FF2B5EF4-FFF2-40B4-BE49-F238E27FC236}">
                  <a16:creationId xmlns:a16="http://schemas.microsoft.com/office/drawing/2014/main" id="{00000000-0008-0000-0100-000056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47</xdr:row>
          <xdr:rowOff>0</xdr:rowOff>
        </xdr:from>
        <xdr:to>
          <xdr:col>10</xdr:col>
          <xdr:colOff>0</xdr:colOff>
          <xdr:row>48</xdr:row>
          <xdr:rowOff>0</xdr:rowOff>
        </xdr:to>
        <xdr:sp macro="" textlink="">
          <xdr:nvSpPr>
            <xdr:cNvPr id="12375" name="Button 1111" hidden="1">
              <a:extLst>
                <a:ext uri="{63B3BB69-23CF-44E3-9099-C40C66FF867C}">
                  <a14:compatExt spid="_x0000_s12375"/>
                </a:ext>
                <a:ext uri="{FF2B5EF4-FFF2-40B4-BE49-F238E27FC236}">
                  <a16:creationId xmlns:a16="http://schemas.microsoft.com/office/drawing/2014/main" id="{00000000-0008-0000-0100-0000573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65</xdr:row>
          <xdr:rowOff>0</xdr:rowOff>
        </xdr:from>
        <xdr:to>
          <xdr:col>10</xdr:col>
          <xdr:colOff>0</xdr:colOff>
          <xdr:row>66</xdr:row>
          <xdr:rowOff>0</xdr:rowOff>
        </xdr:to>
        <xdr:sp macro="" textlink="">
          <xdr:nvSpPr>
            <xdr:cNvPr id="12394" name="Button 1130" hidden="1">
              <a:extLst>
                <a:ext uri="{63B3BB69-23CF-44E3-9099-C40C66FF867C}">
                  <a14:compatExt spid="_x0000_s12394"/>
                </a:ext>
                <a:ext uri="{FF2B5EF4-FFF2-40B4-BE49-F238E27FC236}">
                  <a16:creationId xmlns:a16="http://schemas.microsoft.com/office/drawing/2014/main" id="{00000000-0008-0000-0100-00006A3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66</xdr:row>
          <xdr:rowOff>0</xdr:rowOff>
        </xdr:from>
        <xdr:to>
          <xdr:col>10</xdr:col>
          <xdr:colOff>0</xdr:colOff>
          <xdr:row>67</xdr:row>
          <xdr:rowOff>0</xdr:rowOff>
        </xdr:to>
        <xdr:sp macro="" textlink="">
          <xdr:nvSpPr>
            <xdr:cNvPr id="12395" name="Button 1131" hidden="1">
              <a:extLst>
                <a:ext uri="{63B3BB69-23CF-44E3-9099-C40C66FF867C}">
                  <a14:compatExt spid="_x0000_s12395"/>
                </a:ext>
                <a:ext uri="{FF2B5EF4-FFF2-40B4-BE49-F238E27FC236}">
                  <a16:creationId xmlns:a16="http://schemas.microsoft.com/office/drawing/2014/main" id="{00000000-0008-0000-0100-00006B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58</xdr:row>
          <xdr:rowOff>0</xdr:rowOff>
        </xdr:from>
        <xdr:to>
          <xdr:col>10</xdr:col>
          <xdr:colOff>0</xdr:colOff>
          <xdr:row>59</xdr:row>
          <xdr:rowOff>0</xdr:rowOff>
        </xdr:to>
        <xdr:sp macro="" textlink="">
          <xdr:nvSpPr>
            <xdr:cNvPr id="12396" name="Button 1132" hidden="1">
              <a:extLst>
                <a:ext uri="{63B3BB69-23CF-44E3-9099-C40C66FF867C}">
                  <a14:compatExt spid="_x0000_s12396"/>
                </a:ext>
                <a:ext uri="{FF2B5EF4-FFF2-40B4-BE49-F238E27FC236}">
                  <a16:creationId xmlns:a16="http://schemas.microsoft.com/office/drawing/2014/main" id="{00000000-0008-0000-0100-00006C3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76</xdr:row>
          <xdr:rowOff>0</xdr:rowOff>
        </xdr:from>
        <xdr:to>
          <xdr:col>10</xdr:col>
          <xdr:colOff>0</xdr:colOff>
          <xdr:row>77</xdr:row>
          <xdr:rowOff>0</xdr:rowOff>
        </xdr:to>
        <xdr:sp macro="" textlink="">
          <xdr:nvSpPr>
            <xdr:cNvPr id="12415" name="Button 1151" hidden="1">
              <a:extLst>
                <a:ext uri="{63B3BB69-23CF-44E3-9099-C40C66FF867C}">
                  <a14:compatExt spid="_x0000_s12415"/>
                </a:ext>
                <a:ext uri="{FF2B5EF4-FFF2-40B4-BE49-F238E27FC236}">
                  <a16:creationId xmlns:a16="http://schemas.microsoft.com/office/drawing/2014/main" id="{00000000-0008-0000-0100-00007F3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77</xdr:row>
          <xdr:rowOff>0</xdr:rowOff>
        </xdr:from>
        <xdr:to>
          <xdr:col>10</xdr:col>
          <xdr:colOff>0</xdr:colOff>
          <xdr:row>78</xdr:row>
          <xdr:rowOff>0</xdr:rowOff>
        </xdr:to>
        <xdr:sp macro="" textlink="">
          <xdr:nvSpPr>
            <xdr:cNvPr id="12416" name="Button 1152" hidden="1">
              <a:extLst>
                <a:ext uri="{63B3BB69-23CF-44E3-9099-C40C66FF867C}">
                  <a14:compatExt spid="_x0000_s12416"/>
                </a:ext>
                <a:ext uri="{FF2B5EF4-FFF2-40B4-BE49-F238E27FC236}">
                  <a16:creationId xmlns:a16="http://schemas.microsoft.com/office/drawing/2014/main" id="{00000000-0008-0000-0100-000080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69</xdr:row>
          <xdr:rowOff>0</xdr:rowOff>
        </xdr:from>
        <xdr:to>
          <xdr:col>10</xdr:col>
          <xdr:colOff>0</xdr:colOff>
          <xdr:row>70</xdr:row>
          <xdr:rowOff>0</xdr:rowOff>
        </xdr:to>
        <xdr:sp macro="" textlink="">
          <xdr:nvSpPr>
            <xdr:cNvPr id="12417" name="Button 1153" hidden="1">
              <a:extLst>
                <a:ext uri="{63B3BB69-23CF-44E3-9099-C40C66FF867C}">
                  <a14:compatExt spid="_x0000_s12417"/>
                </a:ext>
                <a:ext uri="{FF2B5EF4-FFF2-40B4-BE49-F238E27FC236}">
                  <a16:creationId xmlns:a16="http://schemas.microsoft.com/office/drawing/2014/main" id="{00000000-0008-0000-0100-0000813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87</xdr:row>
          <xdr:rowOff>0</xdr:rowOff>
        </xdr:from>
        <xdr:to>
          <xdr:col>10</xdr:col>
          <xdr:colOff>0</xdr:colOff>
          <xdr:row>88</xdr:row>
          <xdr:rowOff>0</xdr:rowOff>
        </xdr:to>
        <xdr:sp macro="" textlink="">
          <xdr:nvSpPr>
            <xdr:cNvPr id="12438" name="Button 1174" hidden="1">
              <a:extLst>
                <a:ext uri="{63B3BB69-23CF-44E3-9099-C40C66FF867C}">
                  <a14:compatExt spid="_x0000_s12438"/>
                </a:ext>
                <a:ext uri="{FF2B5EF4-FFF2-40B4-BE49-F238E27FC236}">
                  <a16:creationId xmlns:a16="http://schemas.microsoft.com/office/drawing/2014/main" id="{00000000-0008-0000-0100-0000963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88</xdr:row>
          <xdr:rowOff>0</xdr:rowOff>
        </xdr:from>
        <xdr:to>
          <xdr:col>10</xdr:col>
          <xdr:colOff>0</xdr:colOff>
          <xdr:row>89</xdr:row>
          <xdr:rowOff>0</xdr:rowOff>
        </xdr:to>
        <xdr:sp macro="" textlink="">
          <xdr:nvSpPr>
            <xdr:cNvPr id="12439" name="Button 1175" hidden="1">
              <a:extLst>
                <a:ext uri="{63B3BB69-23CF-44E3-9099-C40C66FF867C}">
                  <a14:compatExt spid="_x0000_s12439"/>
                </a:ext>
                <a:ext uri="{FF2B5EF4-FFF2-40B4-BE49-F238E27FC236}">
                  <a16:creationId xmlns:a16="http://schemas.microsoft.com/office/drawing/2014/main" id="{00000000-0008-0000-0100-000097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80</xdr:row>
          <xdr:rowOff>0</xdr:rowOff>
        </xdr:from>
        <xdr:to>
          <xdr:col>10</xdr:col>
          <xdr:colOff>0</xdr:colOff>
          <xdr:row>81</xdr:row>
          <xdr:rowOff>0</xdr:rowOff>
        </xdr:to>
        <xdr:sp macro="" textlink="">
          <xdr:nvSpPr>
            <xdr:cNvPr id="12440" name="Button 1176" hidden="1">
              <a:extLst>
                <a:ext uri="{63B3BB69-23CF-44E3-9099-C40C66FF867C}">
                  <a14:compatExt spid="_x0000_s12440"/>
                </a:ext>
                <a:ext uri="{FF2B5EF4-FFF2-40B4-BE49-F238E27FC236}">
                  <a16:creationId xmlns:a16="http://schemas.microsoft.com/office/drawing/2014/main" id="{00000000-0008-0000-0100-0000983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105</xdr:row>
          <xdr:rowOff>0</xdr:rowOff>
        </xdr:from>
        <xdr:to>
          <xdr:col>10</xdr:col>
          <xdr:colOff>0</xdr:colOff>
          <xdr:row>106</xdr:row>
          <xdr:rowOff>0</xdr:rowOff>
        </xdr:to>
        <xdr:sp macro="" textlink="">
          <xdr:nvSpPr>
            <xdr:cNvPr id="12467" name="Button 1203" hidden="1">
              <a:extLst>
                <a:ext uri="{63B3BB69-23CF-44E3-9099-C40C66FF867C}">
                  <a14:compatExt spid="_x0000_s12467"/>
                </a:ext>
                <a:ext uri="{FF2B5EF4-FFF2-40B4-BE49-F238E27FC236}">
                  <a16:creationId xmlns:a16="http://schemas.microsoft.com/office/drawing/2014/main" id="{00000000-0008-0000-0100-0000B33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106</xdr:row>
          <xdr:rowOff>0</xdr:rowOff>
        </xdr:from>
        <xdr:to>
          <xdr:col>10</xdr:col>
          <xdr:colOff>0</xdr:colOff>
          <xdr:row>107</xdr:row>
          <xdr:rowOff>0</xdr:rowOff>
        </xdr:to>
        <xdr:sp macro="" textlink="">
          <xdr:nvSpPr>
            <xdr:cNvPr id="12468" name="Button 1204" hidden="1">
              <a:extLst>
                <a:ext uri="{63B3BB69-23CF-44E3-9099-C40C66FF867C}">
                  <a14:compatExt spid="_x0000_s12468"/>
                </a:ext>
                <a:ext uri="{FF2B5EF4-FFF2-40B4-BE49-F238E27FC236}">
                  <a16:creationId xmlns:a16="http://schemas.microsoft.com/office/drawing/2014/main" id="{00000000-0008-0000-0100-0000B4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98</xdr:row>
          <xdr:rowOff>0</xdr:rowOff>
        </xdr:from>
        <xdr:to>
          <xdr:col>10</xdr:col>
          <xdr:colOff>0</xdr:colOff>
          <xdr:row>99</xdr:row>
          <xdr:rowOff>0</xdr:rowOff>
        </xdr:to>
        <xdr:sp macro="" textlink="">
          <xdr:nvSpPr>
            <xdr:cNvPr id="12469" name="Button 1205" hidden="1">
              <a:extLst>
                <a:ext uri="{63B3BB69-23CF-44E3-9099-C40C66FF867C}">
                  <a14:compatExt spid="_x0000_s12469"/>
                </a:ext>
                <a:ext uri="{FF2B5EF4-FFF2-40B4-BE49-F238E27FC236}">
                  <a16:creationId xmlns:a16="http://schemas.microsoft.com/office/drawing/2014/main" id="{00000000-0008-0000-0100-0000B53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121</xdr:row>
          <xdr:rowOff>0</xdr:rowOff>
        </xdr:from>
        <xdr:to>
          <xdr:col>10</xdr:col>
          <xdr:colOff>0</xdr:colOff>
          <xdr:row>122</xdr:row>
          <xdr:rowOff>0</xdr:rowOff>
        </xdr:to>
        <xdr:sp macro="" textlink="">
          <xdr:nvSpPr>
            <xdr:cNvPr id="12488" name="Button 1224" hidden="1">
              <a:extLst>
                <a:ext uri="{63B3BB69-23CF-44E3-9099-C40C66FF867C}">
                  <a14:compatExt spid="_x0000_s12488"/>
                </a:ext>
                <a:ext uri="{FF2B5EF4-FFF2-40B4-BE49-F238E27FC236}">
                  <a16:creationId xmlns:a16="http://schemas.microsoft.com/office/drawing/2014/main" id="{00000000-0008-0000-0100-0000C83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122</xdr:row>
          <xdr:rowOff>0</xdr:rowOff>
        </xdr:from>
        <xdr:to>
          <xdr:col>10</xdr:col>
          <xdr:colOff>0</xdr:colOff>
          <xdr:row>123</xdr:row>
          <xdr:rowOff>0</xdr:rowOff>
        </xdr:to>
        <xdr:sp macro="" textlink="">
          <xdr:nvSpPr>
            <xdr:cNvPr id="12489" name="Button 1225" hidden="1">
              <a:extLst>
                <a:ext uri="{63B3BB69-23CF-44E3-9099-C40C66FF867C}">
                  <a14:compatExt spid="_x0000_s12489"/>
                </a:ext>
                <a:ext uri="{FF2B5EF4-FFF2-40B4-BE49-F238E27FC236}">
                  <a16:creationId xmlns:a16="http://schemas.microsoft.com/office/drawing/2014/main" id="{00000000-0008-0000-0100-0000C9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114</xdr:row>
          <xdr:rowOff>0</xdr:rowOff>
        </xdr:from>
        <xdr:to>
          <xdr:col>10</xdr:col>
          <xdr:colOff>0</xdr:colOff>
          <xdr:row>115</xdr:row>
          <xdr:rowOff>0</xdr:rowOff>
        </xdr:to>
        <xdr:sp macro="" textlink="">
          <xdr:nvSpPr>
            <xdr:cNvPr id="12490" name="Button 1226" hidden="1">
              <a:extLst>
                <a:ext uri="{63B3BB69-23CF-44E3-9099-C40C66FF867C}">
                  <a14:compatExt spid="_x0000_s12490"/>
                </a:ext>
                <a:ext uri="{FF2B5EF4-FFF2-40B4-BE49-F238E27FC236}">
                  <a16:creationId xmlns:a16="http://schemas.microsoft.com/office/drawing/2014/main" id="{00000000-0008-0000-0100-0000CA3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139</xdr:row>
          <xdr:rowOff>0</xdr:rowOff>
        </xdr:from>
        <xdr:to>
          <xdr:col>10</xdr:col>
          <xdr:colOff>0</xdr:colOff>
          <xdr:row>140</xdr:row>
          <xdr:rowOff>0</xdr:rowOff>
        </xdr:to>
        <xdr:sp macro="" textlink="">
          <xdr:nvSpPr>
            <xdr:cNvPr id="12509" name="Button 1245" hidden="1">
              <a:extLst>
                <a:ext uri="{63B3BB69-23CF-44E3-9099-C40C66FF867C}">
                  <a14:compatExt spid="_x0000_s12509"/>
                </a:ext>
                <a:ext uri="{FF2B5EF4-FFF2-40B4-BE49-F238E27FC236}">
                  <a16:creationId xmlns:a16="http://schemas.microsoft.com/office/drawing/2014/main" id="{00000000-0008-0000-0100-0000DD3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132</xdr:row>
          <xdr:rowOff>0</xdr:rowOff>
        </xdr:from>
        <xdr:to>
          <xdr:col>10</xdr:col>
          <xdr:colOff>0</xdr:colOff>
          <xdr:row>133</xdr:row>
          <xdr:rowOff>0</xdr:rowOff>
        </xdr:to>
        <xdr:sp macro="" textlink="">
          <xdr:nvSpPr>
            <xdr:cNvPr id="12511" name="Button 1247" hidden="1">
              <a:extLst>
                <a:ext uri="{63B3BB69-23CF-44E3-9099-C40C66FF867C}">
                  <a14:compatExt spid="_x0000_s12511"/>
                </a:ext>
                <a:ext uri="{FF2B5EF4-FFF2-40B4-BE49-F238E27FC236}">
                  <a16:creationId xmlns:a16="http://schemas.microsoft.com/office/drawing/2014/main" id="{00000000-0008-0000-0100-0000DF3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89</xdr:row>
          <xdr:rowOff>0</xdr:rowOff>
        </xdr:from>
        <xdr:to>
          <xdr:col>10</xdr:col>
          <xdr:colOff>0</xdr:colOff>
          <xdr:row>90</xdr:row>
          <xdr:rowOff>0</xdr:rowOff>
        </xdr:to>
        <xdr:sp macro="" textlink="">
          <xdr:nvSpPr>
            <xdr:cNvPr id="12531" name="Button 1267" hidden="1">
              <a:extLst>
                <a:ext uri="{63B3BB69-23CF-44E3-9099-C40C66FF867C}">
                  <a14:compatExt spid="_x0000_s12531"/>
                </a:ext>
                <a:ext uri="{FF2B5EF4-FFF2-40B4-BE49-F238E27FC236}">
                  <a16:creationId xmlns:a16="http://schemas.microsoft.com/office/drawing/2014/main" id="{00000000-0008-0000-0100-0000F3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90</xdr:row>
          <xdr:rowOff>0</xdr:rowOff>
        </xdr:from>
        <xdr:to>
          <xdr:col>10</xdr:col>
          <xdr:colOff>0</xdr:colOff>
          <xdr:row>91</xdr:row>
          <xdr:rowOff>0</xdr:rowOff>
        </xdr:to>
        <xdr:sp macro="" textlink="">
          <xdr:nvSpPr>
            <xdr:cNvPr id="12536" name="Button 1272" hidden="1">
              <a:extLst>
                <a:ext uri="{63B3BB69-23CF-44E3-9099-C40C66FF867C}">
                  <a14:compatExt spid="_x0000_s12536"/>
                </a:ext>
                <a:ext uri="{FF2B5EF4-FFF2-40B4-BE49-F238E27FC236}">
                  <a16:creationId xmlns:a16="http://schemas.microsoft.com/office/drawing/2014/main" id="{00000000-0008-0000-0100-0000F8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91</xdr:row>
          <xdr:rowOff>0</xdr:rowOff>
        </xdr:from>
        <xdr:to>
          <xdr:col>10</xdr:col>
          <xdr:colOff>0</xdr:colOff>
          <xdr:row>92</xdr:row>
          <xdr:rowOff>0</xdr:rowOff>
        </xdr:to>
        <xdr:sp macro="" textlink="">
          <xdr:nvSpPr>
            <xdr:cNvPr id="12537" name="Button 1273" hidden="1">
              <a:extLst>
                <a:ext uri="{63B3BB69-23CF-44E3-9099-C40C66FF867C}">
                  <a14:compatExt spid="_x0000_s12537"/>
                </a:ext>
                <a:ext uri="{FF2B5EF4-FFF2-40B4-BE49-F238E27FC236}">
                  <a16:creationId xmlns:a16="http://schemas.microsoft.com/office/drawing/2014/main" id="{00000000-0008-0000-0100-0000F9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92</xdr:row>
          <xdr:rowOff>0</xdr:rowOff>
        </xdr:from>
        <xdr:to>
          <xdr:col>10</xdr:col>
          <xdr:colOff>0</xdr:colOff>
          <xdr:row>93</xdr:row>
          <xdr:rowOff>0</xdr:rowOff>
        </xdr:to>
        <xdr:sp macro="" textlink="">
          <xdr:nvSpPr>
            <xdr:cNvPr id="12539" name="Button 1275" hidden="1">
              <a:extLst>
                <a:ext uri="{63B3BB69-23CF-44E3-9099-C40C66FF867C}">
                  <a14:compatExt spid="_x0000_s12539"/>
                </a:ext>
                <a:ext uri="{FF2B5EF4-FFF2-40B4-BE49-F238E27FC236}">
                  <a16:creationId xmlns:a16="http://schemas.microsoft.com/office/drawing/2014/main" id="{00000000-0008-0000-0100-0000FB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123</xdr:row>
          <xdr:rowOff>0</xdr:rowOff>
        </xdr:from>
        <xdr:to>
          <xdr:col>10</xdr:col>
          <xdr:colOff>0</xdr:colOff>
          <xdr:row>124</xdr:row>
          <xdr:rowOff>0</xdr:rowOff>
        </xdr:to>
        <xdr:sp macro="" textlink="">
          <xdr:nvSpPr>
            <xdr:cNvPr id="12541" name="Button 1277" hidden="1">
              <a:extLst>
                <a:ext uri="{63B3BB69-23CF-44E3-9099-C40C66FF867C}">
                  <a14:compatExt spid="_x0000_s12541"/>
                </a:ext>
                <a:ext uri="{FF2B5EF4-FFF2-40B4-BE49-F238E27FC236}">
                  <a16:creationId xmlns:a16="http://schemas.microsoft.com/office/drawing/2014/main" id="{00000000-0008-0000-0100-0000FD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124</xdr:row>
          <xdr:rowOff>0</xdr:rowOff>
        </xdr:from>
        <xdr:to>
          <xdr:col>10</xdr:col>
          <xdr:colOff>0</xdr:colOff>
          <xdr:row>125</xdr:row>
          <xdr:rowOff>0</xdr:rowOff>
        </xdr:to>
        <xdr:sp macro="" textlink="">
          <xdr:nvSpPr>
            <xdr:cNvPr id="12542" name="Button 1278" hidden="1">
              <a:extLst>
                <a:ext uri="{63B3BB69-23CF-44E3-9099-C40C66FF867C}">
                  <a14:compatExt spid="_x0000_s12542"/>
                </a:ext>
                <a:ext uri="{FF2B5EF4-FFF2-40B4-BE49-F238E27FC236}">
                  <a16:creationId xmlns:a16="http://schemas.microsoft.com/office/drawing/2014/main" id="{00000000-0008-0000-0100-0000FE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107</xdr:row>
          <xdr:rowOff>0</xdr:rowOff>
        </xdr:from>
        <xdr:to>
          <xdr:col>10</xdr:col>
          <xdr:colOff>0</xdr:colOff>
          <xdr:row>108</xdr:row>
          <xdr:rowOff>0</xdr:rowOff>
        </xdr:to>
        <xdr:sp macro="" textlink="">
          <xdr:nvSpPr>
            <xdr:cNvPr id="12543" name="Button 1279" hidden="1">
              <a:extLst>
                <a:ext uri="{63B3BB69-23CF-44E3-9099-C40C66FF867C}">
                  <a14:compatExt spid="_x0000_s12543"/>
                </a:ext>
                <a:ext uri="{FF2B5EF4-FFF2-40B4-BE49-F238E27FC236}">
                  <a16:creationId xmlns:a16="http://schemas.microsoft.com/office/drawing/2014/main" id="{00000000-0008-0000-0100-0000FF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125</xdr:row>
          <xdr:rowOff>0</xdr:rowOff>
        </xdr:from>
        <xdr:to>
          <xdr:col>10</xdr:col>
          <xdr:colOff>0</xdr:colOff>
          <xdr:row>126</xdr:row>
          <xdr:rowOff>0</xdr:rowOff>
        </xdr:to>
        <xdr:sp macro="" textlink="">
          <xdr:nvSpPr>
            <xdr:cNvPr id="12544" name="Button 1280" hidden="1">
              <a:extLst>
                <a:ext uri="{63B3BB69-23CF-44E3-9099-C40C66FF867C}">
                  <a14:compatExt spid="_x0000_s12544"/>
                </a:ext>
                <a:ext uri="{FF2B5EF4-FFF2-40B4-BE49-F238E27FC236}">
                  <a16:creationId xmlns:a16="http://schemas.microsoft.com/office/drawing/2014/main" id="{00000000-0008-0000-0100-000000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108</xdr:row>
          <xdr:rowOff>0</xdr:rowOff>
        </xdr:from>
        <xdr:to>
          <xdr:col>10</xdr:col>
          <xdr:colOff>0</xdr:colOff>
          <xdr:row>109</xdr:row>
          <xdr:rowOff>0</xdr:rowOff>
        </xdr:to>
        <xdr:sp macro="" textlink="">
          <xdr:nvSpPr>
            <xdr:cNvPr id="12546" name="Button 1282" hidden="1">
              <a:extLst>
                <a:ext uri="{63B3BB69-23CF-44E3-9099-C40C66FF867C}">
                  <a14:compatExt spid="_x0000_s12546"/>
                </a:ext>
                <a:ext uri="{FF2B5EF4-FFF2-40B4-BE49-F238E27FC236}">
                  <a16:creationId xmlns:a16="http://schemas.microsoft.com/office/drawing/2014/main" id="{00000000-0008-0000-0100-000002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126</xdr:row>
          <xdr:rowOff>0</xdr:rowOff>
        </xdr:from>
        <xdr:to>
          <xdr:col>10</xdr:col>
          <xdr:colOff>0</xdr:colOff>
          <xdr:row>127</xdr:row>
          <xdr:rowOff>0</xdr:rowOff>
        </xdr:to>
        <xdr:sp macro="" textlink="">
          <xdr:nvSpPr>
            <xdr:cNvPr id="12547" name="Button 1283" hidden="1">
              <a:extLst>
                <a:ext uri="{63B3BB69-23CF-44E3-9099-C40C66FF867C}">
                  <a14:compatExt spid="_x0000_s12547"/>
                </a:ext>
                <a:ext uri="{FF2B5EF4-FFF2-40B4-BE49-F238E27FC236}">
                  <a16:creationId xmlns:a16="http://schemas.microsoft.com/office/drawing/2014/main" id="{00000000-0008-0000-0100-000003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140</xdr:row>
          <xdr:rowOff>0</xdr:rowOff>
        </xdr:from>
        <xdr:to>
          <xdr:col>10</xdr:col>
          <xdr:colOff>0</xdr:colOff>
          <xdr:row>141</xdr:row>
          <xdr:rowOff>0</xdr:rowOff>
        </xdr:to>
        <xdr:sp macro="" textlink="">
          <xdr:nvSpPr>
            <xdr:cNvPr id="12548" name="Button 1284" hidden="1">
              <a:extLst>
                <a:ext uri="{63B3BB69-23CF-44E3-9099-C40C66FF867C}">
                  <a14:compatExt spid="_x0000_s12548"/>
                </a:ext>
                <a:ext uri="{FF2B5EF4-FFF2-40B4-BE49-F238E27FC236}">
                  <a16:creationId xmlns:a16="http://schemas.microsoft.com/office/drawing/2014/main" id="{00000000-0008-0000-0100-000004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109</xdr:row>
          <xdr:rowOff>0</xdr:rowOff>
        </xdr:from>
        <xdr:to>
          <xdr:col>10</xdr:col>
          <xdr:colOff>0</xdr:colOff>
          <xdr:row>110</xdr:row>
          <xdr:rowOff>0</xdr:rowOff>
        </xdr:to>
        <xdr:sp macro="" textlink="">
          <xdr:nvSpPr>
            <xdr:cNvPr id="12549" name="Button 1285" hidden="1">
              <a:extLst>
                <a:ext uri="{63B3BB69-23CF-44E3-9099-C40C66FF867C}">
                  <a14:compatExt spid="_x0000_s12549"/>
                </a:ext>
                <a:ext uri="{FF2B5EF4-FFF2-40B4-BE49-F238E27FC236}">
                  <a16:creationId xmlns:a16="http://schemas.microsoft.com/office/drawing/2014/main" id="{00000000-0008-0000-0100-000005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127</xdr:row>
          <xdr:rowOff>0</xdr:rowOff>
        </xdr:from>
        <xdr:to>
          <xdr:col>10</xdr:col>
          <xdr:colOff>0</xdr:colOff>
          <xdr:row>128</xdr:row>
          <xdr:rowOff>0</xdr:rowOff>
        </xdr:to>
        <xdr:sp macro="" textlink="">
          <xdr:nvSpPr>
            <xdr:cNvPr id="12550" name="Button 1286" hidden="1">
              <a:extLst>
                <a:ext uri="{63B3BB69-23CF-44E3-9099-C40C66FF867C}">
                  <a14:compatExt spid="_x0000_s12550"/>
                </a:ext>
                <a:ext uri="{FF2B5EF4-FFF2-40B4-BE49-F238E27FC236}">
                  <a16:creationId xmlns:a16="http://schemas.microsoft.com/office/drawing/2014/main" id="{00000000-0008-0000-0100-000006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141</xdr:row>
          <xdr:rowOff>0</xdr:rowOff>
        </xdr:from>
        <xdr:to>
          <xdr:col>10</xdr:col>
          <xdr:colOff>0</xdr:colOff>
          <xdr:row>142</xdr:row>
          <xdr:rowOff>0</xdr:rowOff>
        </xdr:to>
        <xdr:sp macro="" textlink="">
          <xdr:nvSpPr>
            <xdr:cNvPr id="12551" name="Button 1287" hidden="1">
              <a:extLst>
                <a:ext uri="{63B3BB69-23CF-44E3-9099-C40C66FF867C}">
                  <a14:compatExt spid="_x0000_s12551"/>
                </a:ext>
                <a:ext uri="{FF2B5EF4-FFF2-40B4-BE49-F238E27FC236}">
                  <a16:creationId xmlns:a16="http://schemas.microsoft.com/office/drawing/2014/main" id="{00000000-0008-0000-0100-000007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110</xdr:row>
          <xdr:rowOff>0</xdr:rowOff>
        </xdr:from>
        <xdr:to>
          <xdr:col>10</xdr:col>
          <xdr:colOff>0</xdr:colOff>
          <xdr:row>111</xdr:row>
          <xdr:rowOff>0</xdr:rowOff>
        </xdr:to>
        <xdr:sp macro="" textlink="">
          <xdr:nvSpPr>
            <xdr:cNvPr id="12552" name="Button 1288" hidden="1">
              <a:extLst>
                <a:ext uri="{63B3BB69-23CF-44E3-9099-C40C66FF867C}">
                  <a14:compatExt spid="_x0000_s12552"/>
                </a:ext>
                <a:ext uri="{FF2B5EF4-FFF2-40B4-BE49-F238E27FC236}">
                  <a16:creationId xmlns:a16="http://schemas.microsoft.com/office/drawing/2014/main" id="{00000000-0008-0000-0100-000008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128</xdr:row>
          <xdr:rowOff>0</xdr:rowOff>
        </xdr:from>
        <xdr:to>
          <xdr:col>10</xdr:col>
          <xdr:colOff>0</xdr:colOff>
          <xdr:row>129</xdr:row>
          <xdr:rowOff>0</xdr:rowOff>
        </xdr:to>
        <xdr:sp macro="" textlink="">
          <xdr:nvSpPr>
            <xdr:cNvPr id="12553" name="Button 1289" hidden="1">
              <a:extLst>
                <a:ext uri="{63B3BB69-23CF-44E3-9099-C40C66FF867C}">
                  <a14:compatExt spid="_x0000_s12553"/>
                </a:ext>
                <a:ext uri="{FF2B5EF4-FFF2-40B4-BE49-F238E27FC236}">
                  <a16:creationId xmlns:a16="http://schemas.microsoft.com/office/drawing/2014/main" id="{00000000-0008-0000-0100-000009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142</xdr:row>
          <xdr:rowOff>0</xdr:rowOff>
        </xdr:from>
        <xdr:to>
          <xdr:col>10</xdr:col>
          <xdr:colOff>0</xdr:colOff>
          <xdr:row>143</xdr:row>
          <xdr:rowOff>0</xdr:rowOff>
        </xdr:to>
        <xdr:sp macro="" textlink="">
          <xdr:nvSpPr>
            <xdr:cNvPr id="12554" name="Button 1290" hidden="1">
              <a:extLst>
                <a:ext uri="{63B3BB69-23CF-44E3-9099-C40C66FF867C}">
                  <a14:compatExt spid="_x0000_s12554"/>
                </a:ext>
                <a:ext uri="{FF2B5EF4-FFF2-40B4-BE49-F238E27FC236}">
                  <a16:creationId xmlns:a16="http://schemas.microsoft.com/office/drawing/2014/main" id="{00000000-0008-0000-0100-00000A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152</xdr:row>
          <xdr:rowOff>0</xdr:rowOff>
        </xdr:from>
        <xdr:to>
          <xdr:col>10</xdr:col>
          <xdr:colOff>0</xdr:colOff>
          <xdr:row>153</xdr:row>
          <xdr:rowOff>0</xdr:rowOff>
        </xdr:to>
        <xdr:sp macro="" textlink="">
          <xdr:nvSpPr>
            <xdr:cNvPr id="12574" name="Button 1310" hidden="1">
              <a:extLst>
                <a:ext uri="{63B3BB69-23CF-44E3-9099-C40C66FF867C}">
                  <a14:compatExt spid="_x0000_s12574"/>
                </a:ext>
                <a:ext uri="{FF2B5EF4-FFF2-40B4-BE49-F238E27FC236}">
                  <a16:creationId xmlns:a16="http://schemas.microsoft.com/office/drawing/2014/main" id="{00000000-0008-0000-0100-00001E31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153</xdr:row>
          <xdr:rowOff>0</xdr:rowOff>
        </xdr:from>
        <xdr:to>
          <xdr:col>10</xdr:col>
          <xdr:colOff>0</xdr:colOff>
          <xdr:row>154</xdr:row>
          <xdr:rowOff>0</xdr:rowOff>
        </xdr:to>
        <xdr:sp macro="" textlink="">
          <xdr:nvSpPr>
            <xdr:cNvPr id="12575" name="Button 1311" hidden="1">
              <a:extLst>
                <a:ext uri="{63B3BB69-23CF-44E3-9099-C40C66FF867C}">
                  <a14:compatExt spid="_x0000_s12575"/>
                </a:ext>
                <a:ext uri="{FF2B5EF4-FFF2-40B4-BE49-F238E27FC236}">
                  <a16:creationId xmlns:a16="http://schemas.microsoft.com/office/drawing/2014/main" id="{00000000-0008-0000-0100-00001F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145</xdr:row>
          <xdr:rowOff>0</xdr:rowOff>
        </xdr:from>
        <xdr:to>
          <xdr:col>10</xdr:col>
          <xdr:colOff>0</xdr:colOff>
          <xdr:row>146</xdr:row>
          <xdr:rowOff>0</xdr:rowOff>
        </xdr:to>
        <xdr:sp macro="" textlink="">
          <xdr:nvSpPr>
            <xdr:cNvPr id="12576" name="Button 1312" hidden="1">
              <a:extLst>
                <a:ext uri="{63B3BB69-23CF-44E3-9099-C40C66FF867C}">
                  <a14:compatExt spid="_x0000_s12576"/>
                </a:ext>
                <a:ext uri="{FF2B5EF4-FFF2-40B4-BE49-F238E27FC236}">
                  <a16:creationId xmlns:a16="http://schemas.microsoft.com/office/drawing/2014/main" id="{00000000-0008-0000-0100-00002031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163</xdr:row>
          <xdr:rowOff>0</xdr:rowOff>
        </xdr:from>
        <xdr:to>
          <xdr:col>10</xdr:col>
          <xdr:colOff>0</xdr:colOff>
          <xdr:row>164</xdr:row>
          <xdr:rowOff>0</xdr:rowOff>
        </xdr:to>
        <xdr:sp macro="" textlink="">
          <xdr:nvSpPr>
            <xdr:cNvPr id="12595" name="Button 1331" hidden="1">
              <a:extLst>
                <a:ext uri="{63B3BB69-23CF-44E3-9099-C40C66FF867C}">
                  <a14:compatExt spid="_x0000_s12595"/>
                </a:ext>
                <a:ext uri="{FF2B5EF4-FFF2-40B4-BE49-F238E27FC236}">
                  <a16:creationId xmlns:a16="http://schemas.microsoft.com/office/drawing/2014/main" id="{00000000-0008-0000-0100-00003331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164</xdr:row>
          <xdr:rowOff>0</xdr:rowOff>
        </xdr:from>
        <xdr:to>
          <xdr:col>10</xdr:col>
          <xdr:colOff>0</xdr:colOff>
          <xdr:row>165</xdr:row>
          <xdr:rowOff>0</xdr:rowOff>
        </xdr:to>
        <xdr:sp macro="" textlink="">
          <xdr:nvSpPr>
            <xdr:cNvPr id="12596" name="Button 1332" hidden="1">
              <a:extLst>
                <a:ext uri="{63B3BB69-23CF-44E3-9099-C40C66FF867C}">
                  <a14:compatExt spid="_x0000_s12596"/>
                </a:ext>
                <a:ext uri="{FF2B5EF4-FFF2-40B4-BE49-F238E27FC236}">
                  <a16:creationId xmlns:a16="http://schemas.microsoft.com/office/drawing/2014/main" id="{00000000-0008-0000-0100-000034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156</xdr:row>
          <xdr:rowOff>0</xdr:rowOff>
        </xdr:from>
        <xdr:to>
          <xdr:col>10</xdr:col>
          <xdr:colOff>0</xdr:colOff>
          <xdr:row>157</xdr:row>
          <xdr:rowOff>0</xdr:rowOff>
        </xdr:to>
        <xdr:sp macro="" textlink="">
          <xdr:nvSpPr>
            <xdr:cNvPr id="12597" name="Button 1333" hidden="1">
              <a:extLst>
                <a:ext uri="{63B3BB69-23CF-44E3-9099-C40C66FF867C}">
                  <a14:compatExt spid="_x0000_s12597"/>
                </a:ext>
                <a:ext uri="{FF2B5EF4-FFF2-40B4-BE49-F238E27FC236}">
                  <a16:creationId xmlns:a16="http://schemas.microsoft.com/office/drawing/2014/main" id="{00000000-0008-0000-0100-00003531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176</xdr:row>
          <xdr:rowOff>0</xdr:rowOff>
        </xdr:from>
        <xdr:to>
          <xdr:col>10</xdr:col>
          <xdr:colOff>0</xdr:colOff>
          <xdr:row>177</xdr:row>
          <xdr:rowOff>0</xdr:rowOff>
        </xdr:to>
        <xdr:sp macro="" textlink="">
          <xdr:nvSpPr>
            <xdr:cNvPr id="12616" name="Button 1352" hidden="1">
              <a:extLst>
                <a:ext uri="{63B3BB69-23CF-44E3-9099-C40C66FF867C}">
                  <a14:compatExt spid="_x0000_s12616"/>
                </a:ext>
                <a:ext uri="{FF2B5EF4-FFF2-40B4-BE49-F238E27FC236}">
                  <a16:creationId xmlns:a16="http://schemas.microsoft.com/office/drawing/2014/main" id="{00000000-0008-0000-0100-00004831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177</xdr:row>
          <xdr:rowOff>0</xdr:rowOff>
        </xdr:from>
        <xdr:to>
          <xdr:col>10</xdr:col>
          <xdr:colOff>0</xdr:colOff>
          <xdr:row>178</xdr:row>
          <xdr:rowOff>0</xdr:rowOff>
        </xdr:to>
        <xdr:sp macro="" textlink="">
          <xdr:nvSpPr>
            <xdr:cNvPr id="12617" name="Button 1353" hidden="1">
              <a:extLst>
                <a:ext uri="{63B3BB69-23CF-44E3-9099-C40C66FF867C}">
                  <a14:compatExt spid="_x0000_s12617"/>
                </a:ext>
                <a:ext uri="{FF2B5EF4-FFF2-40B4-BE49-F238E27FC236}">
                  <a16:creationId xmlns:a16="http://schemas.microsoft.com/office/drawing/2014/main" id="{00000000-0008-0000-0100-000049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169</xdr:row>
          <xdr:rowOff>0</xdr:rowOff>
        </xdr:from>
        <xdr:to>
          <xdr:col>10</xdr:col>
          <xdr:colOff>0</xdr:colOff>
          <xdr:row>170</xdr:row>
          <xdr:rowOff>0</xdr:rowOff>
        </xdr:to>
        <xdr:sp macro="" textlink="">
          <xdr:nvSpPr>
            <xdr:cNvPr id="12618" name="Button 1354" hidden="1">
              <a:extLst>
                <a:ext uri="{63B3BB69-23CF-44E3-9099-C40C66FF867C}">
                  <a14:compatExt spid="_x0000_s12618"/>
                </a:ext>
                <a:ext uri="{FF2B5EF4-FFF2-40B4-BE49-F238E27FC236}">
                  <a16:creationId xmlns:a16="http://schemas.microsoft.com/office/drawing/2014/main" id="{00000000-0008-0000-0100-00004A31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192</xdr:row>
          <xdr:rowOff>0</xdr:rowOff>
        </xdr:from>
        <xdr:to>
          <xdr:col>10</xdr:col>
          <xdr:colOff>0</xdr:colOff>
          <xdr:row>193</xdr:row>
          <xdr:rowOff>0</xdr:rowOff>
        </xdr:to>
        <xdr:sp macro="" textlink="">
          <xdr:nvSpPr>
            <xdr:cNvPr id="12637" name="Button 1373" hidden="1">
              <a:extLst>
                <a:ext uri="{63B3BB69-23CF-44E3-9099-C40C66FF867C}">
                  <a14:compatExt spid="_x0000_s12637"/>
                </a:ext>
                <a:ext uri="{FF2B5EF4-FFF2-40B4-BE49-F238E27FC236}">
                  <a16:creationId xmlns:a16="http://schemas.microsoft.com/office/drawing/2014/main" id="{00000000-0008-0000-0100-00005D31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193</xdr:row>
          <xdr:rowOff>0</xdr:rowOff>
        </xdr:from>
        <xdr:to>
          <xdr:col>10</xdr:col>
          <xdr:colOff>0</xdr:colOff>
          <xdr:row>194</xdr:row>
          <xdr:rowOff>0</xdr:rowOff>
        </xdr:to>
        <xdr:sp macro="" textlink="">
          <xdr:nvSpPr>
            <xdr:cNvPr id="12638" name="Button 1374" hidden="1">
              <a:extLst>
                <a:ext uri="{63B3BB69-23CF-44E3-9099-C40C66FF867C}">
                  <a14:compatExt spid="_x0000_s12638"/>
                </a:ext>
                <a:ext uri="{FF2B5EF4-FFF2-40B4-BE49-F238E27FC236}">
                  <a16:creationId xmlns:a16="http://schemas.microsoft.com/office/drawing/2014/main" id="{00000000-0008-0000-0100-00005E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185</xdr:row>
          <xdr:rowOff>0</xdr:rowOff>
        </xdr:from>
        <xdr:to>
          <xdr:col>10</xdr:col>
          <xdr:colOff>0</xdr:colOff>
          <xdr:row>186</xdr:row>
          <xdr:rowOff>0</xdr:rowOff>
        </xdr:to>
        <xdr:sp macro="" textlink="">
          <xdr:nvSpPr>
            <xdr:cNvPr id="12639" name="Button 1375" hidden="1">
              <a:extLst>
                <a:ext uri="{63B3BB69-23CF-44E3-9099-C40C66FF867C}">
                  <a14:compatExt spid="_x0000_s12639"/>
                </a:ext>
                <a:ext uri="{FF2B5EF4-FFF2-40B4-BE49-F238E27FC236}">
                  <a16:creationId xmlns:a16="http://schemas.microsoft.com/office/drawing/2014/main" id="{00000000-0008-0000-0100-00005F31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165</xdr:row>
          <xdr:rowOff>0</xdr:rowOff>
        </xdr:from>
        <xdr:to>
          <xdr:col>10</xdr:col>
          <xdr:colOff>0</xdr:colOff>
          <xdr:row>166</xdr:row>
          <xdr:rowOff>0</xdr:rowOff>
        </xdr:to>
        <xdr:sp macro="" textlink="">
          <xdr:nvSpPr>
            <xdr:cNvPr id="12662" name="Button 1398" hidden="1">
              <a:extLst>
                <a:ext uri="{63B3BB69-23CF-44E3-9099-C40C66FF867C}">
                  <a14:compatExt spid="_x0000_s12662"/>
                </a:ext>
                <a:ext uri="{FF2B5EF4-FFF2-40B4-BE49-F238E27FC236}">
                  <a16:creationId xmlns:a16="http://schemas.microsoft.com/office/drawing/2014/main" id="{00000000-0008-0000-0100-000076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178</xdr:row>
          <xdr:rowOff>0</xdr:rowOff>
        </xdr:from>
        <xdr:to>
          <xdr:col>10</xdr:col>
          <xdr:colOff>0</xdr:colOff>
          <xdr:row>179</xdr:row>
          <xdr:rowOff>0</xdr:rowOff>
        </xdr:to>
        <xdr:sp macro="" textlink="">
          <xdr:nvSpPr>
            <xdr:cNvPr id="12663" name="Button 1399" hidden="1">
              <a:extLst>
                <a:ext uri="{63B3BB69-23CF-44E3-9099-C40C66FF867C}">
                  <a14:compatExt spid="_x0000_s12663"/>
                </a:ext>
                <a:ext uri="{FF2B5EF4-FFF2-40B4-BE49-F238E27FC236}">
                  <a16:creationId xmlns:a16="http://schemas.microsoft.com/office/drawing/2014/main" id="{00000000-0008-0000-0100-000077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194</xdr:row>
          <xdr:rowOff>0</xdr:rowOff>
        </xdr:from>
        <xdr:to>
          <xdr:col>10</xdr:col>
          <xdr:colOff>0</xdr:colOff>
          <xdr:row>195</xdr:row>
          <xdr:rowOff>0</xdr:rowOff>
        </xdr:to>
        <xdr:sp macro="" textlink="">
          <xdr:nvSpPr>
            <xdr:cNvPr id="12664" name="Button 1400" hidden="1">
              <a:extLst>
                <a:ext uri="{63B3BB69-23CF-44E3-9099-C40C66FF867C}">
                  <a14:compatExt spid="_x0000_s12664"/>
                </a:ext>
                <a:ext uri="{FF2B5EF4-FFF2-40B4-BE49-F238E27FC236}">
                  <a16:creationId xmlns:a16="http://schemas.microsoft.com/office/drawing/2014/main" id="{00000000-0008-0000-0100-000078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166</xdr:row>
          <xdr:rowOff>0</xdr:rowOff>
        </xdr:from>
        <xdr:to>
          <xdr:col>10</xdr:col>
          <xdr:colOff>0</xdr:colOff>
          <xdr:row>167</xdr:row>
          <xdr:rowOff>0</xdr:rowOff>
        </xdr:to>
        <xdr:sp macro="" textlink="">
          <xdr:nvSpPr>
            <xdr:cNvPr id="12666" name="Button 1402" hidden="1">
              <a:extLst>
                <a:ext uri="{63B3BB69-23CF-44E3-9099-C40C66FF867C}">
                  <a14:compatExt spid="_x0000_s12666"/>
                </a:ext>
                <a:ext uri="{FF2B5EF4-FFF2-40B4-BE49-F238E27FC236}">
                  <a16:creationId xmlns:a16="http://schemas.microsoft.com/office/drawing/2014/main" id="{00000000-0008-0000-0100-00007A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179</xdr:row>
          <xdr:rowOff>0</xdr:rowOff>
        </xdr:from>
        <xdr:to>
          <xdr:col>10</xdr:col>
          <xdr:colOff>0</xdr:colOff>
          <xdr:row>180</xdr:row>
          <xdr:rowOff>0</xdr:rowOff>
        </xdr:to>
        <xdr:sp macro="" textlink="">
          <xdr:nvSpPr>
            <xdr:cNvPr id="12668" name="Button 1404" hidden="1">
              <a:extLst>
                <a:ext uri="{63B3BB69-23CF-44E3-9099-C40C66FF867C}">
                  <a14:compatExt spid="_x0000_s12668"/>
                </a:ext>
                <a:ext uri="{FF2B5EF4-FFF2-40B4-BE49-F238E27FC236}">
                  <a16:creationId xmlns:a16="http://schemas.microsoft.com/office/drawing/2014/main" id="{00000000-0008-0000-0100-00007C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180</xdr:row>
          <xdr:rowOff>0</xdr:rowOff>
        </xdr:from>
        <xdr:to>
          <xdr:col>10</xdr:col>
          <xdr:colOff>0</xdr:colOff>
          <xdr:row>181</xdr:row>
          <xdr:rowOff>0</xdr:rowOff>
        </xdr:to>
        <xdr:sp macro="" textlink="">
          <xdr:nvSpPr>
            <xdr:cNvPr id="12669" name="Button 1405" hidden="1">
              <a:extLst>
                <a:ext uri="{63B3BB69-23CF-44E3-9099-C40C66FF867C}">
                  <a14:compatExt spid="_x0000_s12669"/>
                </a:ext>
                <a:ext uri="{FF2B5EF4-FFF2-40B4-BE49-F238E27FC236}">
                  <a16:creationId xmlns:a16="http://schemas.microsoft.com/office/drawing/2014/main" id="{00000000-0008-0000-0100-00007D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181</xdr:row>
          <xdr:rowOff>0</xdr:rowOff>
        </xdr:from>
        <xdr:to>
          <xdr:col>10</xdr:col>
          <xdr:colOff>0</xdr:colOff>
          <xdr:row>182</xdr:row>
          <xdr:rowOff>0</xdr:rowOff>
        </xdr:to>
        <xdr:sp macro="" textlink="">
          <xdr:nvSpPr>
            <xdr:cNvPr id="12670" name="Button 1406" hidden="1">
              <a:extLst>
                <a:ext uri="{63B3BB69-23CF-44E3-9099-C40C66FF867C}">
                  <a14:compatExt spid="_x0000_s12670"/>
                </a:ext>
                <a:ext uri="{FF2B5EF4-FFF2-40B4-BE49-F238E27FC236}">
                  <a16:creationId xmlns:a16="http://schemas.microsoft.com/office/drawing/2014/main" id="{00000000-0008-0000-0100-00007E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182</xdr:row>
          <xdr:rowOff>0</xdr:rowOff>
        </xdr:from>
        <xdr:to>
          <xdr:col>10</xdr:col>
          <xdr:colOff>0</xdr:colOff>
          <xdr:row>183</xdr:row>
          <xdr:rowOff>0</xdr:rowOff>
        </xdr:to>
        <xdr:sp macro="" textlink="">
          <xdr:nvSpPr>
            <xdr:cNvPr id="12671" name="Button 1407" hidden="1">
              <a:extLst>
                <a:ext uri="{63B3BB69-23CF-44E3-9099-C40C66FF867C}">
                  <a14:compatExt spid="_x0000_s12671"/>
                </a:ext>
                <a:ext uri="{FF2B5EF4-FFF2-40B4-BE49-F238E27FC236}">
                  <a16:creationId xmlns:a16="http://schemas.microsoft.com/office/drawing/2014/main" id="{00000000-0008-0000-0100-00007F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204</xdr:row>
          <xdr:rowOff>0</xdr:rowOff>
        </xdr:from>
        <xdr:to>
          <xdr:col>10</xdr:col>
          <xdr:colOff>0</xdr:colOff>
          <xdr:row>205</xdr:row>
          <xdr:rowOff>0</xdr:rowOff>
        </xdr:to>
        <xdr:sp macro="" textlink="">
          <xdr:nvSpPr>
            <xdr:cNvPr id="12691" name="Button 1427" hidden="1">
              <a:extLst>
                <a:ext uri="{63B3BB69-23CF-44E3-9099-C40C66FF867C}">
                  <a14:compatExt spid="_x0000_s12691"/>
                </a:ext>
                <a:ext uri="{FF2B5EF4-FFF2-40B4-BE49-F238E27FC236}">
                  <a16:creationId xmlns:a16="http://schemas.microsoft.com/office/drawing/2014/main" id="{00000000-0008-0000-0100-00009331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205</xdr:row>
          <xdr:rowOff>0</xdr:rowOff>
        </xdr:from>
        <xdr:to>
          <xdr:col>10</xdr:col>
          <xdr:colOff>0</xdr:colOff>
          <xdr:row>206</xdr:row>
          <xdr:rowOff>0</xdr:rowOff>
        </xdr:to>
        <xdr:sp macro="" textlink="">
          <xdr:nvSpPr>
            <xdr:cNvPr id="12692" name="Button 1428" hidden="1">
              <a:extLst>
                <a:ext uri="{63B3BB69-23CF-44E3-9099-C40C66FF867C}">
                  <a14:compatExt spid="_x0000_s12692"/>
                </a:ext>
                <a:ext uri="{FF2B5EF4-FFF2-40B4-BE49-F238E27FC236}">
                  <a16:creationId xmlns:a16="http://schemas.microsoft.com/office/drawing/2014/main" id="{00000000-0008-0000-0100-000094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197</xdr:row>
          <xdr:rowOff>0</xdr:rowOff>
        </xdr:from>
        <xdr:to>
          <xdr:col>10</xdr:col>
          <xdr:colOff>0</xdr:colOff>
          <xdr:row>198</xdr:row>
          <xdr:rowOff>0</xdr:rowOff>
        </xdr:to>
        <xdr:sp macro="" textlink="">
          <xdr:nvSpPr>
            <xdr:cNvPr id="12693" name="Button 1429" hidden="1">
              <a:extLst>
                <a:ext uri="{63B3BB69-23CF-44E3-9099-C40C66FF867C}">
                  <a14:compatExt spid="_x0000_s12693"/>
                </a:ext>
                <a:ext uri="{FF2B5EF4-FFF2-40B4-BE49-F238E27FC236}">
                  <a16:creationId xmlns:a16="http://schemas.microsoft.com/office/drawing/2014/main" id="{00000000-0008-0000-0100-00009531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215</xdr:row>
          <xdr:rowOff>0</xdr:rowOff>
        </xdr:from>
        <xdr:to>
          <xdr:col>10</xdr:col>
          <xdr:colOff>0</xdr:colOff>
          <xdr:row>216</xdr:row>
          <xdr:rowOff>0</xdr:rowOff>
        </xdr:to>
        <xdr:sp macro="" textlink="">
          <xdr:nvSpPr>
            <xdr:cNvPr id="12716" name="Button 1452" hidden="1">
              <a:extLst>
                <a:ext uri="{63B3BB69-23CF-44E3-9099-C40C66FF867C}">
                  <a14:compatExt spid="_x0000_s12716"/>
                </a:ext>
                <a:ext uri="{FF2B5EF4-FFF2-40B4-BE49-F238E27FC236}">
                  <a16:creationId xmlns:a16="http://schemas.microsoft.com/office/drawing/2014/main" id="{00000000-0008-0000-0100-0000AC31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216</xdr:row>
          <xdr:rowOff>0</xdr:rowOff>
        </xdr:from>
        <xdr:to>
          <xdr:col>10</xdr:col>
          <xdr:colOff>0</xdr:colOff>
          <xdr:row>217</xdr:row>
          <xdr:rowOff>0</xdr:rowOff>
        </xdr:to>
        <xdr:sp macro="" textlink="">
          <xdr:nvSpPr>
            <xdr:cNvPr id="12717" name="Button 1453" hidden="1">
              <a:extLst>
                <a:ext uri="{63B3BB69-23CF-44E3-9099-C40C66FF867C}">
                  <a14:compatExt spid="_x0000_s12717"/>
                </a:ext>
                <a:ext uri="{FF2B5EF4-FFF2-40B4-BE49-F238E27FC236}">
                  <a16:creationId xmlns:a16="http://schemas.microsoft.com/office/drawing/2014/main" id="{00000000-0008-0000-0100-0000AD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208</xdr:row>
          <xdr:rowOff>0</xdr:rowOff>
        </xdr:from>
        <xdr:to>
          <xdr:col>10</xdr:col>
          <xdr:colOff>0</xdr:colOff>
          <xdr:row>209</xdr:row>
          <xdr:rowOff>0</xdr:rowOff>
        </xdr:to>
        <xdr:sp macro="" textlink="">
          <xdr:nvSpPr>
            <xdr:cNvPr id="12718" name="Button 1454" hidden="1">
              <a:extLst>
                <a:ext uri="{63B3BB69-23CF-44E3-9099-C40C66FF867C}">
                  <a14:compatExt spid="_x0000_s12718"/>
                </a:ext>
                <a:ext uri="{FF2B5EF4-FFF2-40B4-BE49-F238E27FC236}">
                  <a16:creationId xmlns:a16="http://schemas.microsoft.com/office/drawing/2014/main" id="{00000000-0008-0000-0100-0000AE31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226</xdr:row>
          <xdr:rowOff>0</xdr:rowOff>
        </xdr:from>
        <xdr:to>
          <xdr:col>10</xdr:col>
          <xdr:colOff>0</xdr:colOff>
          <xdr:row>227</xdr:row>
          <xdr:rowOff>0</xdr:rowOff>
        </xdr:to>
        <xdr:sp macro="" textlink="">
          <xdr:nvSpPr>
            <xdr:cNvPr id="12739" name="Button 1475" hidden="1">
              <a:extLst>
                <a:ext uri="{63B3BB69-23CF-44E3-9099-C40C66FF867C}">
                  <a14:compatExt spid="_x0000_s12739"/>
                </a:ext>
                <a:ext uri="{FF2B5EF4-FFF2-40B4-BE49-F238E27FC236}">
                  <a16:creationId xmlns:a16="http://schemas.microsoft.com/office/drawing/2014/main" id="{00000000-0008-0000-0100-0000C331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227</xdr:row>
          <xdr:rowOff>0</xdr:rowOff>
        </xdr:from>
        <xdr:to>
          <xdr:col>10</xdr:col>
          <xdr:colOff>0</xdr:colOff>
          <xdr:row>228</xdr:row>
          <xdr:rowOff>0</xdr:rowOff>
        </xdr:to>
        <xdr:sp macro="" textlink="">
          <xdr:nvSpPr>
            <xdr:cNvPr id="12740" name="Button 1476" hidden="1">
              <a:extLst>
                <a:ext uri="{63B3BB69-23CF-44E3-9099-C40C66FF867C}">
                  <a14:compatExt spid="_x0000_s12740"/>
                </a:ext>
                <a:ext uri="{FF2B5EF4-FFF2-40B4-BE49-F238E27FC236}">
                  <a16:creationId xmlns:a16="http://schemas.microsoft.com/office/drawing/2014/main" id="{00000000-0008-0000-0100-0000C4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219</xdr:row>
          <xdr:rowOff>0</xdr:rowOff>
        </xdr:from>
        <xdr:to>
          <xdr:col>10</xdr:col>
          <xdr:colOff>0</xdr:colOff>
          <xdr:row>220</xdr:row>
          <xdr:rowOff>0</xdr:rowOff>
        </xdr:to>
        <xdr:sp macro="" textlink="">
          <xdr:nvSpPr>
            <xdr:cNvPr id="12741" name="Button 1477" hidden="1">
              <a:extLst>
                <a:ext uri="{63B3BB69-23CF-44E3-9099-C40C66FF867C}">
                  <a14:compatExt spid="_x0000_s12741"/>
                </a:ext>
                <a:ext uri="{FF2B5EF4-FFF2-40B4-BE49-F238E27FC236}">
                  <a16:creationId xmlns:a16="http://schemas.microsoft.com/office/drawing/2014/main" id="{00000000-0008-0000-0100-0000C531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238</xdr:row>
          <xdr:rowOff>0</xdr:rowOff>
        </xdr:from>
        <xdr:to>
          <xdr:col>10</xdr:col>
          <xdr:colOff>0</xdr:colOff>
          <xdr:row>239</xdr:row>
          <xdr:rowOff>0</xdr:rowOff>
        </xdr:to>
        <xdr:sp macro="" textlink="">
          <xdr:nvSpPr>
            <xdr:cNvPr id="12765" name="Button 1501" hidden="1">
              <a:extLst>
                <a:ext uri="{63B3BB69-23CF-44E3-9099-C40C66FF867C}">
                  <a14:compatExt spid="_x0000_s12765"/>
                </a:ext>
                <a:ext uri="{FF2B5EF4-FFF2-40B4-BE49-F238E27FC236}">
                  <a16:creationId xmlns:a16="http://schemas.microsoft.com/office/drawing/2014/main" id="{00000000-0008-0000-0100-0000DD31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239</xdr:row>
          <xdr:rowOff>0</xdr:rowOff>
        </xdr:from>
        <xdr:to>
          <xdr:col>10</xdr:col>
          <xdr:colOff>0</xdr:colOff>
          <xdr:row>240</xdr:row>
          <xdr:rowOff>0</xdr:rowOff>
        </xdr:to>
        <xdr:sp macro="" textlink="">
          <xdr:nvSpPr>
            <xdr:cNvPr id="12766" name="Button 1502" hidden="1">
              <a:extLst>
                <a:ext uri="{63B3BB69-23CF-44E3-9099-C40C66FF867C}">
                  <a14:compatExt spid="_x0000_s12766"/>
                </a:ext>
                <a:ext uri="{FF2B5EF4-FFF2-40B4-BE49-F238E27FC236}">
                  <a16:creationId xmlns:a16="http://schemas.microsoft.com/office/drawing/2014/main" id="{00000000-0008-0000-0100-0000DE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231</xdr:row>
          <xdr:rowOff>0</xdr:rowOff>
        </xdr:from>
        <xdr:to>
          <xdr:col>10</xdr:col>
          <xdr:colOff>0</xdr:colOff>
          <xdr:row>232</xdr:row>
          <xdr:rowOff>0</xdr:rowOff>
        </xdr:to>
        <xdr:sp macro="" textlink="">
          <xdr:nvSpPr>
            <xdr:cNvPr id="12767" name="Button 1503" hidden="1">
              <a:extLst>
                <a:ext uri="{63B3BB69-23CF-44E3-9099-C40C66FF867C}">
                  <a14:compatExt spid="_x0000_s12767"/>
                </a:ext>
                <a:ext uri="{FF2B5EF4-FFF2-40B4-BE49-F238E27FC236}">
                  <a16:creationId xmlns:a16="http://schemas.microsoft.com/office/drawing/2014/main" id="{00000000-0008-0000-0100-0000DF31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250</xdr:row>
          <xdr:rowOff>0</xdr:rowOff>
        </xdr:from>
        <xdr:to>
          <xdr:col>10</xdr:col>
          <xdr:colOff>0</xdr:colOff>
          <xdr:row>251</xdr:row>
          <xdr:rowOff>0</xdr:rowOff>
        </xdr:to>
        <xdr:sp macro="" textlink="">
          <xdr:nvSpPr>
            <xdr:cNvPr id="12786" name="Button 1522" hidden="1">
              <a:extLst>
                <a:ext uri="{63B3BB69-23CF-44E3-9099-C40C66FF867C}">
                  <a14:compatExt spid="_x0000_s12786"/>
                </a:ext>
                <a:ext uri="{FF2B5EF4-FFF2-40B4-BE49-F238E27FC236}">
                  <a16:creationId xmlns:a16="http://schemas.microsoft.com/office/drawing/2014/main" id="{00000000-0008-0000-0100-0000F231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251</xdr:row>
          <xdr:rowOff>0</xdr:rowOff>
        </xdr:from>
        <xdr:to>
          <xdr:col>10</xdr:col>
          <xdr:colOff>0</xdr:colOff>
          <xdr:row>252</xdr:row>
          <xdr:rowOff>0</xdr:rowOff>
        </xdr:to>
        <xdr:sp macro="" textlink="">
          <xdr:nvSpPr>
            <xdr:cNvPr id="12787" name="Button 1523" hidden="1">
              <a:extLst>
                <a:ext uri="{63B3BB69-23CF-44E3-9099-C40C66FF867C}">
                  <a14:compatExt spid="_x0000_s12787"/>
                </a:ext>
                <a:ext uri="{FF2B5EF4-FFF2-40B4-BE49-F238E27FC236}">
                  <a16:creationId xmlns:a16="http://schemas.microsoft.com/office/drawing/2014/main" id="{00000000-0008-0000-0100-0000F3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243</xdr:row>
          <xdr:rowOff>0</xdr:rowOff>
        </xdr:from>
        <xdr:to>
          <xdr:col>10</xdr:col>
          <xdr:colOff>0</xdr:colOff>
          <xdr:row>244</xdr:row>
          <xdr:rowOff>0</xdr:rowOff>
        </xdr:to>
        <xdr:sp macro="" textlink="">
          <xdr:nvSpPr>
            <xdr:cNvPr id="12788" name="Button 1524" hidden="1">
              <a:extLst>
                <a:ext uri="{63B3BB69-23CF-44E3-9099-C40C66FF867C}">
                  <a14:compatExt spid="_x0000_s12788"/>
                </a:ext>
                <a:ext uri="{FF2B5EF4-FFF2-40B4-BE49-F238E27FC236}">
                  <a16:creationId xmlns:a16="http://schemas.microsoft.com/office/drawing/2014/main" id="{00000000-0008-0000-0100-0000F431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262</xdr:row>
          <xdr:rowOff>0</xdr:rowOff>
        </xdr:from>
        <xdr:to>
          <xdr:col>10</xdr:col>
          <xdr:colOff>0</xdr:colOff>
          <xdr:row>263</xdr:row>
          <xdr:rowOff>0</xdr:rowOff>
        </xdr:to>
        <xdr:sp macro="" textlink="">
          <xdr:nvSpPr>
            <xdr:cNvPr id="12807" name="Button 1543" hidden="1">
              <a:extLst>
                <a:ext uri="{63B3BB69-23CF-44E3-9099-C40C66FF867C}">
                  <a14:compatExt spid="_x0000_s12807"/>
                </a:ext>
                <a:ext uri="{FF2B5EF4-FFF2-40B4-BE49-F238E27FC236}">
                  <a16:creationId xmlns:a16="http://schemas.microsoft.com/office/drawing/2014/main" id="{00000000-0008-0000-0100-00000732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263</xdr:row>
          <xdr:rowOff>0</xdr:rowOff>
        </xdr:from>
        <xdr:to>
          <xdr:col>10</xdr:col>
          <xdr:colOff>0</xdr:colOff>
          <xdr:row>264</xdr:row>
          <xdr:rowOff>0</xdr:rowOff>
        </xdr:to>
        <xdr:sp macro="" textlink="">
          <xdr:nvSpPr>
            <xdr:cNvPr id="12808" name="Button 1544" hidden="1">
              <a:extLst>
                <a:ext uri="{63B3BB69-23CF-44E3-9099-C40C66FF867C}">
                  <a14:compatExt spid="_x0000_s12808"/>
                </a:ext>
                <a:ext uri="{FF2B5EF4-FFF2-40B4-BE49-F238E27FC236}">
                  <a16:creationId xmlns:a16="http://schemas.microsoft.com/office/drawing/2014/main" id="{00000000-0008-0000-0100-000008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255</xdr:row>
          <xdr:rowOff>0</xdr:rowOff>
        </xdr:from>
        <xdr:to>
          <xdr:col>10</xdr:col>
          <xdr:colOff>0</xdr:colOff>
          <xdr:row>256</xdr:row>
          <xdr:rowOff>0</xdr:rowOff>
        </xdr:to>
        <xdr:sp macro="" textlink="">
          <xdr:nvSpPr>
            <xdr:cNvPr id="12809" name="Button 1545" hidden="1">
              <a:extLst>
                <a:ext uri="{63B3BB69-23CF-44E3-9099-C40C66FF867C}">
                  <a14:compatExt spid="_x0000_s12809"/>
                </a:ext>
                <a:ext uri="{FF2B5EF4-FFF2-40B4-BE49-F238E27FC236}">
                  <a16:creationId xmlns:a16="http://schemas.microsoft.com/office/drawing/2014/main" id="{00000000-0008-0000-0100-00000932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274</xdr:row>
          <xdr:rowOff>0</xdr:rowOff>
        </xdr:from>
        <xdr:to>
          <xdr:col>10</xdr:col>
          <xdr:colOff>0</xdr:colOff>
          <xdr:row>275</xdr:row>
          <xdr:rowOff>0</xdr:rowOff>
        </xdr:to>
        <xdr:sp macro="" textlink="">
          <xdr:nvSpPr>
            <xdr:cNvPr id="12946" name="Button 1682" hidden="1">
              <a:extLst>
                <a:ext uri="{63B3BB69-23CF-44E3-9099-C40C66FF867C}">
                  <a14:compatExt spid="_x0000_s12946"/>
                </a:ext>
                <a:ext uri="{FF2B5EF4-FFF2-40B4-BE49-F238E27FC236}">
                  <a16:creationId xmlns:a16="http://schemas.microsoft.com/office/drawing/2014/main" id="{00000000-0008-0000-0100-00009232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275</xdr:row>
          <xdr:rowOff>0</xdr:rowOff>
        </xdr:from>
        <xdr:to>
          <xdr:col>10</xdr:col>
          <xdr:colOff>0</xdr:colOff>
          <xdr:row>276</xdr:row>
          <xdr:rowOff>0</xdr:rowOff>
        </xdr:to>
        <xdr:sp macro="" textlink="">
          <xdr:nvSpPr>
            <xdr:cNvPr id="12947" name="Button 1683" hidden="1">
              <a:extLst>
                <a:ext uri="{63B3BB69-23CF-44E3-9099-C40C66FF867C}">
                  <a14:compatExt spid="_x0000_s12947"/>
                </a:ext>
                <a:ext uri="{FF2B5EF4-FFF2-40B4-BE49-F238E27FC236}">
                  <a16:creationId xmlns:a16="http://schemas.microsoft.com/office/drawing/2014/main" id="{00000000-0008-0000-0100-000093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267</xdr:row>
          <xdr:rowOff>0</xdr:rowOff>
        </xdr:from>
        <xdr:to>
          <xdr:col>10</xdr:col>
          <xdr:colOff>0</xdr:colOff>
          <xdr:row>268</xdr:row>
          <xdr:rowOff>0</xdr:rowOff>
        </xdr:to>
        <xdr:sp macro="" textlink="">
          <xdr:nvSpPr>
            <xdr:cNvPr id="12948" name="Button 1684" hidden="1">
              <a:extLst>
                <a:ext uri="{63B3BB69-23CF-44E3-9099-C40C66FF867C}">
                  <a14:compatExt spid="_x0000_s12948"/>
                </a:ext>
                <a:ext uri="{FF2B5EF4-FFF2-40B4-BE49-F238E27FC236}">
                  <a16:creationId xmlns:a16="http://schemas.microsoft.com/office/drawing/2014/main" id="{00000000-0008-0000-0100-00009432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286</xdr:row>
          <xdr:rowOff>0</xdr:rowOff>
        </xdr:from>
        <xdr:to>
          <xdr:col>10</xdr:col>
          <xdr:colOff>0</xdr:colOff>
          <xdr:row>287</xdr:row>
          <xdr:rowOff>0</xdr:rowOff>
        </xdr:to>
        <xdr:sp macro="" textlink="">
          <xdr:nvSpPr>
            <xdr:cNvPr id="12967" name="Button 1703" hidden="1">
              <a:extLst>
                <a:ext uri="{63B3BB69-23CF-44E3-9099-C40C66FF867C}">
                  <a14:compatExt spid="_x0000_s12967"/>
                </a:ext>
                <a:ext uri="{FF2B5EF4-FFF2-40B4-BE49-F238E27FC236}">
                  <a16:creationId xmlns:a16="http://schemas.microsoft.com/office/drawing/2014/main" id="{00000000-0008-0000-0100-0000A732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287</xdr:row>
          <xdr:rowOff>0</xdr:rowOff>
        </xdr:from>
        <xdr:to>
          <xdr:col>10</xdr:col>
          <xdr:colOff>0</xdr:colOff>
          <xdr:row>288</xdr:row>
          <xdr:rowOff>0</xdr:rowOff>
        </xdr:to>
        <xdr:sp macro="" textlink="">
          <xdr:nvSpPr>
            <xdr:cNvPr id="12968" name="Button 1704" hidden="1">
              <a:extLst>
                <a:ext uri="{63B3BB69-23CF-44E3-9099-C40C66FF867C}">
                  <a14:compatExt spid="_x0000_s12968"/>
                </a:ext>
                <a:ext uri="{FF2B5EF4-FFF2-40B4-BE49-F238E27FC236}">
                  <a16:creationId xmlns:a16="http://schemas.microsoft.com/office/drawing/2014/main" id="{00000000-0008-0000-0100-0000A8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279</xdr:row>
          <xdr:rowOff>0</xdr:rowOff>
        </xdr:from>
        <xdr:to>
          <xdr:col>10</xdr:col>
          <xdr:colOff>0</xdr:colOff>
          <xdr:row>280</xdr:row>
          <xdr:rowOff>0</xdr:rowOff>
        </xdr:to>
        <xdr:sp macro="" textlink="">
          <xdr:nvSpPr>
            <xdr:cNvPr id="12969" name="Button 1705" hidden="1">
              <a:extLst>
                <a:ext uri="{63B3BB69-23CF-44E3-9099-C40C66FF867C}">
                  <a14:compatExt spid="_x0000_s12969"/>
                </a:ext>
                <a:ext uri="{FF2B5EF4-FFF2-40B4-BE49-F238E27FC236}">
                  <a16:creationId xmlns:a16="http://schemas.microsoft.com/office/drawing/2014/main" id="{00000000-0008-0000-0100-0000A932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299</xdr:row>
          <xdr:rowOff>0</xdr:rowOff>
        </xdr:from>
        <xdr:to>
          <xdr:col>10</xdr:col>
          <xdr:colOff>0</xdr:colOff>
          <xdr:row>300</xdr:row>
          <xdr:rowOff>0</xdr:rowOff>
        </xdr:to>
        <xdr:sp macro="" textlink="">
          <xdr:nvSpPr>
            <xdr:cNvPr id="12988" name="Button 1724" hidden="1">
              <a:extLst>
                <a:ext uri="{63B3BB69-23CF-44E3-9099-C40C66FF867C}">
                  <a14:compatExt spid="_x0000_s12988"/>
                </a:ext>
                <a:ext uri="{FF2B5EF4-FFF2-40B4-BE49-F238E27FC236}">
                  <a16:creationId xmlns:a16="http://schemas.microsoft.com/office/drawing/2014/main" id="{00000000-0008-0000-0100-0000BC32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300</xdr:row>
          <xdr:rowOff>0</xdr:rowOff>
        </xdr:from>
        <xdr:to>
          <xdr:col>10</xdr:col>
          <xdr:colOff>0</xdr:colOff>
          <xdr:row>301</xdr:row>
          <xdr:rowOff>0</xdr:rowOff>
        </xdr:to>
        <xdr:sp macro="" textlink="">
          <xdr:nvSpPr>
            <xdr:cNvPr id="12989" name="Button 1725" hidden="1">
              <a:extLst>
                <a:ext uri="{63B3BB69-23CF-44E3-9099-C40C66FF867C}">
                  <a14:compatExt spid="_x0000_s12989"/>
                </a:ext>
                <a:ext uri="{FF2B5EF4-FFF2-40B4-BE49-F238E27FC236}">
                  <a16:creationId xmlns:a16="http://schemas.microsoft.com/office/drawing/2014/main" id="{00000000-0008-0000-0100-0000BD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292</xdr:row>
          <xdr:rowOff>0</xdr:rowOff>
        </xdr:from>
        <xdr:to>
          <xdr:col>10</xdr:col>
          <xdr:colOff>0</xdr:colOff>
          <xdr:row>293</xdr:row>
          <xdr:rowOff>0</xdr:rowOff>
        </xdr:to>
        <xdr:sp macro="" textlink="">
          <xdr:nvSpPr>
            <xdr:cNvPr id="12990" name="Button 1726" hidden="1">
              <a:extLst>
                <a:ext uri="{63B3BB69-23CF-44E3-9099-C40C66FF867C}">
                  <a14:compatExt spid="_x0000_s12990"/>
                </a:ext>
                <a:ext uri="{FF2B5EF4-FFF2-40B4-BE49-F238E27FC236}">
                  <a16:creationId xmlns:a16="http://schemas.microsoft.com/office/drawing/2014/main" id="{00000000-0008-0000-0100-0000BE32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311</xdr:row>
          <xdr:rowOff>0</xdr:rowOff>
        </xdr:from>
        <xdr:to>
          <xdr:col>10</xdr:col>
          <xdr:colOff>0</xdr:colOff>
          <xdr:row>312</xdr:row>
          <xdr:rowOff>0</xdr:rowOff>
        </xdr:to>
        <xdr:sp macro="" textlink="">
          <xdr:nvSpPr>
            <xdr:cNvPr id="13009" name="Button 1745" hidden="1">
              <a:extLst>
                <a:ext uri="{63B3BB69-23CF-44E3-9099-C40C66FF867C}">
                  <a14:compatExt spid="_x0000_s13009"/>
                </a:ext>
                <a:ext uri="{FF2B5EF4-FFF2-40B4-BE49-F238E27FC236}">
                  <a16:creationId xmlns:a16="http://schemas.microsoft.com/office/drawing/2014/main" id="{00000000-0008-0000-0100-0000D132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312</xdr:row>
          <xdr:rowOff>0</xdr:rowOff>
        </xdr:from>
        <xdr:to>
          <xdr:col>10</xdr:col>
          <xdr:colOff>0</xdr:colOff>
          <xdr:row>313</xdr:row>
          <xdr:rowOff>0</xdr:rowOff>
        </xdr:to>
        <xdr:sp macro="" textlink="">
          <xdr:nvSpPr>
            <xdr:cNvPr id="13010" name="Button 1746" hidden="1">
              <a:extLst>
                <a:ext uri="{63B3BB69-23CF-44E3-9099-C40C66FF867C}">
                  <a14:compatExt spid="_x0000_s13010"/>
                </a:ext>
                <a:ext uri="{FF2B5EF4-FFF2-40B4-BE49-F238E27FC236}">
                  <a16:creationId xmlns:a16="http://schemas.microsoft.com/office/drawing/2014/main" id="{00000000-0008-0000-0100-0000D2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304</xdr:row>
          <xdr:rowOff>0</xdr:rowOff>
        </xdr:from>
        <xdr:to>
          <xdr:col>10</xdr:col>
          <xdr:colOff>0</xdr:colOff>
          <xdr:row>305</xdr:row>
          <xdr:rowOff>0</xdr:rowOff>
        </xdr:to>
        <xdr:sp macro="" textlink="">
          <xdr:nvSpPr>
            <xdr:cNvPr id="13011" name="Button 1747" hidden="1">
              <a:extLst>
                <a:ext uri="{63B3BB69-23CF-44E3-9099-C40C66FF867C}">
                  <a14:compatExt spid="_x0000_s13011"/>
                </a:ext>
                <a:ext uri="{FF2B5EF4-FFF2-40B4-BE49-F238E27FC236}">
                  <a16:creationId xmlns:a16="http://schemas.microsoft.com/office/drawing/2014/main" id="{00000000-0008-0000-0100-0000D332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276</xdr:row>
          <xdr:rowOff>0</xdr:rowOff>
        </xdr:from>
        <xdr:to>
          <xdr:col>10</xdr:col>
          <xdr:colOff>0</xdr:colOff>
          <xdr:row>277</xdr:row>
          <xdr:rowOff>0</xdr:rowOff>
        </xdr:to>
        <xdr:sp macro="" textlink="">
          <xdr:nvSpPr>
            <xdr:cNvPr id="13028" name="Button 1764" hidden="1">
              <a:extLst>
                <a:ext uri="{63B3BB69-23CF-44E3-9099-C40C66FF867C}">
                  <a14:compatExt spid="_x0000_s13028"/>
                </a:ext>
                <a:ext uri="{FF2B5EF4-FFF2-40B4-BE49-F238E27FC236}">
                  <a16:creationId xmlns:a16="http://schemas.microsoft.com/office/drawing/2014/main" id="{00000000-0008-0000-0100-0000E4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288</xdr:row>
          <xdr:rowOff>0</xdr:rowOff>
        </xdr:from>
        <xdr:to>
          <xdr:col>10</xdr:col>
          <xdr:colOff>0</xdr:colOff>
          <xdr:row>289</xdr:row>
          <xdr:rowOff>0</xdr:rowOff>
        </xdr:to>
        <xdr:sp macro="" textlink="">
          <xdr:nvSpPr>
            <xdr:cNvPr id="13032" name="Button 1768" hidden="1">
              <a:extLst>
                <a:ext uri="{63B3BB69-23CF-44E3-9099-C40C66FF867C}">
                  <a14:compatExt spid="_x0000_s13032"/>
                </a:ext>
                <a:ext uri="{FF2B5EF4-FFF2-40B4-BE49-F238E27FC236}">
                  <a16:creationId xmlns:a16="http://schemas.microsoft.com/office/drawing/2014/main" id="{00000000-0008-0000-0100-0000E8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289</xdr:row>
          <xdr:rowOff>0</xdr:rowOff>
        </xdr:from>
        <xdr:to>
          <xdr:col>10</xdr:col>
          <xdr:colOff>0</xdr:colOff>
          <xdr:row>290</xdr:row>
          <xdr:rowOff>0</xdr:rowOff>
        </xdr:to>
        <xdr:sp macro="" textlink="">
          <xdr:nvSpPr>
            <xdr:cNvPr id="13033" name="Button 1769" hidden="1">
              <a:extLst>
                <a:ext uri="{63B3BB69-23CF-44E3-9099-C40C66FF867C}">
                  <a14:compatExt spid="_x0000_s13033"/>
                </a:ext>
                <a:ext uri="{FF2B5EF4-FFF2-40B4-BE49-F238E27FC236}">
                  <a16:creationId xmlns:a16="http://schemas.microsoft.com/office/drawing/2014/main" id="{00000000-0008-0000-0100-0000E9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301</xdr:row>
          <xdr:rowOff>0</xdr:rowOff>
        </xdr:from>
        <xdr:to>
          <xdr:col>10</xdr:col>
          <xdr:colOff>0</xdr:colOff>
          <xdr:row>302</xdr:row>
          <xdr:rowOff>0</xdr:rowOff>
        </xdr:to>
        <xdr:sp macro="" textlink="">
          <xdr:nvSpPr>
            <xdr:cNvPr id="13034" name="Button 1770" hidden="1">
              <a:extLst>
                <a:ext uri="{63B3BB69-23CF-44E3-9099-C40C66FF867C}">
                  <a14:compatExt spid="_x0000_s13034"/>
                </a:ext>
                <a:ext uri="{FF2B5EF4-FFF2-40B4-BE49-F238E27FC236}">
                  <a16:creationId xmlns:a16="http://schemas.microsoft.com/office/drawing/2014/main" id="{00000000-0008-0000-0100-0000EA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313</xdr:row>
          <xdr:rowOff>0</xdr:rowOff>
        </xdr:from>
        <xdr:to>
          <xdr:col>10</xdr:col>
          <xdr:colOff>0</xdr:colOff>
          <xdr:row>314</xdr:row>
          <xdr:rowOff>0</xdr:rowOff>
        </xdr:to>
        <xdr:sp macro="" textlink="">
          <xdr:nvSpPr>
            <xdr:cNvPr id="13036" name="Button 1772" hidden="1">
              <a:extLst>
                <a:ext uri="{63B3BB69-23CF-44E3-9099-C40C66FF867C}">
                  <a14:compatExt spid="_x0000_s13036"/>
                </a:ext>
                <a:ext uri="{FF2B5EF4-FFF2-40B4-BE49-F238E27FC236}">
                  <a16:creationId xmlns:a16="http://schemas.microsoft.com/office/drawing/2014/main" id="{00000000-0008-0000-0100-0000EC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323</xdr:row>
          <xdr:rowOff>0</xdr:rowOff>
        </xdr:from>
        <xdr:to>
          <xdr:col>10</xdr:col>
          <xdr:colOff>0</xdr:colOff>
          <xdr:row>324</xdr:row>
          <xdr:rowOff>0</xdr:rowOff>
        </xdr:to>
        <xdr:sp macro="" textlink="">
          <xdr:nvSpPr>
            <xdr:cNvPr id="13055" name="Button 1791" hidden="1">
              <a:extLst>
                <a:ext uri="{63B3BB69-23CF-44E3-9099-C40C66FF867C}">
                  <a14:compatExt spid="_x0000_s13055"/>
                </a:ext>
                <a:ext uri="{FF2B5EF4-FFF2-40B4-BE49-F238E27FC236}">
                  <a16:creationId xmlns:a16="http://schemas.microsoft.com/office/drawing/2014/main" id="{00000000-0008-0000-0100-0000FF32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324</xdr:row>
          <xdr:rowOff>0</xdr:rowOff>
        </xdr:from>
        <xdr:to>
          <xdr:col>10</xdr:col>
          <xdr:colOff>0</xdr:colOff>
          <xdr:row>325</xdr:row>
          <xdr:rowOff>0</xdr:rowOff>
        </xdr:to>
        <xdr:sp macro="" textlink="">
          <xdr:nvSpPr>
            <xdr:cNvPr id="13056" name="Button 1792" hidden="1">
              <a:extLst>
                <a:ext uri="{63B3BB69-23CF-44E3-9099-C40C66FF867C}">
                  <a14:compatExt spid="_x0000_s13056"/>
                </a:ext>
                <a:ext uri="{FF2B5EF4-FFF2-40B4-BE49-F238E27FC236}">
                  <a16:creationId xmlns:a16="http://schemas.microsoft.com/office/drawing/2014/main" id="{00000000-0008-0000-0100-000000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316</xdr:row>
          <xdr:rowOff>0</xdr:rowOff>
        </xdr:from>
        <xdr:to>
          <xdr:col>10</xdr:col>
          <xdr:colOff>0</xdr:colOff>
          <xdr:row>317</xdr:row>
          <xdr:rowOff>0</xdr:rowOff>
        </xdr:to>
        <xdr:sp macro="" textlink="">
          <xdr:nvSpPr>
            <xdr:cNvPr id="13057" name="Button 1793" hidden="1">
              <a:extLst>
                <a:ext uri="{63B3BB69-23CF-44E3-9099-C40C66FF867C}">
                  <a14:compatExt spid="_x0000_s13057"/>
                </a:ext>
                <a:ext uri="{FF2B5EF4-FFF2-40B4-BE49-F238E27FC236}">
                  <a16:creationId xmlns:a16="http://schemas.microsoft.com/office/drawing/2014/main" id="{00000000-0008-0000-0100-00000133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337</xdr:row>
          <xdr:rowOff>0</xdr:rowOff>
        </xdr:from>
        <xdr:to>
          <xdr:col>10</xdr:col>
          <xdr:colOff>0</xdr:colOff>
          <xdr:row>338</xdr:row>
          <xdr:rowOff>0</xdr:rowOff>
        </xdr:to>
        <xdr:sp macro="" textlink="">
          <xdr:nvSpPr>
            <xdr:cNvPr id="13076" name="Button 1812" hidden="1">
              <a:extLst>
                <a:ext uri="{63B3BB69-23CF-44E3-9099-C40C66FF867C}">
                  <a14:compatExt spid="_x0000_s13076"/>
                </a:ext>
                <a:ext uri="{FF2B5EF4-FFF2-40B4-BE49-F238E27FC236}">
                  <a16:creationId xmlns:a16="http://schemas.microsoft.com/office/drawing/2014/main" id="{00000000-0008-0000-0100-00001433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338</xdr:row>
          <xdr:rowOff>0</xdr:rowOff>
        </xdr:from>
        <xdr:to>
          <xdr:col>10</xdr:col>
          <xdr:colOff>0</xdr:colOff>
          <xdr:row>339</xdr:row>
          <xdr:rowOff>0</xdr:rowOff>
        </xdr:to>
        <xdr:sp macro="" textlink="">
          <xdr:nvSpPr>
            <xdr:cNvPr id="13077" name="Button 1813" hidden="1">
              <a:extLst>
                <a:ext uri="{63B3BB69-23CF-44E3-9099-C40C66FF867C}">
                  <a14:compatExt spid="_x0000_s13077"/>
                </a:ext>
                <a:ext uri="{FF2B5EF4-FFF2-40B4-BE49-F238E27FC236}">
                  <a16:creationId xmlns:a16="http://schemas.microsoft.com/office/drawing/2014/main" id="{00000000-0008-0000-0100-000015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330</xdr:row>
          <xdr:rowOff>0</xdr:rowOff>
        </xdr:from>
        <xdr:to>
          <xdr:col>10</xdr:col>
          <xdr:colOff>0</xdr:colOff>
          <xdr:row>331</xdr:row>
          <xdr:rowOff>0</xdr:rowOff>
        </xdr:to>
        <xdr:sp macro="" textlink="">
          <xdr:nvSpPr>
            <xdr:cNvPr id="13078" name="Button 1814" hidden="1">
              <a:extLst>
                <a:ext uri="{63B3BB69-23CF-44E3-9099-C40C66FF867C}">
                  <a14:compatExt spid="_x0000_s13078"/>
                </a:ext>
                <a:ext uri="{FF2B5EF4-FFF2-40B4-BE49-F238E27FC236}">
                  <a16:creationId xmlns:a16="http://schemas.microsoft.com/office/drawing/2014/main" id="{00000000-0008-0000-0100-00001633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353</xdr:row>
          <xdr:rowOff>0</xdr:rowOff>
        </xdr:from>
        <xdr:to>
          <xdr:col>10</xdr:col>
          <xdr:colOff>0</xdr:colOff>
          <xdr:row>354</xdr:row>
          <xdr:rowOff>0</xdr:rowOff>
        </xdr:to>
        <xdr:sp macro="" textlink="">
          <xdr:nvSpPr>
            <xdr:cNvPr id="13097" name="Button 1833" hidden="1">
              <a:extLst>
                <a:ext uri="{63B3BB69-23CF-44E3-9099-C40C66FF867C}">
                  <a14:compatExt spid="_x0000_s13097"/>
                </a:ext>
                <a:ext uri="{FF2B5EF4-FFF2-40B4-BE49-F238E27FC236}">
                  <a16:creationId xmlns:a16="http://schemas.microsoft.com/office/drawing/2014/main" id="{00000000-0008-0000-0100-00002933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354</xdr:row>
          <xdr:rowOff>0</xdr:rowOff>
        </xdr:from>
        <xdr:to>
          <xdr:col>10</xdr:col>
          <xdr:colOff>0</xdr:colOff>
          <xdr:row>355</xdr:row>
          <xdr:rowOff>0</xdr:rowOff>
        </xdr:to>
        <xdr:sp macro="" textlink="">
          <xdr:nvSpPr>
            <xdr:cNvPr id="13098" name="Button 1834" hidden="1">
              <a:extLst>
                <a:ext uri="{63B3BB69-23CF-44E3-9099-C40C66FF867C}">
                  <a14:compatExt spid="_x0000_s13098"/>
                </a:ext>
                <a:ext uri="{FF2B5EF4-FFF2-40B4-BE49-F238E27FC236}">
                  <a16:creationId xmlns:a16="http://schemas.microsoft.com/office/drawing/2014/main" id="{00000000-0008-0000-0100-00002A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346</xdr:row>
          <xdr:rowOff>0</xdr:rowOff>
        </xdr:from>
        <xdr:to>
          <xdr:col>10</xdr:col>
          <xdr:colOff>0</xdr:colOff>
          <xdr:row>347</xdr:row>
          <xdr:rowOff>0</xdr:rowOff>
        </xdr:to>
        <xdr:sp macro="" textlink="">
          <xdr:nvSpPr>
            <xdr:cNvPr id="13099" name="Button 1835" hidden="1">
              <a:extLst>
                <a:ext uri="{63B3BB69-23CF-44E3-9099-C40C66FF867C}">
                  <a14:compatExt spid="_x0000_s13099"/>
                </a:ext>
                <a:ext uri="{FF2B5EF4-FFF2-40B4-BE49-F238E27FC236}">
                  <a16:creationId xmlns:a16="http://schemas.microsoft.com/office/drawing/2014/main" id="{00000000-0008-0000-0100-00002B33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367</xdr:row>
          <xdr:rowOff>0</xdr:rowOff>
        </xdr:from>
        <xdr:to>
          <xdr:col>10</xdr:col>
          <xdr:colOff>0</xdr:colOff>
          <xdr:row>368</xdr:row>
          <xdr:rowOff>0</xdr:rowOff>
        </xdr:to>
        <xdr:sp macro="" textlink="">
          <xdr:nvSpPr>
            <xdr:cNvPr id="13118" name="Button 1854" hidden="1">
              <a:extLst>
                <a:ext uri="{63B3BB69-23CF-44E3-9099-C40C66FF867C}">
                  <a14:compatExt spid="_x0000_s13118"/>
                </a:ext>
                <a:ext uri="{FF2B5EF4-FFF2-40B4-BE49-F238E27FC236}">
                  <a16:creationId xmlns:a16="http://schemas.microsoft.com/office/drawing/2014/main" id="{00000000-0008-0000-0100-00003E33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368</xdr:row>
          <xdr:rowOff>0</xdr:rowOff>
        </xdr:from>
        <xdr:to>
          <xdr:col>10</xdr:col>
          <xdr:colOff>0</xdr:colOff>
          <xdr:row>369</xdr:row>
          <xdr:rowOff>0</xdr:rowOff>
        </xdr:to>
        <xdr:sp macro="" textlink="">
          <xdr:nvSpPr>
            <xdr:cNvPr id="13119" name="Button 1855" hidden="1">
              <a:extLst>
                <a:ext uri="{63B3BB69-23CF-44E3-9099-C40C66FF867C}">
                  <a14:compatExt spid="_x0000_s13119"/>
                </a:ext>
                <a:ext uri="{FF2B5EF4-FFF2-40B4-BE49-F238E27FC236}">
                  <a16:creationId xmlns:a16="http://schemas.microsoft.com/office/drawing/2014/main" id="{00000000-0008-0000-0100-00003F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360</xdr:row>
          <xdr:rowOff>0</xdr:rowOff>
        </xdr:from>
        <xdr:to>
          <xdr:col>10</xdr:col>
          <xdr:colOff>0</xdr:colOff>
          <xdr:row>361</xdr:row>
          <xdr:rowOff>0</xdr:rowOff>
        </xdr:to>
        <xdr:sp macro="" textlink="">
          <xdr:nvSpPr>
            <xdr:cNvPr id="13120" name="Button 1856" hidden="1">
              <a:extLst>
                <a:ext uri="{63B3BB69-23CF-44E3-9099-C40C66FF867C}">
                  <a14:compatExt spid="_x0000_s13120"/>
                </a:ext>
                <a:ext uri="{FF2B5EF4-FFF2-40B4-BE49-F238E27FC236}">
                  <a16:creationId xmlns:a16="http://schemas.microsoft.com/office/drawing/2014/main" id="{00000000-0008-0000-0100-00004033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325</xdr:row>
          <xdr:rowOff>0</xdr:rowOff>
        </xdr:from>
        <xdr:to>
          <xdr:col>10</xdr:col>
          <xdr:colOff>0</xdr:colOff>
          <xdr:row>326</xdr:row>
          <xdr:rowOff>0</xdr:rowOff>
        </xdr:to>
        <xdr:sp macro="" textlink="">
          <xdr:nvSpPr>
            <xdr:cNvPr id="13122" name="Button 1858" hidden="1">
              <a:extLst>
                <a:ext uri="{63B3BB69-23CF-44E3-9099-C40C66FF867C}">
                  <a14:compatExt spid="_x0000_s13122"/>
                </a:ext>
                <a:ext uri="{FF2B5EF4-FFF2-40B4-BE49-F238E27FC236}">
                  <a16:creationId xmlns:a16="http://schemas.microsoft.com/office/drawing/2014/main" id="{00000000-0008-0000-0100-000042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326</xdr:row>
          <xdr:rowOff>0</xdr:rowOff>
        </xdr:from>
        <xdr:to>
          <xdr:col>10</xdr:col>
          <xdr:colOff>0</xdr:colOff>
          <xdr:row>327</xdr:row>
          <xdr:rowOff>0</xdr:rowOff>
        </xdr:to>
        <xdr:sp macro="" textlink="">
          <xdr:nvSpPr>
            <xdr:cNvPr id="13123" name="Button 1859" hidden="1">
              <a:extLst>
                <a:ext uri="{63B3BB69-23CF-44E3-9099-C40C66FF867C}">
                  <a14:compatExt spid="_x0000_s13123"/>
                </a:ext>
                <a:ext uri="{FF2B5EF4-FFF2-40B4-BE49-F238E27FC236}">
                  <a16:creationId xmlns:a16="http://schemas.microsoft.com/office/drawing/2014/main" id="{00000000-0008-0000-0100-000043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327</xdr:row>
          <xdr:rowOff>0</xdr:rowOff>
        </xdr:from>
        <xdr:to>
          <xdr:col>10</xdr:col>
          <xdr:colOff>0</xdr:colOff>
          <xdr:row>328</xdr:row>
          <xdr:rowOff>0</xdr:rowOff>
        </xdr:to>
        <xdr:sp macro="" textlink="">
          <xdr:nvSpPr>
            <xdr:cNvPr id="13124" name="Button 1860" hidden="1">
              <a:extLst>
                <a:ext uri="{63B3BB69-23CF-44E3-9099-C40C66FF867C}">
                  <a14:compatExt spid="_x0000_s13124"/>
                </a:ext>
                <a:ext uri="{FF2B5EF4-FFF2-40B4-BE49-F238E27FC236}">
                  <a16:creationId xmlns:a16="http://schemas.microsoft.com/office/drawing/2014/main" id="{00000000-0008-0000-0100-000044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339</xdr:row>
          <xdr:rowOff>0</xdr:rowOff>
        </xdr:from>
        <xdr:to>
          <xdr:col>10</xdr:col>
          <xdr:colOff>0</xdr:colOff>
          <xdr:row>340</xdr:row>
          <xdr:rowOff>0</xdr:rowOff>
        </xdr:to>
        <xdr:sp macro="" textlink="">
          <xdr:nvSpPr>
            <xdr:cNvPr id="13146" name="Button 1882" hidden="1">
              <a:extLst>
                <a:ext uri="{63B3BB69-23CF-44E3-9099-C40C66FF867C}">
                  <a14:compatExt spid="_x0000_s13146"/>
                </a:ext>
                <a:ext uri="{FF2B5EF4-FFF2-40B4-BE49-F238E27FC236}">
                  <a16:creationId xmlns:a16="http://schemas.microsoft.com/office/drawing/2014/main" id="{00000000-0008-0000-0100-00005A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340</xdr:row>
          <xdr:rowOff>0</xdr:rowOff>
        </xdr:from>
        <xdr:to>
          <xdr:col>10</xdr:col>
          <xdr:colOff>0</xdr:colOff>
          <xdr:row>341</xdr:row>
          <xdr:rowOff>0</xdr:rowOff>
        </xdr:to>
        <xdr:sp macro="" textlink="">
          <xdr:nvSpPr>
            <xdr:cNvPr id="13148" name="Button 1884" hidden="1">
              <a:extLst>
                <a:ext uri="{63B3BB69-23CF-44E3-9099-C40C66FF867C}">
                  <a14:compatExt spid="_x0000_s13148"/>
                </a:ext>
                <a:ext uri="{FF2B5EF4-FFF2-40B4-BE49-F238E27FC236}">
                  <a16:creationId xmlns:a16="http://schemas.microsoft.com/office/drawing/2014/main" id="{00000000-0008-0000-0100-00005C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341</xdr:row>
          <xdr:rowOff>0</xdr:rowOff>
        </xdr:from>
        <xdr:to>
          <xdr:col>10</xdr:col>
          <xdr:colOff>0</xdr:colOff>
          <xdr:row>342</xdr:row>
          <xdr:rowOff>0</xdr:rowOff>
        </xdr:to>
        <xdr:sp macro="" textlink="">
          <xdr:nvSpPr>
            <xdr:cNvPr id="13149" name="Button 1885" hidden="1">
              <a:extLst>
                <a:ext uri="{63B3BB69-23CF-44E3-9099-C40C66FF867C}">
                  <a14:compatExt spid="_x0000_s13149"/>
                </a:ext>
                <a:ext uri="{FF2B5EF4-FFF2-40B4-BE49-F238E27FC236}">
                  <a16:creationId xmlns:a16="http://schemas.microsoft.com/office/drawing/2014/main" id="{00000000-0008-0000-0100-00005D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342</xdr:row>
          <xdr:rowOff>0</xdr:rowOff>
        </xdr:from>
        <xdr:to>
          <xdr:col>10</xdr:col>
          <xdr:colOff>0</xdr:colOff>
          <xdr:row>343</xdr:row>
          <xdr:rowOff>0</xdr:rowOff>
        </xdr:to>
        <xdr:sp macro="" textlink="">
          <xdr:nvSpPr>
            <xdr:cNvPr id="13150" name="Button 1886" hidden="1">
              <a:extLst>
                <a:ext uri="{63B3BB69-23CF-44E3-9099-C40C66FF867C}">
                  <a14:compatExt spid="_x0000_s13150"/>
                </a:ext>
                <a:ext uri="{FF2B5EF4-FFF2-40B4-BE49-F238E27FC236}">
                  <a16:creationId xmlns:a16="http://schemas.microsoft.com/office/drawing/2014/main" id="{00000000-0008-0000-0100-00005E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343</xdr:row>
          <xdr:rowOff>0</xdr:rowOff>
        </xdr:from>
        <xdr:to>
          <xdr:col>10</xdr:col>
          <xdr:colOff>0</xdr:colOff>
          <xdr:row>344</xdr:row>
          <xdr:rowOff>0</xdr:rowOff>
        </xdr:to>
        <xdr:sp macro="" textlink="">
          <xdr:nvSpPr>
            <xdr:cNvPr id="13151" name="Button 1887" hidden="1">
              <a:extLst>
                <a:ext uri="{63B3BB69-23CF-44E3-9099-C40C66FF867C}">
                  <a14:compatExt spid="_x0000_s13151"/>
                </a:ext>
                <a:ext uri="{FF2B5EF4-FFF2-40B4-BE49-F238E27FC236}">
                  <a16:creationId xmlns:a16="http://schemas.microsoft.com/office/drawing/2014/main" id="{00000000-0008-0000-0100-00005F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355</xdr:row>
          <xdr:rowOff>0</xdr:rowOff>
        </xdr:from>
        <xdr:to>
          <xdr:col>10</xdr:col>
          <xdr:colOff>0</xdr:colOff>
          <xdr:row>356</xdr:row>
          <xdr:rowOff>0</xdr:rowOff>
        </xdr:to>
        <xdr:sp macro="" textlink="">
          <xdr:nvSpPr>
            <xdr:cNvPr id="13157" name="Button 1893" hidden="1">
              <a:extLst>
                <a:ext uri="{63B3BB69-23CF-44E3-9099-C40C66FF867C}">
                  <a14:compatExt spid="_x0000_s13157"/>
                </a:ext>
                <a:ext uri="{FF2B5EF4-FFF2-40B4-BE49-F238E27FC236}">
                  <a16:creationId xmlns:a16="http://schemas.microsoft.com/office/drawing/2014/main" id="{00000000-0008-0000-0100-000065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356</xdr:row>
          <xdr:rowOff>0</xdr:rowOff>
        </xdr:from>
        <xdr:to>
          <xdr:col>10</xdr:col>
          <xdr:colOff>0</xdr:colOff>
          <xdr:row>357</xdr:row>
          <xdr:rowOff>0</xdr:rowOff>
        </xdr:to>
        <xdr:sp macro="" textlink="">
          <xdr:nvSpPr>
            <xdr:cNvPr id="13158" name="Button 1894" hidden="1">
              <a:extLst>
                <a:ext uri="{63B3BB69-23CF-44E3-9099-C40C66FF867C}">
                  <a14:compatExt spid="_x0000_s13158"/>
                </a:ext>
                <a:ext uri="{FF2B5EF4-FFF2-40B4-BE49-F238E27FC236}">
                  <a16:creationId xmlns:a16="http://schemas.microsoft.com/office/drawing/2014/main" id="{00000000-0008-0000-0100-000066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357</xdr:row>
          <xdr:rowOff>0</xdr:rowOff>
        </xdr:from>
        <xdr:to>
          <xdr:col>10</xdr:col>
          <xdr:colOff>0</xdr:colOff>
          <xdr:row>358</xdr:row>
          <xdr:rowOff>0</xdr:rowOff>
        </xdr:to>
        <xdr:sp macro="" textlink="">
          <xdr:nvSpPr>
            <xdr:cNvPr id="13159" name="Button 1895" hidden="1">
              <a:extLst>
                <a:ext uri="{63B3BB69-23CF-44E3-9099-C40C66FF867C}">
                  <a14:compatExt spid="_x0000_s13159"/>
                </a:ext>
                <a:ext uri="{FF2B5EF4-FFF2-40B4-BE49-F238E27FC236}">
                  <a16:creationId xmlns:a16="http://schemas.microsoft.com/office/drawing/2014/main" id="{00000000-0008-0000-0100-000067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369</xdr:row>
          <xdr:rowOff>0</xdr:rowOff>
        </xdr:from>
        <xdr:to>
          <xdr:col>10</xdr:col>
          <xdr:colOff>0</xdr:colOff>
          <xdr:row>370</xdr:row>
          <xdr:rowOff>0</xdr:rowOff>
        </xdr:to>
        <xdr:sp macro="" textlink="">
          <xdr:nvSpPr>
            <xdr:cNvPr id="13165" name="Button 1901" hidden="1">
              <a:extLst>
                <a:ext uri="{63B3BB69-23CF-44E3-9099-C40C66FF867C}">
                  <a14:compatExt spid="_x0000_s13165"/>
                </a:ext>
                <a:ext uri="{FF2B5EF4-FFF2-40B4-BE49-F238E27FC236}">
                  <a16:creationId xmlns:a16="http://schemas.microsoft.com/office/drawing/2014/main" id="{00000000-0008-0000-0100-00006D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370</xdr:row>
          <xdr:rowOff>0</xdr:rowOff>
        </xdr:from>
        <xdr:to>
          <xdr:col>10</xdr:col>
          <xdr:colOff>0</xdr:colOff>
          <xdr:row>371</xdr:row>
          <xdr:rowOff>0</xdr:rowOff>
        </xdr:to>
        <xdr:sp macro="" textlink="">
          <xdr:nvSpPr>
            <xdr:cNvPr id="13166" name="Button 1902" hidden="1">
              <a:extLst>
                <a:ext uri="{63B3BB69-23CF-44E3-9099-C40C66FF867C}">
                  <a14:compatExt spid="_x0000_s13166"/>
                </a:ext>
                <a:ext uri="{FF2B5EF4-FFF2-40B4-BE49-F238E27FC236}">
                  <a16:creationId xmlns:a16="http://schemas.microsoft.com/office/drawing/2014/main" id="{00000000-0008-0000-0100-00006E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371</xdr:row>
          <xdr:rowOff>0</xdr:rowOff>
        </xdr:from>
        <xdr:to>
          <xdr:col>10</xdr:col>
          <xdr:colOff>0</xdr:colOff>
          <xdr:row>372</xdr:row>
          <xdr:rowOff>0</xdr:rowOff>
        </xdr:to>
        <xdr:sp macro="" textlink="">
          <xdr:nvSpPr>
            <xdr:cNvPr id="13167" name="Button 1903" hidden="1">
              <a:extLst>
                <a:ext uri="{63B3BB69-23CF-44E3-9099-C40C66FF867C}">
                  <a14:compatExt spid="_x0000_s13167"/>
                </a:ext>
                <a:ext uri="{FF2B5EF4-FFF2-40B4-BE49-F238E27FC236}">
                  <a16:creationId xmlns:a16="http://schemas.microsoft.com/office/drawing/2014/main" id="{00000000-0008-0000-0100-00006F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372</xdr:row>
          <xdr:rowOff>0</xdr:rowOff>
        </xdr:from>
        <xdr:to>
          <xdr:col>10</xdr:col>
          <xdr:colOff>0</xdr:colOff>
          <xdr:row>373</xdr:row>
          <xdr:rowOff>0</xdr:rowOff>
        </xdr:to>
        <xdr:sp macro="" textlink="">
          <xdr:nvSpPr>
            <xdr:cNvPr id="13168" name="Button 1904" hidden="1">
              <a:extLst>
                <a:ext uri="{63B3BB69-23CF-44E3-9099-C40C66FF867C}">
                  <a14:compatExt spid="_x0000_s13168"/>
                </a:ext>
                <a:ext uri="{FF2B5EF4-FFF2-40B4-BE49-F238E27FC236}">
                  <a16:creationId xmlns:a16="http://schemas.microsoft.com/office/drawing/2014/main" id="{00000000-0008-0000-0100-000070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382</xdr:row>
          <xdr:rowOff>0</xdr:rowOff>
        </xdr:from>
        <xdr:to>
          <xdr:col>10</xdr:col>
          <xdr:colOff>0</xdr:colOff>
          <xdr:row>383</xdr:row>
          <xdr:rowOff>0</xdr:rowOff>
        </xdr:to>
        <xdr:sp macro="" textlink="">
          <xdr:nvSpPr>
            <xdr:cNvPr id="13188" name="Button 1924" hidden="1">
              <a:extLst>
                <a:ext uri="{63B3BB69-23CF-44E3-9099-C40C66FF867C}">
                  <a14:compatExt spid="_x0000_s13188"/>
                </a:ext>
                <a:ext uri="{FF2B5EF4-FFF2-40B4-BE49-F238E27FC236}">
                  <a16:creationId xmlns:a16="http://schemas.microsoft.com/office/drawing/2014/main" id="{00000000-0008-0000-0100-00008433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383</xdr:row>
          <xdr:rowOff>0</xdr:rowOff>
        </xdr:from>
        <xdr:to>
          <xdr:col>10</xdr:col>
          <xdr:colOff>0</xdr:colOff>
          <xdr:row>384</xdr:row>
          <xdr:rowOff>0</xdr:rowOff>
        </xdr:to>
        <xdr:sp macro="" textlink="">
          <xdr:nvSpPr>
            <xdr:cNvPr id="13189" name="Button 1925" hidden="1">
              <a:extLst>
                <a:ext uri="{63B3BB69-23CF-44E3-9099-C40C66FF867C}">
                  <a14:compatExt spid="_x0000_s13189"/>
                </a:ext>
                <a:ext uri="{FF2B5EF4-FFF2-40B4-BE49-F238E27FC236}">
                  <a16:creationId xmlns:a16="http://schemas.microsoft.com/office/drawing/2014/main" id="{00000000-0008-0000-0100-000085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375</xdr:row>
          <xdr:rowOff>0</xdr:rowOff>
        </xdr:from>
        <xdr:to>
          <xdr:col>10</xdr:col>
          <xdr:colOff>0</xdr:colOff>
          <xdr:row>376</xdr:row>
          <xdr:rowOff>0</xdr:rowOff>
        </xdr:to>
        <xdr:sp macro="" textlink="">
          <xdr:nvSpPr>
            <xdr:cNvPr id="13190" name="Button 1926" hidden="1">
              <a:extLst>
                <a:ext uri="{63B3BB69-23CF-44E3-9099-C40C66FF867C}">
                  <a14:compatExt spid="_x0000_s13190"/>
                </a:ext>
                <a:ext uri="{FF2B5EF4-FFF2-40B4-BE49-F238E27FC236}">
                  <a16:creationId xmlns:a16="http://schemas.microsoft.com/office/drawing/2014/main" id="{00000000-0008-0000-0100-00008633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394</xdr:row>
          <xdr:rowOff>0</xdr:rowOff>
        </xdr:from>
        <xdr:to>
          <xdr:col>10</xdr:col>
          <xdr:colOff>0</xdr:colOff>
          <xdr:row>395</xdr:row>
          <xdr:rowOff>0</xdr:rowOff>
        </xdr:to>
        <xdr:sp macro="" textlink="">
          <xdr:nvSpPr>
            <xdr:cNvPr id="13209" name="Button 1945" hidden="1">
              <a:extLst>
                <a:ext uri="{63B3BB69-23CF-44E3-9099-C40C66FF867C}">
                  <a14:compatExt spid="_x0000_s13209"/>
                </a:ext>
                <a:ext uri="{FF2B5EF4-FFF2-40B4-BE49-F238E27FC236}">
                  <a16:creationId xmlns:a16="http://schemas.microsoft.com/office/drawing/2014/main" id="{00000000-0008-0000-0100-00009933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395</xdr:row>
          <xdr:rowOff>0</xdr:rowOff>
        </xdr:from>
        <xdr:to>
          <xdr:col>10</xdr:col>
          <xdr:colOff>0</xdr:colOff>
          <xdr:row>396</xdr:row>
          <xdr:rowOff>0</xdr:rowOff>
        </xdr:to>
        <xdr:sp macro="" textlink="">
          <xdr:nvSpPr>
            <xdr:cNvPr id="13210" name="Button 1946" hidden="1">
              <a:extLst>
                <a:ext uri="{63B3BB69-23CF-44E3-9099-C40C66FF867C}">
                  <a14:compatExt spid="_x0000_s13210"/>
                </a:ext>
                <a:ext uri="{FF2B5EF4-FFF2-40B4-BE49-F238E27FC236}">
                  <a16:creationId xmlns:a16="http://schemas.microsoft.com/office/drawing/2014/main" id="{00000000-0008-0000-0100-00009A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387</xdr:row>
          <xdr:rowOff>0</xdr:rowOff>
        </xdr:from>
        <xdr:to>
          <xdr:col>10</xdr:col>
          <xdr:colOff>0</xdr:colOff>
          <xdr:row>388</xdr:row>
          <xdr:rowOff>0</xdr:rowOff>
        </xdr:to>
        <xdr:sp macro="" textlink="">
          <xdr:nvSpPr>
            <xdr:cNvPr id="13211" name="Button 1947" hidden="1">
              <a:extLst>
                <a:ext uri="{63B3BB69-23CF-44E3-9099-C40C66FF867C}">
                  <a14:compatExt spid="_x0000_s13211"/>
                </a:ext>
                <a:ext uri="{FF2B5EF4-FFF2-40B4-BE49-F238E27FC236}">
                  <a16:creationId xmlns:a16="http://schemas.microsoft.com/office/drawing/2014/main" id="{00000000-0008-0000-0100-00009B33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406</xdr:row>
          <xdr:rowOff>0</xdr:rowOff>
        </xdr:from>
        <xdr:to>
          <xdr:col>10</xdr:col>
          <xdr:colOff>0</xdr:colOff>
          <xdr:row>407</xdr:row>
          <xdr:rowOff>0</xdr:rowOff>
        </xdr:to>
        <xdr:sp macro="" textlink="">
          <xdr:nvSpPr>
            <xdr:cNvPr id="13230" name="Button 1966" hidden="1">
              <a:extLst>
                <a:ext uri="{63B3BB69-23CF-44E3-9099-C40C66FF867C}">
                  <a14:compatExt spid="_x0000_s13230"/>
                </a:ext>
                <a:ext uri="{FF2B5EF4-FFF2-40B4-BE49-F238E27FC236}">
                  <a16:creationId xmlns:a16="http://schemas.microsoft.com/office/drawing/2014/main" id="{00000000-0008-0000-0100-0000AE33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407</xdr:row>
          <xdr:rowOff>0</xdr:rowOff>
        </xdr:from>
        <xdr:to>
          <xdr:col>10</xdr:col>
          <xdr:colOff>0</xdr:colOff>
          <xdr:row>408</xdr:row>
          <xdr:rowOff>0</xdr:rowOff>
        </xdr:to>
        <xdr:sp macro="" textlink="">
          <xdr:nvSpPr>
            <xdr:cNvPr id="13231" name="Button 1967" hidden="1">
              <a:extLst>
                <a:ext uri="{63B3BB69-23CF-44E3-9099-C40C66FF867C}">
                  <a14:compatExt spid="_x0000_s13231"/>
                </a:ext>
                <a:ext uri="{FF2B5EF4-FFF2-40B4-BE49-F238E27FC236}">
                  <a16:creationId xmlns:a16="http://schemas.microsoft.com/office/drawing/2014/main" id="{00000000-0008-0000-0100-0000AF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399</xdr:row>
          <xdr:rowOff>0</xdr:rowOff>
        </xdr:from>
        <xdr:to>
          <xdr:col>10</xdr:col>
          <xdr:colOff>0</xdr:colOff>
          <xdr:row>400</xdr:row>
          <xdr:rowOff>0</xdr:rowOff>
        </xdr:to>
        <xdr:sp macro="" textlink="">
          <xdr:nvSpPr>
            <xdr:cNvPr id="13232" name="Button 1968" hidden="1">
              <a:extLst>
                <a:ext uri="{63B3BB69-23CF-44E3-9099-C40C66FF867C}">
                  <a14:compatExt spid="_x0000_s13232"/>
                </a:ext>
                <a:ext uri="{FF2B5EF4-FFF2-40B4-BE49-F238E27FC236}">
                  <a16:creationId xmlns:a16="http://schemas.microsoft.com/office/drawing/2014/main" id="{00000000-0008-0000-0100-0000B033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418</xdr:row>
          <xdr:rowOff>0</xdr:rowOff>
        </xdr:from>
        <xdr:to>
          <xdr:col>10</xdr:col>
          <xdr:colOff>0</xdr:colOff>
          <xdr:row>419</xdr:row>
          <xdr:rowOff>0</xdr:rowOff>
        </xdr:to>
        <xdr:sp macro="" textlink="">
          <xdr:nvSpPr>
            <xdr:cNvPr id="13251" name="Button 1987" hidden="1">
              <a:extLst>
                <a:ext uri="{63B3BB69-23CF-44E3-9099-C40C66FF867C}">
                  <a14:compatExt spid="_x0000_s13251"/>
                </a:ext>
                <a:ext uri="{FF2B5EF4-FFF2-40B4-BE49-F238E27FC236}">
                  <a16:creationId xmlns:a16="http://schemas.microsoft.com/office/drawing/2014/main" id="{00000000-0008-0000-0100-0000C333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419</xdr:row>
          <xdr:rowOff>0</xdr:rowOff>
        </xdr:from>
        <xdr:to>
          <xdr:col>10</xdr:col>
          <xdr:colOff>0</xdr:colOff>
          <xdr:row>420</xdr:row>
          <xdr:rowOff>0</xdr:rowOff>
        </xdr:to>
        <xdr:sp macro="" textlink="">
          <xdr:nvSpPr>
            <xdr:cNvPr id="13252" name="Button 1988" hidden="1">
              <a:extLst>
                <a:ext uri="{63B3BB69-23CF-44E3-9099-C40C66FF867C}">
                  <a14:compatExt spid="_x0000_s13252"/>
                </a:ext>
                <a:ext uri="{FF2B5EF4-FFF2-40B4-BE49-F238E27FC236}">
                  <a16:creationId xmlns:a16="http://schemas.microsoft.com/office/drawing/2014/main" id="{00000000-0008-0000-0100-0000C4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411</xdr:row>
          <xdr:rowOff>0</xdr:rowOff>
        </xdr:from>
        <xdr:to>
          <xdr:col>10</xdr:col>
          <xdr:colOff>0</xdr:colOff>
          <xdr:row>412</xdr:row>
          <xdr:rowOff>0</xdr:rowOff>
        </xdr:to>
        <xdr:sp macro="" textlink="">
          <xdr:nvSpPr>
            <xdr:cNvPr id="13253" name="Button 1989" hidden="1">
              <a:extLst>
                <a:ext uri="{63B3BB69-23CF-44E3-9099-C40C66FF867C}">
                  <a14:compatExt spid="_x0000_s13253"/>
                </a:ext>
                <a:ext uri="{FF2B5EF4-FFF2-40B4-BE49-F238E27FC236}">
                  <a16:creationId xmlns:a16="http://schemas.microsoft.com/office/drawing/2014/main" id="{00000000-0008-0000-0100-0000C533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430</xdr:row>
          <xdr:rowOff>0</xdr:rowOff>
        </xdr:from>
        <xdr:to>
          <xdr:col>10</xdr:col>
          <xdr:colOff>0</xdr:colOff>
          <xdr:row>431</xdr:row>
          <xdr:rowOff>0</xdr:rowOff>
        </xdr:to>
        <xdr:sp macro="" textlink="">
          <xdr:nvSpPr>
            <xdr:cNvPr id="13289" name="Button 2025" hidden="1">
              <a:extLst>
                <a:ext uri="{63B3BB69-23CF-44E3-9099-C40C66FF867C}">
                  <a14:compatExt spid="_x0000_s13289"/>
                </a:ext>
                <a:ext uri="{FF2B5EF4-FFF2-40B4-BE49-F238E27FC236}">
                  <a16:creationId xmlns:a16="http://schemas.microsoft.com/office/drawing/2014/main" id="{00000000-0008-0000-0100-0000E933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431</xdr:row>
          <xdr:rowOff>0</xdr:rowOff>
        </xdr:from>
        <xdr:to>
          <xdr:col>10</xdr:col>
          <xdr:colOff>0</xdr:colOff>
          <xdr:row>432</xdr:row>
          <xdr:rowOff>0</xdr:rowOff>
        </xdr:to>
        <xdr:sp macro="" textlink="">
          <xdr:nvSpPr>
            <xdr:cNvPr id="13290" name="Button 2026" hidden="1">
              <a:extLst>
                <a:ext uri="{63B3BB69-23CF-44E3-9099-C40C66FF867C}">
                  <a14:compatExt spid="_x0000_s13290"/>
                </a:ext>
                <a:ext uri="{FF2B5EF4-FFF2-40B4-BE49-F238E27FC236}">
                  <a16:creationId xmlns:a16="http://schemas.microsoft.com/office/drawing/2014/main" id="{00000000-0008-0000-0100-0000EA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423</xdr:row>
          <xdr:rowOff>0</xdr:rowOff>
        </xdr:from>
        <xdr:to>
          <xdr:col>10</xdr:col>
          <xdr:colOff>0</xdr:colOff>
          <xdr:row>424</xdr:row>
          <xdr:rowOff>0</xdr:rowOff>
        </xdr:to>
        <xdr:sp macro="" textlink="">
          <xdr:nvSpPr>
            <xdr:cNvPr id="13291" name="Button 2027" hidden="1">
              <a:extLst>
                <a:ext uri="{63B3BB69-23CF-44E3-9099-C40C66FF867C}">
                  <a14:compatExt spid="_x0000_s13291"/>
                </a:ext>
                <a:ext uri="{FF2B5EF4-FFF2-40B4-BE49-F238E27FC236}">
                  <a16:creationId xmlns:a16="http://schemas.microsoft.com/office/drawing/2014/main" id="{00000000-0008-0000-0100-0000EB33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443</xdr:row>
          <xdr:rowOff>0</xdr:rowOff>
        </xdr:from>
        <xdr:to>
          <xdr:col>10</xdr:col>
          <xdr:colOff>0</xdr:colOff>
          <xdr:row>444</xdr:row>
          <xdr:rowOff>0</xdr:rowOff>
        </xdr:to>
        <xdr:sp macro="" textlink="">
          <xdr:nvSpPr>
            <xdr:cNvPr id="13310" name="Button 2046" hidden="1">
              <a:extLst>
                <a:ext uri="{63B3BB69-23CF-44E3-9099-C40C66FF867C}">
                  <a14:compatExt spid="_x0000_s13310"/>
                </a:ext>
                <a:ext uri="{FF2B5EF4-FFF2-40B4-BE49-F238E27FC236}">
                  <a16:creationId xmlns:a16="http://schemas.microsoft.com/office/drawing/2014/main" id="{00000000-0008-0000-0100-0000FE33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444</xdr:row>
          <xdr:rowOff>0</xdr:rowOff>
        </xdr:from>
        <xdr:to>
          <xdr:col>10</xdr:col>
          <xdr:colOff>0</xdr:colOff>
          <xdr:row>445</xdr:row>
          <xdr:rowOff>0</xdr:rowOff>
        </xdr:to>
        <xdr:sp macro="" textlink="">
          <xdr:nvSpPr>
            <xdr:cNvPr id="13311" name="Button 2047" hidden="1">
              <a:extLst>
                <a:ext uri="{63B3BB69-23CF-44E3-9099-C40C66FF867C}">
                  <a14:compatExt spid="_x0000_s13311"/>
                </a:ext>
                <a:ext uri="{FF2B5EF4-FFF2-40B4-BE49-F238E27FC236}">
                  <a16:creationId xmlns:a16="http://schemas.microsoft.com/office/drawing/2014/main" id="{00000000-0008-0000-0100-0000FF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436</xdr:row>
          <xdr:rowOff>0</xdr:rowOff>
        </xdr:from>
        <xdr:to>
          <xdr:col>10</xdr:col>
          <xdr:colOff>0</xdr:colOff>
          <xdr:row>437</xdr:row>
          <xdr:rowOff>0</xdr:rowOff>
        </xdr:to>
        <xdr:sp macro="" textlink="">
          <xdr:nvSpPr>
            <xdr:cNvPr id="17408" name="Button 2048" hidden="1">
              <a:extLst>
                <a:ext uri="{63B3BB69-23CF-44E3-9099-C40C66FF867C}">
                  <a14:compatExt spid="_x0000_s17408"/>
                </a:ext>
                <a:ext uri="{FF2B5EF4-FFF2-40B4-BE49-F238E27FC236}">
                  <a16:creationId xmlns:a16="http://schemas.microsoft.com/office/drawing/2014/main" id="{00000000-0008-0000-0100-00000044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456</xdr:row>
          <xdr:rowOff>0</xdr:rowOff>
        </xdr:from>
        <xdr:to>
          <xdr:col>10</xdr:col>
          <xdr:colOff>0</xdr:colOff>
          <xdr:row>457</xdr:row>
          <xdr:rowOff>0</xdr:rowOff>
        </xdr:to>
        <xdr:sp macro="" textlink="">
          <xdr:nvSpPr>
            <xdr:cNvPr id="17427" name="Button 2067" hidden="1">
              <a:extLst>
                <a:ext uri="{63B3BB69-23CF-44E3-9099-C40C66FF867C}">
                  <a14:compatExt spid="_x0000_s17427"/>
                </a:ext>
                <a:ext uri="{FF2B5EF4-FFF2-40B4-BE49-F238E27FC236}">
                  <a16:creationId xmlns:a16="http://schemas.microsoft.com/office/drawing/2014/main" id="{00000000-0008-0000-0100-0000134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457</xdr:row>
          <xdr:rowOff>0</xdr:rowOff>
        </xdr:from>
        <xdr:to>
          <xdr:col>10</xdr:col>
          <xdr:colOff>0</xdr:colOff>
          <xdr:row>458</xdr:row>
          <xdr:rowOff>0</xdr:rowOff>
        </xdr:to>
        <xdr:sp macro="" textlink="">
          <xdr:nvSpPr>
            <xdr:cNvPr id="17428" name="Button 2068" hidden="1">
              <a:extLst>
                <a:ext uri="{63B3BB69-23CF-44E3-9099-C40C66FF867C}">
                  <a14:compatExt spid="_x0000_s17428"/>
                </a:ext>
                <a:ext uri="{FF2B5EF4-FFF2-40B4-BE49-F238E27FC236}">
                  <a16:creationId xmlns:a16="http://schemas.microsoft.com/office/drawing/2014/main" id="{00000000-0008-0000-0100-000014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449</xdr:row>
          <xdr:rowOff>0</xdr:rowOff>
        </xdr:from>
        <xdr:to>
          <xdr:col>10</xdr:col>
          <xdr:colOff>0</xdr:colOff>
          <xdr:row>450</xdr:row>
          <xdr:rowOff>0</xdr:rowOff>
        </xdr:to>
        <xdr:sp macro="" textlink="">
          <xdr:nvSpPr>
            <xdr:cNvPr id="17429" name="Button 2069" hidden="1">
              <a:extLst>
                <a:ext uri="{63B3BB69-23CF-44E3-9099-C40C66FF867C}">
                  <a14:compatExt spid="_x0000_s17429"/>
                </a:ext>
                <a:ext uri="{FF2B5EF4-FFF2-40B4-BE49-F238E27FC236}">
                  <a16:creationId xmlns:a16="http://schemas.microsoft.com/office/drawing/2014/main" id="{00000000-0008-0000-0100-00001544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469</xdr:row>
          <xdr:rowOff>0</xdr:rowOff>
        </xdr:from>
        <xdr:to>
          <xdr:col>10</xdr:col>
          <xdr:colOff>0</xdr:colOff>
          <xdr:row>470</xdr:row>
          <xdr:rowOff>0</xdr:rowOff>
        </xdr:to>
        <xdr:sp macro="" textlink="">
          <xdr:nvSpPr>
            <xdr:cNvPr id="17448" name="Button 2088" hidden="1">
              <a:extLst>
                <a:ext uri="{63B3BB69-23CF-44E3-9099-C40C66FF867C}">
                  <a14:compatExt spid="_x0000_s17448"/>
                </a:ext>
                <a:ext uri="{FF2B5EF4-FFF2-40B4-BE49-F238E27FC236}">
                  <a16:creationId xmlns:a16="http://schemas.microsoft.com/office/drawing/2014/main" id="{00000000-0008-0000-0100-0000284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470</xdr:row>
          <xdr:rowOff>0</xdr:rowOff>
        </xdr:from>
        <xdr:to>
          <xdr:col>10</xdr:col>
          <xdr:colOff>0</xdr:colOff>
          <xdr:row>471</xdr:row>
          <xdr:rowOff>0</xdr:rowOff>
        </xdr:to>
        <xdr:sp macro="" textlink="">
          <xdr:nvSpPr>
            <xdr:cNvPr id="17449" name="Button 2089" hidden="1">
              <a:extLst>
                <a:ext uri="{63B3BB69-23CF-44E3-9099-C40C66FF867C}">
                  <a14:compatExt spid="_x0000_s17449"/>
                </a:ext>
                <a:ext uri="{FF2B5EF4-FFF2-40B4-BE49-F238E27FC236}">
                  <a16:creationId xmlns:a16="http://schemas.microsoft.com/office/drawing/2014/main" id="{00000000-0008-0000-0100-000029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462</xdr:row>
          <xdr:rowOff>0</xdr:rowOff>
        </xdr:from>
        <xdr:to>
          <xdr:col>10</xdr:col>
          <xdr:colOff>0</xdr:colOff>
          <xdr:row>463</xdr:row>
          <xdr:rowOff>0</xdr:rowOff>
        </xdr:to>
        <xdr:sp macro="" textlink="">
          <xdr:nvSpPr>
            <xdr:cNvPr id="17450" name="Button 2090" hidden="1">
              <a:extLst>
                <a:ext uri="{63B3BB69-23CF-44E3-9099-C40C66FF867C}">
                  <a14:compatExt spid="_x0000_s17450"/>
                </a:ext>
                <a:ext uri="{FF2B5EF4-FFF2-40B4-BE49-F238E27FC236}">
                  <a16:creationId xmlns:a16="http://schemas.microsoft.com/office/drawing/2014/main" id="{00000000-0008-0000-0100-00002A44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432</xdr:row>
          <xdr:rowOff>0</xdr:rowOff>
        </xdr:from>
        <xdr:to>
          <xdr:col>10</xdr:col>
          <xdr:colOff>0</xdr:colOff>
          <xdr:row>433</xdr:row>
          <xdr:rowOff>0</xdr:rowOff>
        </xdr:to>
        <xdr:sp macro="" textlink="">
          <xdr:nvSpPr>
            <xdr:cNvPr id="17451" name="Button 2091" hidden="1">
              <a:extLst>
                <a:ext uri="{63B3BB69-23CF-44E3-9099-C40C66FF867C}">
                  <a14:compatExt spid="_x0000_s17451"/>
                </a:ext>
                <a:ext uri="{FF2B5EF4-FFF2-40B4-BE49-F238E27FC236}">
                  <a16:creationId xmlns:a16="http://schemas.microsoft.com/office/drawing/2014/main" id="{00000000-0008-0000-0100-00002B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433</xdr:row>
          <xdr:rowOff>0</xdr:rowOff>
        </xdr:from>
        <xdr:to>
          <xdr:col>10</xdr:col>
          <xdr:colOff>0</xdr:colOff>
          <xdr:row>434</xdr:row>
          <xdr:rowOff>0</xdr:rowOff>
        </xdr:to>
        <xdr:sp macro="" textlink="">
          <xdr:nvSpPr>
            <xdr:cNvPr id="17452" name="Button 2092" hidden="1">
              <a:extLst>
                <a:ext uri="{63B3BB69-23CF-44E3-9099-C40C66FF867C}">
                  <a14:compatExt spid="_x0000_s17452"/>
                </a:ext>
                <a:ext uri="{FF2B5EF4-FFF2-40B4-BE49-F238E27FC236}">
                  <a16:creationId xmlns:a16="http://schemas.microsoft.com/office/drawing/2014/main" id="{00000000-0008-0000-0100-00002C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445</xdr:row>
          <xdr:rowOff>0</xdr:rowOff>
        </xdr:from>
        <xdr:to>
          <xdr:col>10</xdr:col>
          <xdr:colOff>0</xdr:colOff>
          <xdr:row>446</xdr:row>
          <xdr:rowOff>0</xdr:rowOff>
        </xdr:to>
        <xdr:sp macro="" textlink="">
          <xdr:nvSpPr>
            <xdr:cNvPr id="17453" name="Button 2093" hidden="1">
              <a:extLst>
                <a:ext uri="{63B3BB69-23CF-44E3-9099-C40C66FF867C}">
                  <a14:compatExt spid="_x0000_s17453"/>
                </a:ext>
                <a:ext uri="{FF2B5EF4-FFF2-40B4-BE49-F238E27FC236}">
                  <a16:creationId xmlns:a16="http://schemas.microsoft.com/office/drawing/2014/main" id="{00000000-0008-0000-0100-00002D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446</xdr:row>
          <xdr:rowOff>0</xdr:rowOff>
        </xdr:from>
        <xdr:to>
          <xdr:col>10</xdr:col>
          <xdr:colOff>0</xdr:colOff>
          <xdr:row>447</xdr:row>
          <xdr:rowOff>0</xdr:rowOff>
        </xdr:to>
        <xdr:sp macro="" textlink="">
          <xdr:nvSpPr>
            <xdr:cNvPr id="17454" name="Button 2094" hidden="1">
              <a:extLst>
                <a:ext uri="{63B3BB69-23CF-44E3-9099-C40C66FF867C}">
                  <a14:compatExt spid="_x0000_s17454"/>
                </a:ext>
                <a:ext uri="{FF2B5EF4-FFF2-40B4-BE49-F238E27FC236}">
                  <a16:creationId xmlns:a16="http://schemas.microsoft.com/office/drawing/2014/main" id="{00000000-0008-0000-0100-00002E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458</xdr:row>
          <xdr:rowOff>0</xdr:rowOff>
        </xdr:from>
        <xdr:to>
          <xdr:col>10</xdr:col>
          <xdr:colOff>0</xdr:colOff>
          <xdr:row>459</xdr:row>
          <xdr:rowOff>0</xdr:rowOff>
        </xdr:to>
        <xdr:sp macro="" textlink="">
          <xdr:nvSpPr>
            <xdr:cNvPr id="17456" name="Button 2096" hidden="1">
              <a:extLst>
                <a:ext uri="{63B3BB69-23CF-44E3-9099-C40C66FF867C}">
                  <a14:compatExt spid="_x0000_s17456"/>
                </a:ext>
                <a:ext uri="{FF2B5EF4-FFF2-40B4-BE49-F238E27FC236}">
                  <a16:creationId xmlns:a16="http://schemas.microsoft.com/office/drawing/2014/main" id="{00000000-0008-0000-0100-000030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459</xdr:row>
          <xdr:rowOff>0</xdr:rowOff>
        </xdr:from>
        <xdr:to>
          <xdr:col>10</xdr:col>
          <xdr:colOff>0</xdr:colOff>
          <xdr:row>460</xdr:row>
          <xdr:rowOff>0</xdr:rowOff>
        </xdr:to>
        <xdr:sp macro="" textlink="">
          <xdr:nvSpPr>
            <xdr:cNvPr id="17457" name="Button 2097" hidden="1">
              <a:extLst>
                <a:ext uri="{63B3BB69-23CF-44E3-9099-C40C66FF867C}">
                  <a14:compatExt spid="_x0000_s17457"/>
                </a:ext>
                <a:ext uri="{FF2B5EF4-FFF2-40B4-BE49-F238E27FC236}">
                  <a16:creationId xmlns:a16="http://schemas.microsoft.com/office/drawing/2014/main" id="{00000000-0008-0000-0100-000031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471</xdr:row>
          <xdr:rowOff>0</xdr:rowOff>
        </xdr:from>
        <xdr:to>
          <xdr:col>10</xdr:col>
          <xdr:colOff>0</xdr:colOff>
          <xdr:row>472</xdr:row>
          <xdr:rowOff>0</xdr:rowOff>
        </xdr:to>
        <xdr:sp macro="" textlink="">
          <xdr:nvSpPr>
            <xdr:cNvPr id="17458" name="Button 2098" hidden="1">
              <a:extLst>
                <a:ext uri="{63B3BB69-23CF-44E3-9099-C40C66FF867C}">
                  <a14:compatExt spid="_x0000_s17458"/>
                </a:ext>
                <a:ext uri="{FF2B5EF4-FFF2-40B4-BE49-F238E27FC236}">
                  <a16:creationId xmlns:a16="http://schemas.microsoft.com/office/drawing/2014/main" id="{00000000-0008-0000-0100-000032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472</xdr:row>
          <xdr:rowOff>0</xdr:rowOff>
        </xdr:from>
        <xdr:to>
          <xdr:col>10</xdr:col>
          <xdr:colOff>0</xdr:colOff>
          <xdr:row>473</xdr:row>
          <xdr:rowOff>0</xdr:rowOff>
        </xdr:to>
        <xdr:sp macro="" textlink="">
          <xdr:nvSpPr>
            <xdr:cNvPr id="17459" name="Button 2099" hidden="1">
              <a:extLst>
                <a:ext uri="{63B3BB69-23CF-44E3-9099-C40C66FF867C}">
                  <a14:compatExt spid="_x0000_s17459"/>
                </a:ext>
                <a:ext uri="{FF2B5EF4-FFF2-40B4-BE49-F238E27FC236}">
                  <a16:creationId xmlns:a16="http://schemas.microsoft.com/office/drawing/2014/main" id="{00000000-0008-0000-0100-000033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482</xdr:row>
          <xdr:rowOff>0</xdr:rowOff>
        </xdr:from>
        <xdr:to>
          <xdr:col>10</xdr:col>
          <xdr:colOff>0</xdr:colOff>
          <xdr:row>483</xdr:row>
          <xdr:rowOff>0</xdr:rowOff>
        </xdr:to>
        <xdr:sp macro="" textlink="">
          <xdr:nvSpPr>
            <xdr:cNvPr id="17478" name="Button 2118" hidden="1">
              <a:extLst>
                <a:ext uri="{63B3BB69-23CF-44E3-9099-C40C66FF867C}">
                  <a14:compatExt spid="_x0000_s17478"/>
                </a:ext>
                <a:ext uri="{FF2B5EF4-FFF2-40B4-BE49-F238E27FC236}">
                  <a16:creationId xmlns:a16="http://schemas.microsoft.com/office/drawing/2014/main" id="{00000000-0008-0000-0100-0000464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483</xdr:row>
          <xdr:rowOff>0</xdr:rowOff>
        </xdr:from>
        <xdr:to>
          <xdr:col>10</xdr:col>
          <xdr:colOff>0</xdr:colOff>
          <xdr:row>484</xdr:row>
          <xdr:rowOff>0</xdr:rowOff>
        </xdr:to>
        <xdr:sp macro="" textlink="">
          <xdr:nvSpPr>
            <xdr:cNvPr id="17479" name="Button 2119" hidden="1">
              <a:extLst>
                <a:ext uri="{63B3BB69-23CF-44E3-9099-C40C66FF867C}">
                  <a14:compatExt spid="_x0000_s17479"/>
                </a:ext>
                <a:ext uri="{FF2B5EF4-FFF2-40B4-BE49-F238E27FC236}">
                  <a16:creationId xmlns:a16="http://schemas.microsoft.com/office/drawing/2014/main" id="{00000000-0008-0000-0100-000047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475</xdr:row>
          <xdr:rowOff>0</xdr:rowOff>
        </xdr:from>
        <xdr:to>
          <xdr:col>10</xdr:col>
          <xdr:colOff>0</xdr:colOff>
          <xdr:row>476</xdr:row>
          <xdr:rowOff>0</xdr:rowOff>
        </xdr:to>
        <xdr:sp macro="" textlink="">
          <xdr:nvSpPr>
            <xdr:cNvPr id="17480" name="Button 2120" hidden="1">
              <a:extLst>
                <a:ext uri="{63B3BB69-23CF-44E3-9099-C40C66FF867C}">
                  <a14:compatExt spid="_x0000_s17480"/>
                </a:ext>
                <a:ext uri="{FF2B5EF4-FFF2-40B4-BE49-F238E27FC236}">
                  <a16:creationId xmlns:a16="http://schemas.microsoft.com/office/drawing/2014/main" id="{00000000-0008-0000-0100-00004844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494</xdr:row>
          <xdr:rowOff>0</xdr:rowOff>
        </xdr:from>
        <xdr:to>
          <xdr:col>10</xdr:col>
          <xdr:colOff>0</xdr:colOff>
          <xdr:row>495</xdr:row>
          <xdr:rowOff>0</xdr:rowOff>
        </xdr:to>
        <xdr:sp macro="" textlink="">
          <xdr:nvSpPr>
            <xdr:cNvPr id="17499" name="Button 2139" hidden="1">
              <a:extLst>
                <a:ext uri="{63B3BB69-23CF-44E3-9099-C40C66FF867C}">
                  <a14:compatExt spid="_x0000_s17499"/>
                </a:ext>
                <a:ext uri="{FF2B5EF4-FFF2-40B4-BE49-F238E27FC236}">
                  <a16:creationId xmlns:a16="http://schemas.microsoft.com/office/drawing/2014/main" id="{00000000-0008-0000-0100-00005B4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495</xdr:row>
          <xdr:rowOff>0</xdr:rowOff>
        </xdr:from>
        <xdr:to>
          <xdr:col>10</xdr:col>
          <xdr:colOff>0</xdr:colOff>
          <xdr:row>496</xdr:row>
          <xdr:rowOff>0</xdr:rowOff>
        </xdr:to>
        <xdr:sp macro="" textlink="">
          <xdr:nvSpPr>
            <xdr:cNvPr id="17500" name="Button 2140" hidden="1">
              <a:extLst>
                <a:ext uri="{63B3BB69-23CF-44E3-9099-C40C66FF867C}">
                  <a14:compatExt spid="_x0000_s17500"/>
                </a:ext>
                <a:ext uri="{FF2B5EF4-FFF2-40B4-BE49-F238E27FC236}">
                  <a16:creationId xmlns:a16="http://schemas.microsoft.com/office/drawing/2014/main" id="{00000000-0008-0000-0100-00005C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487</xdr:row>
          <xdr:rowOff>0</xdr:rowOff>
        </xdr:from>
        <xdr:to>
          <xdr:col>10</xdr:col>
          <xdr:colOff>0</xdr:colOff>
          <xdr:row>488</xdr:row>
          <xdr:rowOff>0</xdr:rowOff>
        </xdr:to>
        <xdr:sp macro="" textlink="">
          <xdr:nvSpPr>
            <xdr:cNvPr id="17501" name="Button 2141" hidden="1">
              <a:extLst>
                <a:ext uri="{63B3BB69-23CF-44E3-9099-C40C66FF867C}">
                  <a14:compatExt spid="_x0000_s17501"/>
                </a:ext>
                <a:ext uri="{FF2B5EF4-FFF2-40B4-BE49-F238E27FC236}">
                  <a16:creationId xmlns:a16="http://schemas.microsoft.com/office/drawing/2014/main" id="{00000000-0008-0000-0100-00005D44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506</xdr:row>
          <xdr:rowOff>0</xdr:rowOff>
        </xdr:from>
        <xdr:to>
          <xdr:col>10</xdr:col>
          <xdr:colOff>0</xdr:colOff>
          <xdr:row>507</xdr:row>
          <xdr:rowOff>0</xdr:rowOff>
        </xdr:to>
        <xdr:sp macro="" textlink="">
          <xdr:nvSpPr>
            <xdr:cNvPr id="17520" name="Button 2160" hidden="1">
              <a:extLst>
                <a:ext uri="{63B3BB69-23CF-44E3-9099-C40C66FF867C}">
                  <a14:compatExt spid="_x0000_s17520"/>
                </a:ext>
                <a:ext uri="{FF2B5EF4-FFF2-40B4-BE49-F238E27FC236}">
                  <a16:creationId xmlns:a16="http://schemas.microsoft.com/office/drawing/2014/main" id="{00000000-0008-0000-0100-0000704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507</xdr:row>
          <xdr:rowOff>0</xdr:rowOff>
        </xdr:from>
        <xdr:to>
          <xdr:col>10</xdr:col>
          <xdr:colOff>0</xdr:colOff>
          <xdr:row>508</xdr:row>
          <xdr:rowOff>0</xdr:rowOff>
        </xdr:to>
        <xdr:sp macro="" textlink="">
          <xdr:nvSpPr>
            <xdr:cNvPr id="17521" name="Button 2161" hidden="1">
              <a:extLst>
                <a:ext uri="{63B3BB69-23CF-44E3-9099-C40C66FF867C}">
                  <a14:compatExt spid="_x0000_s17521"/>
                </a:ext>
                <a:ext uri="{FF2B5EF4-FFF2-40B4-BE49-F238E27FC236}">
                  <a16:creationId xmlns:a16="http://schemas.microsoft.com/office/drawing/2014/main" id="{00000000-0008-0000-0100-000071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499</xdr:row>
          <xdr:rowOff>0</xdr:rowOff>
        </xdr:from>
        <xdr:to>
          <xdr:col>10</xdr:col>
          <xdr:colOff>0</xdr:colOff>
          <xdr:row>500</xdr:row>
          <xdr:rowOff>0</xdr:rowOff>
        </xdr:to>
        <xdr:sp macro="" textlink="">
          <xdr:nvSpPr>
            <xdr:cNvPr id="17522" name="Button 2162" hidden="1">
              <a:extLst>
                <a:ext uri="{63B3BB69-23CF-44E3-9099-C40C66FF867C}">
                  <a14:compatExt spid="_x0000_s17522"/>
                </a:ext>
                <a:ext uri="{FF2B5EF4-FFF2-40B4-BE49-F238E27FC236}">
                  <a16:creationId xmlns:a16="http://schemas.microsoft.com/office/drawing/2014/main" id="{00000000-0008-0000-0100-00007244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518</xdr:row>
          <xdr:rowOff>0</xdr:rowOff>
        </xdr:from>
        <xdr:to>
          <xdr:col>10</xdr:col>
          <xdr:colOff>0</xdr:colOff>
          <xdr:row>519</xdr:row>
          <xdr:rowOff>0</xdr:rowOff>
        </xdr:to>
        <xdr:sp macro="" textlink="">
          <xdr:nvSpPr>
            <xdr:cNvPr id="17541" name="Button 2181" hidden="1">
              <a:extLst>
                <a:ext uri="{63B3BB69-23CF-44E3-9099-C40C66FF867C}">
                  <a14:compatExt spid="_x0000_s17541"/>
                </a:ext>
                <a:ext uri="{FF2B5EF4-FFF2-40B4-BE49-F238E27FC236}">
                  <a16:creationId xmlns:a16="http://schemas.microsoft.com/office/drawing/2014/main" id="{00000000-0008-0000-0100-0000854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519</xdr:row>
          <xdr:rowOff>0</xdr:rowOff>
        </xdr:from>
        <xdr:to>
          <xdr:col>10</xdr:col>
          <xdr:colOff>0</xdr:colOff>
          <xdr:row>520</xdr:row>
          <xdr:rowOff>0</xdr:rowOff>
        </xdr:to>
        <xdr:sp macro="" textlink="">
          <xdr:nvSpPr>
            <xdr:cNvPr id="17542" name="Button 2182" hidden="1">
              <a:extLst>
                <a:ext uri="{63B3BB69-23CF-44E3-9099-C40C66FF867C}">
                  <a14:compatExt spid="_x0000_s17542"/>
                </a:ext>
                <a:ext uri="{FF2B5EF4-FFF2-40B4-BE49-F238E27FC236}">
                  <a16:creationId xmlns:a16="http://schemas.microsoft.com/office/drawing/2014/main" id="{00000000-0008-0000-0100-000086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511</xdr:row>
          <xdr:rowOff>0</xdr:rowOff>
        </xdr:from>
        <xdr:to>
          <xdr:col>10</xdr:col>
          <xdr:colOff>0</xdr:colOff>
          <xdr:row>512</xdr:row>
          <xdr:rowOff>0</xdr:rowOff>
        </xdr:to>
        <xdr:sp macro="" textlink="">
          <xdr:nvSpPr>
            <xdr:cNvPr id="17543" name="Button 2183" hidden="1">
              <a:extLst>
                <a:ext uri="{63B3BB69-23CF-44E3-9099-C40C66FF867C}">
                  <a14:compatExt spid="_x0000_s17543"/>
                </a:ext>
                <a:ext uri="{FF2B5EF4-FFF2-40B4-BE49-F238E27FC236}">
                  <a16:creationId xmlns:a16="http://schemas.microsoft.com/office/drawing/2014/main" id="{00000000-0008-0000-0100-00008744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484</xdr:row>
          <xdr:rowOff>0</xdr:rowOff>
        </xdr:from>
        <xdr:to>
          <xdr:col>10</xdr:col>
          <xdr:colOff>0</xdr:colOff>
          <xdr:row>485</xdr:row>
          <xdr:rowOff>0</xdr:rowOff>
        </xdr:to>
        <xdr:sp macro="" textlink="">
          <xdr:nvSpPr>
            <xdr:cNvPr id="17549" name="Button 2189" hidden="1">
              <a:extLst>
                <a:ext uri="{63B3BB69-23CF-44E3-9099-C40C66FF867C}">
                  <a14:compatExt spid="_x0000_s17549"/>
                </a:ext>
                <a:ext uri="{FF2B5EF4-FFF2-40B4-BE49-F238E27FC236}">
                  <a16:creationId xmlns:a16="http://schemas.microsoft.com/office/drawing/2014/main" id="{00000000-0008-0000-0100-00008D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496</xdr:row>
          <xdr:rowOff>0</xdr:rowOff>
        </xdr:from>
        <xdr:to>
          <xdr:col>10</xdr:col>
          <xdr:colOff>0</xdr:colOff>
          <xdr:row>497</xdr:row>
          <xdr:rowOff>0</xdr:rowOff>
        </xdr:to>
        <xdr:sp macro="" textlink="">
          <xdr:nvSpPr>
            <xdr:cNvPr id="17553" name="Button 2193" hidden="1">
              <a:extLst>
                <a:ext uri="{63B3BB69-23CF-44E3-9099-C40C66FF867C}">
                  <a14:compatExt spid="_x0000_s17553"/>
                </a:ext>
                <a:ext uri="{FF2B5EF4-FFF2-40B4-BE49-F238E27FC236}">
                  <a16:creationId xmlns:a16="http://schemas.microsoft.com/office/drawing/2014/main" id="{00000000-0008-0000-0100-000091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508</xdr:row>
          <xdr:rowOff>0</xdr:rowOff>
        </xdr:from>
        <xdr:to>
          <xdr:col>10</xdr:col>
          <xdr:colOff>0</xdr:colOff>
          <xdr:row>509</xdr:row>
          <xdr:rowOff>0</xdr:rowOff>
        </xdr:to>
        <xdr:sp macro="" textlink="">
          <xdr:nvSpPr>
            <xdr:cNvPr id="17554" name="Button 2194" hidden="1">
              <a:extLst>
                <a:ext uri="{63B3BB69-23CF-44E3-9099-C40C66FF867C}">
                  <a14:compatExt spid="_x0000_s17554"/>
                </a:ext>
                <a:ext uri="{FF2B5EF4-FFF2-40B4-BE49-F238E27FC236}">
                  <a16:creationId xmlns:a16="http://schemas.microsoft.com/office/drawing/2014/main" id="{00000000-0008-0000-0100-000092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520</xdr:row>
          <xdr:rowOff>0</xdr:rowOff>
        </xdr:from>
        <xdr:to>
          <xdr:col>10</xdr:col>
          <xdr:colOff>0</xdr:colOff>
          <xdr:row>521</xdr:row>
          <xdr:rowOff>0</xdr:rowOff>
        </xdr:to>
        <xdr:sp macro="" textlink="">
          <xdr:nvSpPr>
            <xdr:cNvPr id="17555" name="Button 2195" hidden="1">
              <a:extLst>
                <a:ext uri="{63B3BB69-23CF-44E3-9099-C40C66FF867C}">
                  <a14:compatExt spid="_x0000_s17555"/>
                </a:ext>
                <a:ext uri="{FF2B5EF4-FFF2-40B4-BE49-F238E27FC236}">
                  <a16:creationId xmlns:a16="http://schemas.microsoft.com/office/drawing/2014/main" id="{00000000-0008-0000-0100-000093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530</xdr:row>
          <xdr:rowOff>0</xdr:rowOff>
        </xdr:from>
        <xdr:to>
          <xdr:col>10</xdr:col>
          <xdr:colOff>0</xdr:colOff>
          <xdr:row>531</xdr:row>
          <xdr:rowOff>0</xdr:rowOff>
        </xdr:to>
        <xdr:sp macro="" textlink="">
          <xdr:nvSpPr>
            <xdr:cNvPr id="17574" name="Button 2214" hidden="1">
              <a:extLst>
                <a:ext uri="{63B3BB69-23CF-44E3-9099-C40C66FF867C}">
                  <a14:compatExt spid="_x0000_s17574"/>
                </a:ext>
                <a:ext uri="{FF2B5EF4-FFF2-40B4-BE49-F238E27FC236}">
                  <a16:creationId xmlns:a16="http://schemas.microsoft.com/office/drawing/2014/main" id="{00000000-0008-0000-0100-0000A64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523</xdr:row>
          <xdr:rowOff>0</xdr:rowOff>
        </xdr:from>
        <xdr:to>
          <xdr:col>10</xdr:col>
          <xdr:colOff>0</xdr:colOff>
          <xdr:row>524</xdr:row>
          <xdr:rowOff>0</xdr:rowOff>
        </xdr:to>
        <xdr:sp macro="" textlink="">
          <xdr:nvSpPr>
            <xdr:cNvPr id="17576" name="Button 2216" hidden="1">
              <a:extLst>
                <a:ext uri="{63B3BB69-23CF-44E3-9099-C40C66FF867C}">
                  <a14:compatExt spid="_x0000_s17576"/>
                </a:ext>
                <a:ext uri="{FF2B5EF4-FFF2-40B4-BE49-F238E27FC236}">
                  <a16:creationId xmlns:a16="http://schemas.microsoft.com/office/drawing/2014/main" id="{00000000-0008-0000-0100-0000A844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541</xdr:row>
          <xdr:rowOff>0</xdr:rowOff>
        </xdr:from>
        <xdr:to>
          <xdr:col>10</xdr:col>
          <xdr:colOff>0</xdr:colOff>
          <xdr:row>542</xdr:row>
          <xdr:rowOff>0</xdr:rowOff>
        </xdr:to>
        <xdr:sp macro="" textlink="">
          <xdr:nvSpPr>
            <xdr:cNvPr id="17595" name="Button 2235" hidden="1">
              <a:extLst>
                <a:ext uri="{63B3BB69-23CF-44E3-9099-C40C66FF867C}">
                  <a14:compatExt spid="_x0000_s17595"/>
                </a:ext>
                <a:ext uri="{FF2B5EF4-FFF2-40B4-BE49-F238E27FC236}">
                  <a16:creationId xmlns:a16="http://schemas.microsoft.com/office/drawing/2014/main" id="{00000000-0008-0000-0100-0000BB4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534</xdr:row>
          <xdr:rowOff>0</xdr:rowOff>
        </xdr:from>
        <xdr:to>
          <xdr:col>10</xdr:col>
          <xdr:colOff>0</xdr:colOff>
          <xdr:row>535</xdr:row>
          <xdr:rowOff>0</xdr:rowOff>
        </xdr:to>
        <xdr:sp macro="" textlink="">
          <xdr:nvSpPr>
            <xdr:cNvPr id="17597" name="Button 2237" hidden="1">
              <a:extLst>
                <a:ext uri="{63B3BB69-23CF-44E3-9099-C40C66FF867C}">
                  <a14:compatExt spid="_x0000_s17597"/>
                </a:ext>
                <a:ext uri="{FF2B5EF4-FFF2-40B4-BE49-F238E27FC236}">
                  <a16:creationId xmlns:a16="http://schemas.microsoft.com/office/drawing/2014/main" id="{00000000-0008-0000-0100-0000BD44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553</xdr:row>
          <xdr:rowOff>0</xdr:rowOff>
        </xdr:from>
        <xdr:to>
          <xdr:col>10</xdr:col>
          <xdr:colOff>0</xdr:colOff>
          <xdr:row>554</xdr:row>
          <xdr:rowOff>0</xdr:rowOff>
        </xdr:to>
        <xdr:sp macro="" textlink="">
          <xdr:nvSpPr>
            <xdr:cNvPr id="17616" name="Button 2256" hidden="1">
              <a:extLst>
                <a:ext uri="{63B3BB69-23CF-44E3-9099-C40C66FF867C}">
                  <a14:compatExt spid="_x0000_s17616"/>
                </a:ext>
                <a:ext uri="{FF2B5EF4-FFF2-40B4-BE49-F238E27FC236}">
                  <a16:creationId xmlns:a16="http://schemas.microsoft.com/office/drawing/2014/main" id="{00000000-0008-0000-0100-0000D04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546</xdr:row>
          <xdr:rowOff>0</xdr:rowOff>
        </xdr:from>
        <xdr:to>
          <xdr:col>10</xdr:col>
          <xdr:colOff>0</xdr:colOff>
          <xdr:row>547</xdr:row>
          <xdr:rowOff>0</xdr:rowOff>
        </xdr:to>
        <xdr:sp macro="" textlink="">
          <xdr:nvSpPr>
            <xdr:cNvPr id="17618" name="Button 2258" hidden="1">
              <a:extLst>
                <a:ext uri="{63B3BB69-23CF-44E3-9099-C40C66FF867C}">
                  <a14:compatExt spid="_x0000_s17618"/>
                </a:ext>
                <a:ext uri="{FF2B5EF4-FFF2-40B4-BE49-F238E27FC236}">
                  <a16:creationId xmlns:a16="http://schemas.microsoft.com/office/drawing/2014/main" id="{00000000-0008-0000-0100-0000D244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564</xdr:row>
          <xdr:rowOff>0</xdr:rowOff>
        </xdr:from>
        <xdr:to>
          <xdr:col>10</xdr:col>
          <xdr:colOff>0</xdr:colOff>
          <xdr:row>565</xdr:row>
          <xdr:rowOff>0</xdr:rowOff>
        </xdr:to>
        <xdr:sp macro="" textlink="">
          <xdr:nvSpPr>
            <xdr:cNvPr id="17637" name="Button 2277" hidden="1">
              <a:extLst>
                <a:ext uri="{63B3BB69-23CF-44E3-9099-C40C66FF867C}">
                  <a14:compatExt spid="_x0000_s17637"/>
                </a:ext>
                <a:ext uri="{FF2B5EF4-FFF2-40B4-BE49-F238E27FC236}">
                  <a16:creationId xmlns:a16="http://schemas.microsoft.com/office/drawing/2014/main" id="{00000000-0008-0000-0100-0000E54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565</xdr:row>
          <xdr:rowOff>0</xdr:rowOff>
        </xdr:from>
        <xdr:to>
          <xdr:col>10</xdr:col>
          <xdr:colOff>0</xdr:colOff>
          <xdr:row>566</xdr:row>
          <xdr:rowOff>0</xdr:rowOff>
        </xdr:to>
        <xdr:sp macro="" textlink="">
          <xdr:nvSpPr>
            <xdr:cNvPr id="17638" name="Button 2278" hidden="1">
              <a:extLst>
                <a:ext uri="{63B3BB69-23CF-44E3-9099-C40C66FF867C}">
                  <a14:compatExt spid="_x0000_s17638"/>
                </a:ext>
                <a:ext uri="{FF2B5EF4-FFF2-40B4-BE49-F238E27FC236}">
                  <a16:creationId xmlns:a16="http://schemas.microsoft.com/office/drawing/2014/main" id="{00000000-0008-0000-0100-0000E6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557</xdr:row>
          <xdr:rowOff>0</xdr:rowOff>
        </xdr:from>
        <xdr:to>
          <xdr:col>10</xdr:col>
          <xdr:colOff>0</xdr:colOff>
          <xdr:row>558</xdr:row>
          <xdr:rowOff>0</xdr:rowOff>
        </xdr:to>
        <xdr:sp macro="" textlink="">
          <xdr:nvSpPr>
            <xdr:cNvPr id="17639" name="Button 2279" hidden="1">
              <a:extLst>
                <a:ext uri="{63B3BB69-23CF-44E3-9099-C40C66FF867C}">
                  <a14:compatExt spid="_x0000_s17639"/>
                </a:ext>
                <a:ext uri="{FF2B5EF4-FFF2-40B4-BE49-F238E27FC236}">
                  <a16:creationId xmlns:a16="http://schemas.microsoft.com/office/drawing/2014/main" id="{00000000-0008-0000-0100-0000E744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542</xdr:row>
          <xdr:rowOff>0</xdr:rowOff>
        </xdr:from>
        <xdr:to>
          <xdr:col>10</xdr:col>
          <xdr:colOff>0</xdr:colOff>
          <xdr:row>543</xdr:row>
          <xdr:rowOff>0</xdr:rowOff>
        </xdr:to>
        <xdr:sp macro="" textlink="">
          <xdr:nvSpPr>
            <xdr:cNvPr id="17641" name="Button 2281" hidden="1">
              <a:extLst>
                <a:ext uri="{63B3BB69-23CF-44E3-9099-C40C66FF867C}">
                  <a14:compatExt spid="_x0000_s17641"/>
                </a:ext>
                <a:ext uri="{FF2B5EF4-FFF2-40B4-BE49-F238E27FC236}">
                  <a16:creationId xmlns:a16="http://schemas.microsoft.com/office/drawing/2014/main" id="{00000000-0008-0000-0100-0000E9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531</xdr:row>
          <xdr:rowOff>0</xdr:rowOff>
        </xdr:from>
        <xdr:to>
          <xdr:col>10</xdr:col>
          <xdr:colOff>0</xdr:colOff>
          <xdr:row>532</xdr:row>
          <xdr:rowOff>0</xdr:rowOff>
        </xdr:to>
        <xdr:sp macro="" textlink="">
          <xdr:nvSpPr>
            <xdr:cNvPr id="17655" name="Button 2295" hidden="1">
              <a:extLst>
                <a:ext uri="{63B3BB69-23CF-44E3-9099-C40C66FF867C}">
                  <a14:compatExt spid="_x0000_s17655"/>
                </a:ext>
                <a:ext uri="{FF2B5EF4-FFF2-40B4-BE49-F238E27FC236}">
                  <a16:creationId xmlns:a16="http://schemas.microsoft.com/office/drawing/2014/main" id="{00000000-0008-0000-0100-0000F7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543</xdr:row>
          <xdr:rowOff>0</xdr:rowOff>
        </xdr:from>
        <xdr:to>
          <xdr:col>10</xdr:col>
          <xdr:colOff>0</xdr:colOff>
          <xdr:row>544</xdr:row>
          <xdr:rowOff>0</xdr:rowOff>
        </xdr:to>
        <xdr:sp macro="" textlink="">
          <xdr:nvSpPr>
            <xdr:cNvPr id="17656" name="Button 2296" hidden="1">
              <a:extLst>
                <a:ext uri="{63B3BB69-23CF-44E3-9099-C40C66FF867C}">
                  <a14:compatExt spid="_x0000_s17656"/>
                </a:ext>
                <a:ext uri="{FF2B5EF4-FFF2-40B4-BE49-F238E27FC236}">
                  <a16:creationId xmlns:a16="http://schemas.microsoft.com/office/drawing/2014/main" id="{00000000-0008-0000-0100-0000F8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554</xdr:row>
          <xdr:rowOff>0</xdr:rowOff>
        </xdr:from>
        <xdr:to>
          <xdr:col>10</xdr:col>
          <xdr:colOff>0</xdr:colOff>
          <xdr:row>555</xdr:row>
          <xdr:rowOff>0</xdr:rowOff>
        </xdr:to>
        <xdr:sp macro="" textlink="">
          <xdr:nvSpPr>
            <xdr:cNvPr id="17657" name="Button 2297" hidden="1">
              <a:extLst>
                <a:ext uri="{63B3BB69-23CF-44E3-9099-C40C66FF867C}">
                  <a14:compatExt spid="_x0000_s17657"/>
                </a:ext>
                <a:ext uri="{FF2B5EF4-FFF2-40B4-BE49-F238E27FC236}">
                  <a16:creationId xmlns:a16="http://schemas.microsoft.com/office/drawing/2014/main" id="{00000000-0008-0000-0100-0000F9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575</xdr:row>
          <xdr:rowOff>0</xdr:rowOff>
        </xdr:from>
        <xdr:to>
          <xdr:col>10</xdr:col>
          <xdr:colOff>0</xdr:colOff>
          <xdr:row>576</xdr:row>
          <xdr:rowOff>0</xdr:rowOff>
        </xdr:to>
        <xdr:sp macro="" textlink="">
          <xdr:nvSpPr>
            <xdr:cNvPr id="17676" name="Button 2316" hidden="1">
              <a:extLst>
                <a:ext uri="{63B3BB69-23CF-44E3-9099-C40C66FF867C}">
                  <a14:compatExt spid="_x0000_s17676"/>
                </a:ext>
                <a:ext uri="{FF2B5EF4-FFF2-40B4-BE49-F238E27FC236}">
                  <a16:creationId xmlns:a16="http://schemas.microsoft.com/office/drawing/2014/main" id="{00000000-0008-0000-0100-00000C45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576</xdr:row>
          <xdr:rowOff>0</xdr:rowOff>
        </xdr:from>
        <xdr:to>
          <xdr:col>10</xdr:col>
          <xdr:colOff>0</xdr:colOff>
          <xdr:row>577</xdr:row>
          <xdr:rowOff>0</xdr:rowOff>
        </xdr:to>
        <xdr:sp macro="" textlink="">
          <xdr:nvSpPr>
            <xdr:cNvPr id="17677" name="Button 2317" hidden="1">
              <a:extLst>
                <a:ext uri="{63B3BB69-23CF-44E3-9099-C40C66FF867C}">
                  <a14:compatExt spid="_x0000_s17677"/>
                </a:ext>
                <a:ext uri="{FF2B5EF4-FFF2-40B4-BE49-F238E27FC236}">
                  <a16:creationId xmlns:a16="http://schemas.microsoft.com/office/drawing/2014/main" id="{00000000-0008-0000-0100-00000D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568</xdr:row>
          <xdr:rowOff>0</xdr:rowOff>
        </xdr:from>
        <xdr:to>
          <xdr:col>10</xdr:col>
          <xdr:colOff>0</xdr:colOff>
          <xdr:row>569</xdr:row>
          <xdr:rowOff>0</xdr:rowOff>
        </xdr:to>
        <xdr:sp macro="" textlink="">
          <xdr:nvSpPr>
            <xdr:cNvPr id="17678" name="Button 2318" hidden="1">
              <a:extLst>
                <a:ext uri="{63B3BB69-23CF-44E3-9099-C40C66FF867C}">
                  <a14:compatExt spid="_x0000_s17678"/>
                </a:ext>
                <a:ext uri="{FF2B5EF4-FFF2-40B4-BE49-F238E27FC236}">
                  <a16:creationId xmlns:a16="http://schemas.microsoft.com/office/drawing/2014/main" id="{00000000-0008-0000-0100-00000E45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586</xdr:row>
          <xdr:rowOff>0</xdr:rowOff>
        </xdr:from>
        <xdr:to>
          <xdr:col>10</xdr:col>
          <xdr:colOff>0</xdr:colOff>
          <xdr:row>587</xdr:row>
          <xdr:rowOff>0</xdr:rowOff>
        </xdr:to>
        <xdr:sp macro="" textlink="">
          <xdr:nvSpPr>
            <xdr:cNvPr id="17768" name="Button 2408" hidden="1">
              <a:extLst>
                <a:ext uri="{63B3BB69-23CF-44E3-9099-C40C66FF867C}">
                  <a14:compatExt spid="_x0000_s17768"/>
                </a:ext>
                <a:ext uri="{FF2B5EF4-FFF2-40B4-BE49-F238E27FC236}">
                  <a16:creationId xmlns:a16="http://schemas.microsoft.com/office/drawing/2014/main" id="{00000000-0008-0000-0100-00006845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587</xdr:row>
          <xdr:rowOff>0</xdr:rowOff>
        </xdr:from>
        <xdr:to>
          <xdr:col>10</xdr:col>
          <xdr:colOff>0</xdr:colOff>
          <xdr:row>588</xdr:row>
          <xdr:rowOff>0</xdr:rowOff>
        </xdr:to>
        <xdr:sp macro="" textlink="">
          <xdr:nvSpPr>
            <xdr:cNvPr id="17769" name="Button 2409" hidden="1">
              <a:extLst>
                <a:ext uri="{63B3BB69-23CF-44E3-9099-C40C66FF867C}">
                  <a14:compatExt spid="_x0000_s17769"/>
                </a:ext>
                <a:ext uri="{FF2B5EF4-FFF2-40B4-BE49-F238E27FC236}">
                  <a16:creationId xmlns:a16="http://schemas.microsoft.com/office/drawing/2014/main" id="{00000000-0008-0000-0100-000069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579</xdr:row>
          <xdr:rowOff>0</xdr:rowOff>
        </xdr:from>
        <xdr:to>
          <xdr:col>10</xdr:col>
          <xdr:colOff>0</xdr:colOff>
          <xdr:row>580</xdr:row>
          <xdr:rowOff>0</xdr:rowOff>
        </xdr:to>
        <xdr:sp macro="" textlink="">
          <xdr:nvSpPr>
            <xdr:cNvPr id="17770" name="Button 2410" hidden="1">
              <a:extLst>
                <a:ext uri="{63B3BB69-23CF-44E3-9099-C40C66FF867C}">
                  <a14:compatExt spid="_x0000_s17770"/>
                </a:ext>
                <a:ext uri="{FF2B5EF4-FFF2-40B4-BE49-F238E27FC236}">
                  <a16:creationId xmlns:a16="http://schemas.microsoft.com/office/drawing/2014/main" id="{00000000-0008-0000-0100-00006A45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598</xdr:row>
          <xdr:rowOff>0</xdr:rowOff>
        </xdr:from>
        <xdr:to>
          <xdr:col>10</xdr:col>
          <xdr:colOff>0</xdr:colOff>
          <xdr:row>599</xdr:row>
          <xdr:rowOff>0</xdr:rowOff>
        </xdr:to>
        <xdr:sp macro="" textlink="">
          <xdr:nvSpPr>
            <xdr:cNvPr id="17789" name="Button 2429" hidden="1">
              <a:extLst>
                <a:ext uri="{63B3BB69-23CF-44E3-9099-C40C66FF867C}">
                  <a14:compatExt spid="_x0000_s17789"/>
                </a:ext>
                <a:ext uri="{FF2B5EF4-FFF2-40B4-BE49-F238E27FC236}">
                  <a16:creationId xmlns:a16="http://schemas.microsoft.com/office/drawing/2014/main" id="{00000000-0008-0000-0100-00007D45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599</xdr:row>
          <xdr:rowOff>0</xdr:rowOff>
        </xdr:from>
        <xdr:to>
          <xdr:col>10</xdr:col>
          <xdr:colOff>0</xdr:colOff>
          <xdr:row>600</xdr:row>
          <xdr:rowOff>0</xdr:rowOff>
        </xdr:to>
        <xdr:sp macro="" textlink="">
          <xdr:nvSpPr>
            <xdr:cNvPr id="17790" name="Button 2430" hidden="1">
              <a:extLst>
                <a:ext uri="{63B3BB69-23CF-44E3-9099-C40C66FF867C}">
                  <a14:compatExt spid="_x0000_s17790"/>
                </a:ext>
                <a:ext uri="{FF2B5EF4-FFF2-40B4-BE49-F238E27FC236}">
                  <a16:creationId xmlns:a16="http://schemas.microsoft.com/office/drawing/2014/main" id="{00000000-0008-0000-0100-00007E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591</xdr:row>
          <xdr:rowOff>0</xdr:rowOff>
        </xdr:from>
        <xdr:to>
          <xdr:col>10</xdr:col>
          <xdr:colOff>0</xdr:colOff>
          <xdr:row>592</xdr:row>
          <xdr:rowOff>0</xdr:rowOff>
        </xdr:to>
        <xdr:sp macro="" textlink="">
          <xdr:nvSpPr>
            <xdr:cNvPr id="17791" name="Button 2431" hidden="1">
              <a:extLst>
                <a:ext uri="{63B3BB69-23CF-44E3-9099-C40C66FF867C}">
                  <a14:compatExt spid="_x0000_s17791"/>
                </a:ext>
                <a:ext uri="{FF2B5EF4-FFF2-40B4-BE49-F238E27FC236}">
                  <a16:creationId xmlns:a16="http://schemas.microsoft.com/office/drawing/2014/main" id="{00000000-0008-0000-0100-00007F45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610</xdr:row>
          <xdr:rowOff>0</xdr:rowOff>
        </xdr:from>
        <xdr:to>
          <xdr:col>10</xdr:col>
          <xdr:colOff>0</xdr:colOff>
          <xdr:row>611</xdr:row>
          <xdr:rowOff>0</xdr:rowOff>
        </xdr:to>
        <xdr:sp macro="" textlink="">
          <xdr:nvSpPr>
            <xdr:cNvPr id="17810" name="Button 2450" hidden="1">
              <a:extLst>
                <a:ext uri="{63B3BB69-23CF-44E3-9099-C40C66FF867C}">
                  <a14:compatExt spid="_x0000_s17810"/>
                </a:ext>
                <a:ext uri="{FF2B5EF4-FFF2-40B4-BE49-F238E27FC236}">
                  <a16:creationId xmlns:a16="http://schemas.microsoft.com/office/drawing/2014/main" id="{00000000-0008-0000-0100-00009245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611</xdr:row>
          <xdr:rowOff>0</xdr:rowOff>
        </xdr:from>
        <xdr:to>
          <xdr:col>10</xdr:col>
          <xdr:colOff>0</xdr:colOff>
          <xdr:row>612</xdr:row>
          <xdr:rowOff>0</xdr:rowOff>
        </xdr:to>
        <xdr:sp macro="" textlink="">
          <xdr:nvSpPr>
            <xdr:cNvPr id="17811" name="Button 2451" hidden="1">
              <a:extLst>
                <a:ext uri="{63B3BB69-23CF-44E3-9099-C40C66FF867C}">
                  <a14:compatExt spid="_x0000_s17811"/>
                </a:ext>
                <a:ext uri="{FF2B5EF4-FFF2-40B4-BE49-F238E27FC236}">
                  <a16:creationId xmlns:a16="http://schemas.microsoft.com/office/drawing/2014/main" id="{00000000-0008-0000-0100-000093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603</xdr:row>
          <xdr:rowOff>0</xdr:rowOff>
        </xdr:from>
        <xdr:to>
          <xdr:col>10</xdr:col>
          <xdr:colOff>0</xdr:colOff>
          <xdr:row>604</xdr:row>
          <xdr:rowOff>0</xdr:rowOff>
        </xdr:to>
        <xdr:sp macro="" textlink="">
          <xdr:nvSpPr>
            <xdr:cNvPr id="17812" name="Button 2452" hidden="1">
              <a:extLst>
                <a:ext uri="{63B3BB69-23CF-44E3-9099-C40C66FF867C}">
                  <a14:compatExt spid="_x0000_s17812"/>
                </a:ext>
                <a:ext uri="{FF2B5EF4-FFF2-40B4-BE49-F238E27FC236}">
                  <a16:creationId xmlns:a16="http://schemas.microsoft.com/office/drawing/2014/main" id="{00000000-0008-0000-0100-00009445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622</xdr:row>
          <xdr:rowOff>0</xdr:rowOff>
        </xdr:from>
        <xdr:to>
          <xdr:col>10</xdr:col>
          <xdr:colOff>0</xdr:colOff>
          <xdr:row>623</xdr:row>
          <xdr:rowOff>0</xdr:rowOff>
        </xdr:to>
        <xdr:sp macro="" textlink="">
          <xdr:nvSpPr>
            <xdr:cNvPr id="17831" name="Button 2471" hidden="1">
              <a:extLst>
                <a:ext uri="{63B3BB69-23CF-44E3-9099-C40C66FF867C}">
                  <a14:compatExt spid="_x0000_s17831"/>
                </a:ext>
                <a:ext uri="{FF2B5EF4-FFF2-40B4-BE49-F238E27FC236}">
                  <a16:creationId xmlns:a16="http://schemas.microsoft.com/office/drawing/2014/main" id="{00000000-0008-0000-0100-0000A745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623</xdr:row>
          <xdr:rowOff>0</xdr:rowOff>
        </xdr:from>
        <xdr:to>
          <xdr:col>10</xdr:col>
          <xdr:colOff>0</xdr:colOff>
          <xdr:row>624</xdr:row>
          <xdr:rowOff>0</xdr:rowOff>
        </xdr:to>
        <xdr:sp macro="" textlink="">
          <xdr:nvSpPr>
            <xdr:cNvPr id="17832" name="Button 2472" hidden="1">
              <a:extLst>
                <a:ext uri="{63B3BB69-23CF-44E3-9099-C40C66FF867C}">
                  <a14:compatExt spid="_x0000_s17832"/>
                </a:ext>
                <a:ext uri="{FF2B5EF4-FFF2-40B4-BE49-F238E27FC236}">
                  <a16:creationId xmlns:a16="http://schemas.microsoft.com/office/drawing/2014/main" id="{00000000-0008-0000-0100-0000A8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615</xdr:row>
          <xdr:rowOff>0</xdr:rowOff>
        </xdr:from>
        <xdr:to>
          <xdr:col>10</xdr:col>
          <xdr:colOff>0</xdr:colOff>
          <xdr:row>616</xdr:row>
          <xdr:rowOff>0</xdr:rowOff>
        </xdr:to>
        <xdr:sp macro="" textlink="">
          <xdr:nvSpPr>
            <xdr:cNvPr id="17833" name="Button 2473" hidden="1">
              <a:extLst>
                <a:ext uri="{63B3BB69-23CF-44E3-9099-C40C66FF867C}">
                  <a14:compatExt spid="_x0000_s17833"/>
                </a:ext>
                <a:ext uri="{FF2B5EF4-FFF2-40B4-BE49-F238E27FC236}">
                  <a16:creationId xmlns:a16="http://schemas.microsoft.com/office/drawing/2014/main" id="{00000000-0008-0000-0100-0000A945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634</xdr:row>
          <xdr:rowOff>0</xdr:rowOff>
        </xdr:from>
        <xdr:to>
          <xdr:col>10</xdr:col>
          <xdr:colOff>0</xdr:colOff>
          <xdr:row>635</xdr:row>
          <xdr:rowOff>0</xdr:rowOff>
        </xdr:to>
        <xdr:sp macro="" textlink="">
          <xdr:nvSpPr>
            <xdr:cNvPr id="17853" name="Button 2493" hidden="1">
              <a:extLst>
                <a:ext uri="{63B3BB69-23CF-44E3-9099-C40C66FF867C}">
                  <a14:compatExt spid="_x0000_s17853"/>
                </a:ext>
                <a:ext uri="{FF2B5EF4-FFF2-40B4-BE49-F238E27FC236}">
                  <a16:creationId xmlns:a16="http://schemas.microsoft.com/office/drawing/2014/main" id="{00000000-0008-0000-0100-0000BD45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635</xdr:row>
          <xdr:rowOff>0</xdr:rowOff>
        </xdr:from>
        <xdr:to>
          <xdr:col>10</xdr:col>
          <xdr:colOff>0</xdr:colOff>
          <xdr:row>636</xdr:row>
          <xdr:rowOff>0</xdr:rowOff>
        </xdr:to>
        <xdr:sp macro="" textlink="">
          <xdr:nvSpPr>
            <xdr:cNvPr id="17854" name="Button 2494" hidden="1">
              <a:extLst>
                <a:ext uri="{63B3BB69-23CF-44E3-9099-C40C66FF867C}">
                  <a14:compatExt spid="_x0000_s17854"/>
                </a:ext>
                <a:ext uri="{FF2B5EF4-FFF2-40B4-BE49-F238E27FC236}">
                  <a16:creationId xmlns:a16="http://schemas.microsoft.com/office/drawing/2014/main" id="{00000000-0008-0000-0100-0000BE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627</xdr:row>
          <xdr:rowOff>0</xdr:rowOff>
        </xdr:from>
        <xdr:to>
          <xdr:col>10</xdr:col>
          <xdr:colOff>0</xdr:colOff>
          <xdr:row>628</xdr:row>
          <xdr:rowOff>0</xdr:rowOff>
        </xdr:to>
        <xdr:sp macro="" textlink="">
          <xdr:nvSpPr>
            <xdr:cNvPr id="17855" name="Button 2495" hidden="1">
              <a:extLst>
                <a:ext uri="{63B3BB69-23CF-44E3-9099-C40C66FF867C}">
                  <a14:compatExt spid="_x0000_s17855"/>
                </a:ext>
                <a:ext uri="{FF2B5EF4-FFF2-40B4-BE49-F238E27FC236}">
                  <a16:creationId xmlns:a16="http://schemas.microsoft.com/office/drawing/2014/main" id="{00000000-0008-0000-0100-0000BF45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645</xdr:row>
          <xdr:rowOff>0</xdr:rowOff>
        </xdr:from>
        <xdr:to>
          <xdr:col>10</xdr:col>
          <xdr:colOff>0</xdr:colOff>
          <xdr:row>646</xdr:row>
          <xdr:rowOff>0</xdr:rowOff>
        </xdr:to>
        <xdr:sp macro="" textlink="">
          <xdr:nvSpPr>
            <xdr:cNvPr id="17874" name="Button 2514" hidden="1">
              <a:extLst>
                <a:ext uri="{63B3BB69-23CF-44E3-9099-C40C66FF867C}">
                  <a14:compatExt spid="_x0000_s17874"/>
                </a:ext>
                <a:ext uri="{FF2B5EF4-FFF2-40B4-BE49-F238E27FC236}">
                  <a16:creationId xmlns:a16="http://schemas.microsoft.com/office/drawing/2014/main" id="{00000000-0008-0000-0100-0000D245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646</xdr:row>
          <xdr:rowOff>0</xdr:rowOff>
        </xdr:from>
        <xdr:to>
          <xdr:col>10</xdr:col>
          <xdr:colOff>0</xdr:colOff>
          <xdr:row>647</xdr:row>
          <xdr:rowOff>0</xdr:rowOff>
        </xdr:to>
        <xdr:sp macro="" textlink="">
          <xdr:nvSpPr>
            <xdr:cNvPr id="17875" name="Button 2515" hidden="1">
              <a:extLst>
                <a:ext uri="{63B3BB69-23CF-44E3-9099-C40C66FF867C}">
                  <a14:compatExt spid="_x0000_s17875"/>
                </a:ext>
                <a:ext uri="{FF2B5EF4-FFF2-40B4-BE49-F238E27FC236}">
                  <a16:creationId xmlns:a16="http://schemas.microsoft.com/office/drawing/2014/main" id="{00000000-0008-0000-0100-0000D3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638</xdr:row>
          <xdr:rowOff>0</xdr:rowOff>
        </xdr:from>
        <xdr:to>
          <xdr:col>10</xdr:col>
          <xdr:colOff>0</xdr:colOff>
          <xdr:row>639</xdr:row>
          <xdr:rowOff>0</xdr:rowOff>
        </xdr:to>
        <xdr:sp macro="" textlink="">
          <xdr:nvSpPr>
            <xdr:cNvPr id="17876" name="Button 2516" hidden="1">
              <a:extLst>
                <a:ext uri="{63B3BB69-23CF-44E3-9099-C40C66FF867C}">
                  <a14:compatExt spid="_x0000_s17876"/>
                </a:ext>
                <a:ext uri="{FF2B5EF4-FFF2-40B4-BE49-F238E27FC236}">
                  <a16:creationId xmlns:a16="http://schemas.microsoft.com/office/drawing/2014/main" id="{00000000-0008-0000-0100-0000D445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656</xdr:row>
          <xdr:rowOff>0</xdr:rowOff>
        </xdr:from>
        <xdr:to>
          <xdr:col>10</xdr:col>
          <xdr:colOff>0</xdr:colOff>
          <xdr:row>657</xdr:row>
          <xdr:rowOff>0</xdr:rowOff>
        </xdr:to>
        <xdr:sp macro="" textlink="">
          <xdr:nvSpPr>
            <xdr:cNvPr id="17895" name="Button 2535" hidden="1">
              <a:extLst>
                <a:ext uri="{63B3BB69-23CF-44E3-9099-C40C66FF867C}">
                  <a14:compatExt spid="_x0000_s17895"/>
                </a:ext>
                <a:ext uri="{FF2B5EF4-FFF2-40B4-BE49-F238E27FC236}">
                  <a16:creationId xmlns:a16="http://schemas.microsoft.com/office/drawing/2014/main" id="{00000000-0008-0000-0100-0000E745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657</xdr:row>
          <xdr:rowOff>0</xdr:rowOff>
        </xdr:from>
        <xdr:to>
          <xdr:col>10</xdr:col>
          <xdr:colOff>0</xdr:colOff>
          <xdr:row>658</xdr:row>
          <xdr:rowOff>0</xdr:rowOff>
        </xdr:to>
        <xdr:sp macro="" textlink="">
          <xdr:nvSpPr>
            <xdr:cNvPr id="17896" name="Button 2536" hidden="1">
              <a:extLst>
                <a:ext uri="{63B3BB69-23CF-44E3-9099-C40C66FF867C}">
                  <a14:compatExt spid="_x0000_s17896"/>
                </a:ext>
                <a:ext uri="{FF2B5EF4-FFF2-40B4-BE49-F238E27FC236}">
                  <a16:creationId xmlns:a16="http://schemas.microsoft.com/office/drawing/2014/main" id="{00000000-0008-0000-0100-0000E8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649</xdr:row>
          <xdr:rowOff>0</xdr:rowOff>
        </xdr:from>
        <xdr:to>
          <xdr:col>10</xdr:col>
          <xdr:colOff>0</xdr:colOff>
          <xdr:row>650</xdr:row>
          <xdr:rowOff>0</xdr:rowOff>
        </xdr:to>
        <xdr:sp macro="" textlink="">
          <xdr:nvSpPr>
            <xdr:cNvPr id="17897" name="Button 2537" hidden="1">
              <a:extLst>
                <a:ext uri="{63B3BB69-23CF-44E3-9099-C40C66FF867C}">
                  <a14:compatExt spid="_x0000_s17897"/>
                </a:ext>
                <a:ext uri="{FF2B5EF4-FFF2-40B4-BE49-F238E27FC236}">
                  <a16:creationId xmlns:a16="http://schemas.microsoft.com/office/drawing/2014/main" id="{00000000-0008-0000-0100-0000E945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667</xdr:row>
          <xdr:rowOff>0</xdr:rowOff>
        </xdr:from>
        <xdr:to>
          <xdr:col>10</xdr:col>
          <xdr:colOff>0</xdr:colOff>
          <xdr:row>668</xdr:row>
          <xdr:rowOff>0</xdr:rowOff>
        </xdr:to>
        <xdr:sp macro="" textlink="">
          <xdr:nvSpPr>
            <xdr:cNvPr id="17916" name="Button 2556" hidden="1">
              <a:extLst>
                <a:ext uri="{63B3BB69-23CF-44E3-9099-C40C66FF867C}">
                  <a14:compatExt spid="_x0000_s17916"/>
                </a:ext>
                <a:ext uri="{FF2B5EF4-FFF2-40B4-BE49-F238E27FC236}">
                  <a16:creationId xmlns:a16="http://schemas.microsoft.com/office/drawing/2014/main" id="{00000000-0008-0000-0100-0000FC45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668</xdr:row>
          <xdr:rowOff>0</xdr:rowOff>
        </xdr:from>
        <xdr:to>
          <xdr:col>10</xdr:col>
          <xdr:colOff>0</xdr:colOff>
          <xdr:row>669</xdr:row>
          <xdr:rowOff>0</xdr:rowOff>
        </xdr:to>
        <xdr:sp macro="" textlink="">
          <xdr:nvSpPr>
            <xdr:cNvPr id="17917" name="Button 2557" hidden="1">
              <a:extLst>
                <a:ext uri="{63B3BB69-23CF-44E3-9099-C40C66FF867C}">
                  <a14:compatExt spid="_x0000_s17917"/>
                </a:ext>
                <a:ext uri="{FF2B5EF4-FFF2-40B4-BE49-F238E27FC236}">
                  <a16:creationId xmlns:a16="http://schemas.microsoft.com/office/drawing/2014/main" id="{00000000-0008-0000-0100-0000FD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660</xdr:row>
          <xdr:rowOff>0</xdr:rowOff>
        </xdr:from>
        <xdr:to>
          <xdr:col>10</xdr:col>
          <xdr:colOff>0</xdr:colOff>
          <xdr:row>661</xdr:row>
          <xdr:rowOff>0</xdr:rowOff>
        </xdr:to>
        <xdr:sp macro="" textlink="">
          <xdr:nvSpPr>
            <xdr:cNvPr id="17918" name="Button 2558" hidden="1">
              <a:extLst>
                <a:ext uri="{63B3BB69-23CF-44E3-9099-C40C66FF867C}">
                  <a14:compatExt spid="_x0000_s17918"/>
                </a:ext>
                <a:ext uri="{FF2B5EF4-FFF2-40B4-BE49-F238E27FC236}">
                  <a16:creationId xmlns:a16="http://schemas.microsoft.com/office/drawing/2014/main" id="{00000000-0008-0000-0100-0000FE45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678</xdr:row>
          <xdr:rowOff>0</xdr:rowOff>
        </xdr:from>
        <xdr:to>
          <xdr:col>10</xdr:col>
          <xdr:colOff>0</xdr:colOff>
          <xdr:row>679</xdr:row>
          <xdr:rowOff>0</xdr:rowOff>
        </xdr:to>
        <xdr:sp macro="" textlink="">
          <xdr:nvSpPr>
            <xdr:cNvPr id="17954" name="Button 2594" hidden="1">
              <a:extLst>
                <a:ext uri="{63B3BB69-23CF-44E3-9099-C40C66FF867C}">
                  <a14:compatExt spid="_x0000_s17954"/>
                </a:ext>
                <a:ext uri="{FF2B5EF4-FFF2-40B4-BE49-F238E27FC236}">
                  <a16:creationId xmlns:a16="http://schemas.microsoft.com/office/drawing/2014/main" id="{00000000-0008-0000-0100-00002246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679</xdr:row>
          <xdr:rowOff>0</xdr:rowOff>
        </xdr:from>
        <xdr:to>
          <xdr:col>10</xdr:col>
          <xdr:colOff>0</xdr:colOff>
          <xdr:row>680</xdr:row>
          <xdr:rowOff>0</xdr:rowOff>
        </xdr:to>
        <xdr:sp macro="" textlink="">
          <xdr:nvSpPr>
            <xdr:cNvPr id="17955" name="Button 2595" hidden="1">
              <a:extLst>
                <a:ext uri="{63B3BB69-23CF-44E3-9099-C40C66FF867C}">
                  <a14:compatExt spid="_x0000_s17955"/>
                </a:ext>
                <a:ext uri="{FF2B5EF4-FFF2-40B4-BE49-F238E27FC236}">
                  <a16:creationId xmlns:a16="http://schemas.microsoft.com/office/drawing/2014/main" id="{00000000-0008-0000-0100-000023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671</xdr:row>
          <xdr:rowOff>0</xdr:rowOff>
        </xdr:from>
        <xdr:to>
          <xdr:col>10</xdr:col>
          <xdr:colOff>0</xdr:colOff>
          <xdr:row>672</xdr:row>
          <xdr:rowOff>0</xdr:rowOff>
        </xdr:to>
        <xdr:sp macro="" textlink="">
          <xdr:nvSpPr>
            <xdr:cNvPr id="17956" name="Button 2596" hidden="1">
              <a:extLst>
                <a:ext uri="{63B3BB69-23CF-44E3-9099-C40C66FF867C}">
                  <a14:compatExt spid="_x0000_s17956"/>
                </a:ext>
                <a:ext uri="{FF2B5EF4-FFF2-40B4-BE49-F238E27FC236}">
                  <a16:creationId xmlns:a16="http://schemas.microsoft.com/office/drawing/2014/main" id="{00000000-0008-0000-0100-00002446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690</xdr:row>
          <xdr:rowOff>0</xdr:rowOff>
        </xdr:from>
        <xdr:to>
          <xdr:col>10</xdr:col>
          <xdr:colOff>0</xdr:colOff>
          <xdr:row>691</xdr:row>
          <xdr:rowOff>0</xdr:rowOff>
        </xdr:to>
        <xdr:sp macro="" textlink="">
          <xdr:nvSpPr>
            <xdr:cNvPr id="17975" name="Button 2615" hidden="1">
              <a:extLst>
                <a:ext uri="{63B3BB69-23CF-44E3-9099-C40C66FF867C}">
                  <a14:compatExt spid="_x0000_s17975"/>
                </a:ext>
                <a:ext uri="{FF2B5EF4-FFF2-40B4-BE49-F238E27FC236}">
                  <a16:creationId xmlns:a16="http://schemas.microsoft.com/office/drawing/2014/main" id="{00000000-0008-0000-0100-00003746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691</xdr:row>
          <xdr:rowOff>0</xdr:rowOff>
        </xdr:from>
        <xdr:to>
          <xdr:col>10</xdr:col>
          <xdr:colOff>0</xdr:colOff>
          <xdr:row>692</xdr:row>
          <xdr:rowOff>0</xdr:rowOff>
        </xdr:to>
        <xdr:sp macro="" textlink="">
          <xdr:nvSpPr>
            <xdr:cNvPr id="17976" name="Button 2616" hidden="1">
              <a:extLst>
                <a:ext uri="{63B3BB69-23CF-44E3-9099-C40C66FF867C}">
                  <a14:compatExt spid="_x0000_s17976"/>
                </a:ext>
                <a:ext uri="{FF2B5EF4-FFF2-40B4-BE49-F238E27FC236}">
                  <a16:creationId xmlns:a16="http://schemas.microsoft.com/office/drawing/2014/main" id="{00000000-0008-0000-0100-000038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683</xdr:row>
          <xdr:rowOff>0</xdr:rowOff>
        </xdr:from>
        <xdr:to>
          <xdr:col>10</xdr:col>
          <xdr:colOff>0</xdr:colOff>
          <xdr:row>684</xdr:row>
          <xdr:rowOff>0</xdr:rowOff>
        </xdr:to>
        <xdr:sp macro="" textlink="">
          <xdr:nvSpPr>
            <xdr:cNvPr id="17977" name="Button 2617" hidden="1">
              <a:extLst>
                <a:ext uri="{63B3BB69-23CF-44E3-9099-C40C66FF867C}">
                  <a14:compatExt spid="_x0000_s17977"/>
                </a:ext>
                <a:ext uri="{FF2B5EF4-FFF2-40B4-BE49-F238E27FC236}">
                  <a16:creationId xmlns:a16="http://schemas.microsoft.com/office/drawing/2014/main" id="{00000000-0008-0000-0100-00003946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702</xdr:row>
          <xdr:rowOff>0</xdr:rowOff>
        </xdr:from>
        <xdr:to>
          <xdr:col>10</xdr:col>
          <xdr:colOff>0</xdr:colOff>
          <xdr:row>703</xdr:row>
          <xdr:rowOff>0</xdr:rowOff>
        </xdr:to>
        <xdr:sp macro="" textlink="">
          <xdr:nvSpPr>
            <xdr:cNvPr id="17996" name="Button 2636" hidden="1">
              <a:extLst>
                <a:ext uri="{63B3BB69-23CF-44E3-9099-C40C66FF867C}">
                  <a14:compatExt spid="_x0000_s17996"/>
                </a:ext>
                <a:ext uri="{FF2B5EF4-FFF2-40B4-BE49-F238E27FC236}">
                  <a16:creationId xmlns:a16="http://schemas.microsoft.com/office/drawing/2014/main" id="{00000000-0008-0000-0100-00004C46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703</xdr:row>
          <xdr:rowOff>0</xdr:rowOff>
        </xdr:from>
        <xdr:to>
          <xdr:col>10</xdr:col>
          <xdr:colOff>0</xdr:colOff>
          <xdr:row>704</xdr:row>
          <xdr:rowOff>0</xdr:rowOff>
        </xdr:to>
        <xdr:sp macro="" textlink="">
          <xdr:nvSpPr>
            <xdr:cNvPr id="17997" name="Button 2637" hidden="1">
              <a:extLst>
                <a:ext uri="{63B3BB69-23CF-44E3-9099-C40C66FF867C}">
                  <a14:compatExt spid="_x0000_s17997"/>
                </a:ext>
                <a:ext uri="{FF2B5EF4-FFF2-40B4-BE49-F238E27FC236}">
                  <a16:creationId xmlns:a16="http://schemas.microsoft.com/office/drawing/2014/main" id="{00000000-0008-0000-0100-00004D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695</xdr:row>
          <xdr:rowOff>0</xdr:rowOff>
        </xdr:from>
        <xdr:to>
          <xdr:col>10</xdr:col>
          <xdr:colOff>0</xdr:colOff>
          <xdr:row>696</xdr:row>
          <xdr:rowOff>0</xdr:rowOff>
        </xdr:to>
        <xdr:sp macro="" textlink="">
          <xdr:nvSpPr>
            <xdr:cNvPr id="17998" name="Button 2638" hidden="1">
              <a:extLst>
                <a:ext uri="{63B3BB69-23CF-44E3-9099-C40C66FF867C}">
                  <a14:compatExt spid="_x0000_s17998"/>
                </a:ext>
                <a:ext uri="{FF2B5EF4-FFF2-40B4-BE49-F238E27FC236}">
                  <a16:creationId xmlns:a16="http://schemas.microsoft.com/office/drawing/2014/main" id="{00000000-0008-0000-0100-00004E46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714</xdr:row>
          <xdr:rowOff>0</xdr:rowOff>
        </xdr:from>
        <xdr:to>
          <xdr:col>10</xdr:col>
          <xdr:colOff>0</xdr:colOff>
          <xdr:row>715</xdr:row>
          <xdr:rowOff>0</xdr:rowOff>
        </xdr:to>
        <xdr:sp macro="" textlink="">
          <xdr:nvSpPr>
            <xdr:cNvPr id="18017" name="Button 2657" hidden="1">
              <a:extLst>
                <a:ext uri="{63B3BB69-23CF-44E3-9099-C40C66FF867C}">
                  <a14:compatExt spid="_x0000_s18017"/>
                </a:ext>
                <a:ext uri="{FF2B5EF4-FFF2-40B4-BE49-F238E27FC236}">
                  <a16:creationId xmlns:a16="http://schemas.microsoft.com/office/drawing/2014/main" id="{00000000-0008-0000-0100-00006146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715</xdr:row>
          <xdr:rowOff>0</xdr:rowOff>
        </xdr:from>
        <xdr:to>
          <xdr:col>10</xdr:col>
          <xdr:colOff>0</xdr:colOff>
          <xdr:row>716</xdr:row>
          <xdr:rowOff>0</xdr:rowOff>
        </xdr:to>
        <xdr:sp macro="" textlink="">
          <xdr:nvSpPr>
            <xdr:cNvPr id="18018" name="Button 2658" hidden="1">
              <a:extLst>
                <a:ext uri="{63B3BB69-23CF-44E3-9099-C40C66FF867C}">
                  <a14:compatExt spid="_x0000_s18018"/>
                </a:ext>
                <a:ext uri="{FF2B5EF4-FFF2-40B4-BE49-F238E27FC236}">
                  <a16:creationId xmlns:a16="http://schemas.microsoft.com/office/drawing/2014/main" id="{00000000-0008-0000-0100-000062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707</xdr:row>
          <xdr:rowOff>0</xdr:rowOff>
        </xdr:from>
        <xdr:to>
          <xdr:col>10</xdr:col>
          <xdr:colOff>0</xdr:colOff>
          <xdr:row>708</xdr:row>
          <xdr:rowOff>0</xdr:rowOff>
        </xdr:to>
        <xdr:sp macro="" textlink="">
          <xdr:nvSpPr>
            <xdr:cNvPr id="18019" name="Button 2659" hidden="1">
              <a:extLst>
                <a:ext uri="{63B3BB69-23CF-44E3-9099-C40C66FF867C}">
                  <a14:compatExt spid="_x0000_s18019"/>
                </a:ext>
                <a:ext uri="{FF2B5EF4-FFF2-40B4-BE49-F238E27FC236}">
                  <a16:creationId xmlns:a16="http://schemas.microsoft.com/office/drawing/2014/main" id="{00000000-0008-0000-0100-00006346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726</xdr:row>
          <xdr:rowOff>0</xdr:rowOff>
        </xdr:from>
        <xdr:to>
          <xdr:col>10</xdr:col>
          <xdr:colOff>0</xdr:colOff>
          <xdr:row>727</xdr:row>
          <xdr:rowOff>0</xdr:rowOff>
        </xdr:to>
        <xdr:sp macro="" textlink="">
          <xdr:nvSpPr>
            <xdr:cNvPr id="18055" name="Button 2695" hidden="1">
              <a:extLst>
                <a:ext uri="{63B3BB69-23CF-44E3-9099-C40C66FF867C}">
                  <a14:compatExt spid="_x0000_s18055"/>
                </a:ext>
                <a:ext uri="{FF2B5EF4-FFF2-40B4-BE49-F238E27FC236}">
                  <a16:creationId xmlns:a16="http://schemas.microsoft.com/office/drawing/2014/main" id="{00000000-0008-0000-0100-00008746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727</xdr:row>
          <xdr:rowOff>0</xdr:rowOff>
        </xdr:from>
        <xdr:to>
          <xdr:col>10</xdr:col>
          <xdr:colOff>0</xdr:colOff>
          <xdr:row>728</xdr:row>
          <xdr:rowOff>0</xdr:rowOff>
        </xdr:to>
        <xdr:sp macro="" textlink="">
          <xdr:nvSpPr>
            <xdr:cNvPr id="18056" name="Button 2696" hidden="1">
              <a:extLst>
                <a:ext uri="{63B3BB69-23CF-44E3-9099-C40C66FF867C}">
                  <a14:compatExt spid="_x0000_s18056"/>
                </a:ext>
                <a:ext uri="{FF2B5EF4-FFF2-40B4-BE49-F238E27FC236}">
                  <a16:creationId xmlns:a16="http://schemas.microsoft.com/office/drawing/2014/main" id="{00000000-0008-0000-0100-000088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719</xdr:row>
          <xdr:rowOff>0</xdr:rowOff>
        </xdr:from>
        <xdr:to>
          <xdr:col>10</xdr:col>
          <xdr:colOff>0</xdr:colOff>
          <xdr:row>720</xdr:row>
          <xdr:rowOff>0</xdr:rowOff>
        </xdr:to>
        <xdr:sp macro="" textlink="">
          <xdr:nvSpPr>
            <xdr:cNvPr id="18057" name="Button 2697" hidden="1">
              <a:extLst>
                <a:ext uri="{63B3BB69-23CF-44E3-9099-C40C66FF867C}">
                  <a14:compatExt spid="_x0000_s18057"/>
                </a:ext>
                <a:ext uri="{FF2B5EF4-FFF2-40B4-BE49-F238E27FC236}">
                  <a16:creationId xmlns:a16="http://schemas.microsoft.com/office/drawing/2014/main" id="{00000000-0008-0000-0100-00008946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737</xdr:row>
          <xdr:rowOff>0</xdr:rowOff>
        </xdr:from>
        <xdr:to>
          <xdr:col>10</xdr:col>
          <xdr:colOff>0</xdr:colOff>
          <xdr:row>738</xdr:row>
          <xdr:rowOff>0</xdr:rowOff>
        </xdr:to>
        <xdr:sp macro="" textlink="">
          <xdr:nvSpPr>
            <xdr:cNvPr id="18076" name="Button 2716" hidden="1">
              <a:extLst>
                <a:ext uri="{63B3BB69-23CF-44E3-9099-C40C66FF867C}">
                  <a14:compatExt spid="_x0000_s18076"/>
                </a:ext>
                <a:ext uri="{FF2B5EF4-FFF2-40B4-BE49-F238E27FC236}">
                  <a16:creationId xmlns:a16="http://schemas.microsoft.com/office/drawing/2014/main" id="{00000000-0008-0000-0100-00009C46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738</xdr:row>
          <xdr:rowOff>0</xdr:rowOff>
        </xdr:from>
        <xdr:to>
          <xdr:col>10</xdr:col>
          <xdr:colOff>0</xdr:colOff>
          <xdr:row>739</xdr:row>
          <xdr:rowOff>0</xdr:rowOff>
        </xdr:to>
        <xdr:sp macro="" textlink="">
          <xdr:nvSpPr>
            <xdr:cNvPr id="18077" name="Button 2717" hidden="1">
              <a:extLst>
                <a:ext uri="{63B3BB69-23CF-44E3-9099-C40C66FF867C}">
                  <a14:compatExt spid="_x0000_s18077"/>
                </a:ext>
                <a:ext uri="{FF2B5EF4-FFF2-40B4-BE49-F238E27FC236}">
                  <a16:creationId xmlns:a16="http://schemas.microsoft.com/office/drawing/2014/main" id="{00000000-0008-0000-0100-00009D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730</xdr:row>
          <xdr:rowOff>0</xdr:rowOff>
        </xdr:from>
        <xdr:to>
          <xdr:col>10</xdr:col>
          <xdr:colOff>0</xdr:colOff>
          <xdr:row>731</xdr:row>
          <xdr:rowOff>0</xdr:rowOff>
        </xdr:to>
        <xdr:sp macro="" textlink="">
          <xdr:nvSpPr>
            <xdr:cNvPr id="18078" name="Button 2718" hidden="1">
              <a:extLst>
                <a:ext uri="{63B3BB69-23CF-44E3-9099-C40C66FF867C}">
                  <a14:compatExt spid="_x0000_s18078"/>
                </a:ext>
                <a:ext uri="{FF2B5EF4-FFF2-40B4-BE49-F238E27FC236}">
                  <a16:creationId xmlns:a16="http://schemas.microsoft.com/office/drawing/2014/main" id="{00000000-0008-0000-0100-00009E46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748</xdr:row>
          <xdr:rowOff>0</xdr:rowOff>
        </xdr:from>
        <xdr:to>
          <xdr:col>10</xdr:col>
          <xdr:colOff>0</xdr:colOff>
          <xdr:row>749</xdr:row>
          <xdr:rowOff>0</xdr:rowOff>
        </xdr:to>
        <xdr:sp macro="" textlink="">
          <xdr:nvSpPr>
            <xdr:cNvPr id="18097" name="Button 2737" hidden="1">
              <a:extLst>
                <a:ext uri="{63B3BB69-23CF-44E3-9099-C40C66FF867C}">
                  <a14:compatExt spid="_x0000_s18097"/>
                </a:ext>
                <a:ext uri="{FF2B5EF4-FFF2-40B4-BE49-F238E27FC236}">
                  <a16:creationId xmlns:a16="http://schemas.microsoft.com/office/drawing/2014/main" id="{00000000-0008-0000-0100-0000B146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749</xdr:row>
          <xdr:rowOff>0</xdr:rowOff>
        </xdr:from>
        <xdr:to>
          <xdr:col>10</xdr:col>
          <xdr:colOff>0</xdr:colOff>
          <xdr:row>750</xdr:row>
          <xdr:rowOff>0</xdr:rowOff>
        </xdr:to>
        <xdr:sp macro="" textlink="">
          <xdr:nvSpPr>
            <xdr:cNvPr id="18098" name="Button 2738" hidden="1">
              <a:extLst>
                <a:ext uri="{63B3BB69-23CF-44E3-9099-C40C66FF867C}">
                  <a14:compatExt spid="_x0000_s18098"/>
                </a:ext>
                <a:ext uri="{FF2B5EF4-FFF2-40B4-BE49-F238E27FC236}">
                  <a16:creationId xmlns:a16="http://schemas.microsoft.com/office/drawing/2014/main" id="{00000000-0008-0000-0100-0000B2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741</xdr:row>
          <xdr:rowOff>0</xdr:rowOff>
        </xdr:from>
        <xdr:to>
          <xdr:col>10</xdr:col>
          <xdr:colOff>0</xdr:colOff>
          <xdr:row>742</xdr:row>
          <xdr:rowOff>0</xdr:rowOff>
        </xdr:to>
        <xdr:sp macro="" textlink="">
          <xdr:nvSpPr>
            <xdr:cNvPr id="18099" name="Button 2739" hidden="1">
              <a:extLst>
                <a:ext uri="{63B3BB69-23CF-44E3-9099-C40C66FF867C}">
                  <a14:compatExt spid="_x0000_s18099"/>
                </a:ext>
                <a:ext uri="{FF2B5EF4-FFF2-40B4-BE49-F238E27FC236}">
                  <a16:creationId xmlns:a16="http://schemas.microsoft.com/office/drawing/2014/main" id="{00000000-0008-0000-0100-0000B346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759</xdr:row>
          <xdr:rowOff>0</xdr:rowOff>
        </xdr:from>
        <xdr:to>
          <xdr:col>10</xdr:col>
          <xdr:colOff>0</xdr:colOff>
          <xdr:row>760</xdr:row>
          <xdr:rowOff>0</xdr:rowOff>
        </xdr:to>
        <xdr:sp macro="" textlink="">
          <xdr:nvSpPr>
            <xdr:cNvPr id="18118" name="Button 2758" hidden="1">
              <a:extLst>
                <a:ext uri="{63B3BB69-23CF-44E3-9099-C40C66FF867C}">
                  <a14:compatExt spid="_x0000_s18118"/>
                </a:ext>
                <a:ext uri="{FF2B5EF4-FFF2-40B4-BE49-F238E27FC236}">
                  <a16:creationId xmlns:a16="http://schemas.microsoft.com/office/drawing/2014/main" id="{00000000-0008-0000-0100-0000C646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760</xdr:row>
          <xdr:rowOff>0</xdr:rowOff>
        </xdr:from>
        <xdr:to>
          <xdr:col>10</xdr:col>
          <xdr:colOff>0</xdr:colOff>
          <xdr:row>761</xdr:row>
          <xdr:rowOff>0</xdr:rowOff>
        </xdr:to>
        <xdr:sp macro="" textlink="">
          <xdr:nvSpPr>
            <xdr:cNvPr id="18119" name="Button 2759" hidden="1">
              <a:extLst>
                <a:ext uri="{63B3BB69-23CF-44E3-9099-C40C66FF867C}">
                  <a14:compatExt spid="_x0000_s18119"/>
                </a:ext>
                <a:ext uri="{FF2B5EF4-FFF2-40B4-BE49-F238E27FC236}">
                  <a16:creationId xmlns:a16="http://schemas.microsoft.com/office/drawing/2014/main" id="{00000000-0008-0000-0100-0000C7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752</xdr:row>
          <xdr:rowOff>0</xdr:rowOff>
        </xdr:from>
        <xdr:to>
          <xdr:col>10</xdr:col>
          <xdr:colOff>0</xdr:colOff>
          <xdr:row>753</xdr:row>
          <xdr:rowOff>0</xdr:rowOff>
        </xdr:to>
        <xdr:sp macro="" textlink="">
          <xdr:nvSpPr>
            <xdr:cNvPr id="18120" name="Button 2760" hidden="1">
              <a:extLst>
                <a:ext uri="{63B3BB69-23CF-44E3-9099-C40C66FF867C}">
                  <a14:compatExt spid="_x0000_s18120"/>
                </a:ext>
                <a:ext uri="{FF2B5EF4-FFF2-40B4-BE49-F238E27FC236}">
                  <a16:creationId xmlns:a16="http://schemas.microsoft.com/office/drawing/2014/main" id="{00000000-0008-0000-0100-0000C846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770</xdr:row>
          <xdr:rowOff>0</xdr:rowOff>
        </xdr:from>
        <xdr:to>
          <xdr:col>10</xdr:col>
          <xdr:colOff>0</xdr:colOff>
          <xdr:row>771</xdr:row>
          <xdr:rowOff>0</xdr:rowOff>
        </xdr:to>
        <xdr:sp macro="" textlink="">
          <xdr:nvSpPr>
            <xdr:cNvPr id="18142" name="Button 2782" hidden="1">
              <a:extLst>
                <a:ext uri="{63B3BB69-23CF-44E3-9099-C40C66FF867C}">
                  <a14:compatExt spid="_x0000_s18142"/>
                </a:ext>
                <a:ext uri="{FF2B5EF4-FFF2-40B4-BE49-F238E27FC236}">
                  <a16:creationId xmlns:a16="http://schemas.microsoft.com/office/drawing/2014/main" id="{00000000-0008-0000-0100-0000DE46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771</xdr:row>
          <xdr:rowOff>0</xdr:rowOff>
        </xdr:from>
        <xdr:to>
          <xdr:col>10</xdr:col>
          <xdr:colOff>0</xdr:colOff>
          <xdr:row>772</xdr:row>
          <xdr:rowOff>0</xdr:rowOff>
        </xdr:to>
        <xdr:sp macro="" textlink="">
          <xdr:nvSpPr>
            <xdr:cNvPr id="18143" name="Button 2783" hidden="1">
              <a:extLst>
                <a:ext uri="{63B3BB69-23CF-44E3-9099-C40C66FF867C}">
                  <a14:compatExt spid="_x0000_s18143"/>
                </a:ext>
                <a:ext uri="{FF2B5EF4-FFF2-40B4-BE49-F238E27FC236}">
                  <a16:creationId xmlns:a16="http://schemas.microsoft.com/office/drawing/2014/main" id="{00000000-0008-0000-0100-0000DF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763</xdr:row>
          <xdr:rowOff>0</xdr:rowOff>
        </xdr:from>
        <xdr:to>
          <xdr:col>10</xdr:col>
          <xdr:colOff>0</xdr:colOff>
          <xdr:row>764</xdr:row>
          <xdr:rowOff>0</xdr:rowOff>
        </xdr:to>
        <xdr:sp macro="" textlink="">
          <xdr:nvSpPr>
            <xdr:cNvPr id="18144" name="Button 2784" hidden="1">
              <a:extLst>
                <a:ext uri="{63B3BB69-23CF-44E3-9099-C40C66FF867C}">
                  <a14:compatExt spid="_x0000_s18144"/>
                </a:ext>
                <a:ext uri="{FF2B5EF4-FFF2-40B4-BE49-F238E27FC236}">
                  <a16:creationId xmlns:a16="http://schemas.microsoft.com/office/drawing/2014/main" id="{00000000-0008-0000-0100-0000E046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781</xdr:row>
          <xdr:rowOff>0</xdr:rowOff>
        </xdr:from>
        <xdr:to>
          <xdr:col>10</xdr:col>
          <xdr:colOff>0</xdr:colOff>
          <xdr:row>782</xdr:row>
          <xdr:rowOff>0</xdr:rowOff>
        </xdr:to>
        <xdr:sp macro="" textlink="">
          <xdr:nvSpPr>
            <xdr:cNvPr id="18163" name="Button 2803" hidden="1">
              <a:extLst>
                <a:ext uri="{63B3BB69-23CF-44E3-9099-C40C66FF867C}">
                  <a14:compatExt spid="_x0000_s18163"/>
                </a:ext>
                <a:ext uri="{FF2B5EF4-FFF2-40B4-BE49-F238E27FC236}">
                  <a16:creationId xmlns:a16="http://schemas.microsoft.com/office/drawing/2014/main" id="{00000000-0008-0000-0100-0000F346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782</xdr:row>
          <xdr:rowOff>0</xdr:rowOff>
        </xdr:from>
        <xdr:to>
          <xdr:col>10</xdr:col>
          <xdr:colOff>0</xdr:colOff>
          <xdr:row>783</xdr:row>
          <xdr:rowOff>0</xdr:rowOff>
        </xdr:to>
        <xdr:sp macro="" textlink="">
          <xdr:nvSpPr>
            <xdr:cNvPr id="18164" name="Button 2804" hidden="1">
              <a:extLst>
                <a:ext uri="{63B3BB69-23CF-44E3-9099-C40C66FF867C}">
                  <a14:compatExt spid="_x0000_s18164"/>
                </a:ext>
                <a:ext uri="{FF2B5EF4-FFF2-40B4-BE49-F238E27FC236}">
                  <a16:creationId xmlns:a16="http://schemas.microsoft.com/office/drawing/2014/main" id="{00000000-0008-0000-0100-0000F4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774</xdr:row>
          <xdr:rowOff>0</xdr:rowOff>
        </xdr:from>
        <xdr:to>
          <xdr:col>10</xdr:col>
          <xdr:colOff>0</xdr:colOff>
          <xdr:row>775</xdr:row>
          <xdr:rowOff>0</xdr:rowOff>
        </xdr:to>
        <xdr:sp macro="" textlink="">
          <xdr:nvSpPr>
            <xdr:cNvPr id="18165" name="Button 2805" hidden="1">
              <a:extLst>
                <a:ext uri="{63B3BB69-23CF-44E3-9099-C40C66FF867C}">
                  <a14:compatExt spid="_x0000_s18165"/>
                </a:ext>
                <a:ext uri="{FF2B5EF4-FFF2-40B4-BE49-F238E27FC236}">
                  <a16:creationId xmlns:a16="http://schemas.microsoft.com/office/drawing/2014/main" id="{00000000-0008-0000-0100-0000F546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792</xdr:row>
          <xdr:rowOff>0</xdr:rowOff>
        </xdr:from>
        <xdr:to>
          <xdr:col>10</xdr:col>
          <xdr:colOff>0</xdr:colOff>
          <xdr:row>793</xdr:row>
          <xdr:rowOff>0</xdr:rowOff>
        </xdr:to>
        <xdr:sp macro="" textlink="">
          <xdr:nvSpPr>
            <xdr:cNvPr id="18184" name="Button 2824" hidden="1">
              <a:extLst>
                <a:ext uri="{63B3BB69-23CF-44E3-9099-C40C66FF867C}">
                  <a14:compatExt spid="_x0000_s18184"/>
                </a:ext>
                <a:ext uri="{FF2B5EF4-FFF2-40B4-BE49-F238E27FC236}">
                  <a16:creationId xmlns:a16="http://schemas.microsoft.com/office/drawing/2014/main" id="{00000000-0008-0000-0100-00000847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793</xdr:row>
          <xdr:rowOff>0</xdr:rowOff>
        </xdr:from>
        <xdr:to>
          <xdr:col>10</xdr:col>
          <xdr:colOff>0</xdr:colOff>
          <xdr:row>794</xdr:row>
          <xdr:rowOff>0</xdr:rowOff>
        </xdr:to>
        <xdr:sp macro="" textlink="">
          <xdr:nvSpPr>
            <xdr:cNvPr id="18185" name="Button 2825" hidden="1">
              <a:extLst>
                <a:ext uri="{63B3BB69-23CF-44E3-9099-C40C66FF867C}">
                  <a14:compatExt spid="_x0000_s18185"/>
                </a:ext>
                <a:ext uri="{FF2B5EF4-FFF2-40B4-BE49-F238E27FC236}">
                  <a16:creationId xmlns:a16="http://schemas.microsoft.com/office/drawing/2014/main" id="{00000000-0008-0000-0100-000009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785</xdr:row>
          <xdr:rowOff>0</xdr:rowOff>
        </xdr:from>
        <xdr:to>
          <xdr:col>10</xdr:col>
          <xdr:colOff>0</xdr:colOff>
          <xdr:row>786</xdr:row>
          <xdr:rowOff>0</xdr:rowOff>
        </xdr:to>
        <xdr:sp macro="" textlink="">
          <xdr:nvSpPr>
            <xdr:cNvPr id="18186" name="Button 2826" hidden="1">
              <a:extLst>
                <a:ext uri="{63B3BB69-23CF-44E3-9099-C40C66FF867C}">
                  <a14:compatExt spid="_x0000_s18186"/>
                </a:ext>
                <a:ext uri="{FF2B5EF4-FFF2-40B4-BE49-F238E27FC236}">
                  <a16:creationId xmlns:a16="http://schemas.microsoft.com/office/drawing/2014/main" id="{00000000-0008-0000-0100-00000A47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803</xdr:row>
          <xdr:rowOff>0</xdr:rowOff>
        </xdr:from>
        <xdr:to>
          <xdr:col>10</xdr:col>
          <xdr:colOff>0</xdr:colOff>
          <xdr:row>804</xdr:row>
          <xdr:rowOff>0</xdr:rowOff>
        </xdr:to>
        <xdr:sp macro="" textlink="">
          <xdr:nvSpPr>
            <xdr:cNvPr id="18205" name="Button 2845" hidden="1">
              <a:extLst>
                <a:ext uri="{63B3BB69-23CF-44E3-9099-C40C66FF867C}">
                  <a14:compatExt spid="_x0000_s18205"/>
                </a:ext>
                <a:ext uri="{FF2B5EF4-FFF2-40B4-BE49-F238E27FC236}">
                  <a16:creationId xmlns:a16="http://schemas.microsoft.com/office/drawing/2014/main" id="{00000000-0008-0000-0100-00001D47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804</xdr:row>
          <xdr:rowOff>0</xdr:rowOff>
        </xdr:from>
        <xdr:to>
          <xdr:col>10</xdr:col>
          <xdr:colOff>0</xdr:colOff>
          <xdr:row>805</xdr:row>
          <xdr:rowOff>0</xdr:rowOff>
        </xdr:to>
        <xdr:sp macro="" textlink="">
          <xdr:nvSpPr>
            <xdr:cNvPr id="18206" name="Button 2846" hidden="1">
              <a:extLst>
                <a:ext uri="{63B3BB69-23CF-44E3-9099-C40C66FF867C}">
                  <a14:compatExt spid="_x0000_s18206"/>
                </a:ext>
                <a:ext uri="{FF2B5EF4-FFF2-40B4-BE49-F238E27FC236}">
                  <a16:creationId xmlns:a16="http://schemas.microsoft.com/office/drawing/2014/main" id="{00000000-0008-0000-0100-00001E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796</xdr:row>
          <xdr:rowOff>0</xdr:rowOff>
        </xdr:from>
        <xdr:to>
          <xdr:col>10</xdr:col>
          <xdr:colOff>0</xdr:colOff>
          <xdr:row>797</xdr:row>
          <xdr:rowOff>0</xdr:rowOff>
        </xdr:to>
        <xdr:sp macro="" textlink="">
          <xdr:nvSpPr>
            <xdr:cNvPr id="18207" name="Button 2847" hidden="1">
              <a:extLst>
                <a:ext uri="{63B3BB69-23CF-44E3-9099-C40C66FF867C}">
                  <a14:compatExt spid="_x0000_s18207"/>
                </a:ext>
                <a:ext uri="{FF2B5EF4-FFF2-40B4-BE49-F238E27FC236}">
                  <a16:creationId xmlns:a16="http://schemas.microsoft.com/office/drawing/2014/main" id="{00000000-0008-0000-0100-00001F47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814</xdr:row>
          <xdr:rowOff>0</xdr:rowOff>
        </xdr:from>
        <xdr:to>
          <xdr:col>10</xdr:col>
          <xdr:colOff>0</xdr:colOff>
          <xdr:row>815</xdr:row>
          <xdr:rowOff>0</xdr:rowOff>
        </xdr:to>
        <xdr:sp macro="" textlink="">
          <xdr:nvSpPr>
            <xdr:cNvPr id="18233" name="Button 2873" hidden="1">
              <a:extLst>
                <a:ext uri="{63B3BB69-23CF-44E3-9099-C40C66FF867C}">
                  <a14:compatExt spid="_x0000_s18233"/>
                </a:ext>
                <a:ext uri="{FF2B5EF4-FFF2-40B4-BE49-F238E27FC236}">
                  <a16:creationId xmlns:a16="http://schemas.microsoft.com/office/drawing/2014/main" id="{00000000-0008-0000-0100-00003947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815</xdr:row>
          <xdr:rowOff>0</xdr:rowOff>
        </xdr:from>
        <xdr:to>
          <xdr:col>10</xdr:col>
          <xdr:colOff>0</xdr:colOff>
          <xdr:row>816</xdr:row>
          <xdr:rowOff>0</xdr:rowOff>
        </xdr:to>
        <xdr:sp macro="" textlink="">
          <xdr:nvSpPr>
            <xdr:cNvPr id="18234" name="Button 2874" hidden="1">
              <a:extLst>
                <a:ext uri="{63B3BB69-23CF-44E3-9099-C40C66FF867C}">
                  <a14:compatExt spid="_x0000_s18234"/>
                </a:ext>
                <a:ext uri="{FF2B5EF4-FFF2-40B4-BE49-F238E27FC236}">
                  <a16:creationId xmlns:a16="http://schemas.microsoft.com/office/drawing/2014/main" id="{00000000-0008-0000-0100-00003A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807</xdr:row>
          <xdr:rowOff>0</xdr:rowOff>
        </xdr:from>
        <xdr:to>
          <xdr:col>10</xdr:col>
          <xdr:colOff>0</xdr:colOff>
          <xdr:row>808</xdr:row>
          <xdr:rowOff>0</xdr:rowOff>
        </xdr:to>
        <xdr:sp macro="" textlink="">
          <xdr:nvSpPr>
            <xdr:cNvPr id="18235" name="Button 2875" hidden="1">
              <a:extLst>
                <a:ext uri="{63B3BB69-23CF-44E3-9099-C40C66FF867C}">
                  <a14:compatExt spid="_x0000_s18235"/>
                </a:ext>
                <a:ext uri="{FF2B5EF4-FFF2-40B4-BE49-F238E27FC236}">
                  <a16:creationId xmlns:a16="http://schemas.microsoft.com/office/drawing/2014/main" id="{00000000-0008-0000-0100-00003B47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827</xdr:row>
          <xdr:rowOff>0</xdr:rowOff>
        </xdr:from>
        <xdr:to>
          <xdr:col>10</xdr:col>
          <xdr:colOff>0</xdr:colOff>
          <xdr:row>828</xdr:row>
          <xdr:rowOff>0</xdr:rowOff>
        </xdr:to>
        <xdr:sp macro="" textlink="">
          <xdr:nvSpPr>
            <xdr:cNvPr id="18254" name="Button 2894" hidden="1">
              <a:extLst>
                <a:ext uri="{63B3BB69-23CF-44E3-9099-C40C66FF867C}">
                  <a14:compatExt spid="_x0000_s18254"/>
                </a:ext>
                <a:ext uri="{FF2B5EF4-FFF2-40B4-BE49-F238E27FC236}">
                  <a16:creationId xmlns:a16="http://schemas.microsoft.com/office/drawing/2014/main" id="{00000000-0008-0000-0100-00004E47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828</xdr:row>
          <xdr:rowOff>0</xdr:rowOff>
        </xdr:from>
        <xdr:to>
          <xdr:col>10</xdr:col>
          <xdr:colOff>0</xdr:colOff>
          <xdr:row>829</xdr:row>
          <xdr:rowOff>0</xdr:rowOff>
        </xdr:to>
        <xdr:sp macro="" textlink="">
          <xdr:nvSpPr>
            <xdr:cNvPr id="18255" name="Button 2895" hidden="1">
              <a:extLst>
                <a:ext uri="{63B3BB69-23CF-44E3-9099-C40C66FF867C}">
                  <a14:compatExt spid="_x0000_s18255"/>
                </a:ext>
                <a:ext uri="{FF2B5EF4-FFF2-40B4-BE49-F238E27FC236}">
                  <a16:creationId xmlns:a16="http://schemas.microsoft.com/office/drawing/2014/main" id="{00000000-0008-0000-0100-00004F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820</xdr:row>
          <xdr:rowOff>0</xdr:rowOff>
        </xdr:from>
        <xdr:to>
          <xdr:col>10</xdr:col>
          <xdr:colOff>0</xdr:colOff>
          <xdr:row>821</xdr:row>
          <xdr:rowOff>0</xdr:rowOff>
        </xdr:to>
        <xdr:sp macro="" textlink="">
          <xdr:nvSpPr>
            <xdr:cNvPr id="18256" name="Button 2896" hidden="1">
              <a:extLst>
                <a:ext uri="{63B3BB69-23CF-44E3-9099-C40C66FF867C}">
                  <a14:compatExt spid="_x0000_s18256"/>
                </a:ext>
                <a:ext uri="{FF2B5EF4-FFF2-40B4-BE49-F238E27FC236}">
                  <a16:creationId xmlns:a16="http://schemas.microsoft.com/office/drawing/2014/main" id="{00000000-0008-0000-0100-00005047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840</xdr:row>
          <xdr:rowOff>0</xdr:rowOff>
        </xdr:from>
        <xdr:to>
          <xdr:col>10</xdr:col>
          <xdr:colOff>0</xdr:colOff>
          <xdr:row>841</xdr:row>
          <xdr:rowOff>0</xdr:rowOff>
        </xdr:to>
        <xdr:sp macro="" textlink="">
          <xdr:nvSpPr>
            <xdr:cNvPr id="18275" name="Button 2915" hidden="1">
              <a:extLst>
                <a:ext uri="{63B3BB69-23CF-44E3-9099-C40C66FF867C}">
                  <a14:compatExt spid="_x0000_s18275"/>
                </a:ext>
                <a:ext uri="{FF2B5EF4-FFF2-40B4-BE49-F238E27FC236}">
                  <a16:creationId xmlns:a16="http://schemas.microsoft.com/office/drawing/2014/main" id="{00000000-0008-0000-0100-00006347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841</xdr:row>
          <xdr:rowOff>0</xdr:rowOff>
        </xdr:from>
        <xdr:to>
          <xdr:col>10</xdr:col>
          <xdr:colOff>0</xdr:colOff>
          <xdr:row>842</xdr:row>
          <xdr:rowOff>0</xdr:rowOff>
        </xdr:to>
        <xdr:sp macro="" textlink="">
          <xdr:nvSpPr>
            <xdr:cNvPr id="18276" name="Button 2916" hidden="1">
              <a:extLst>
                <a:ext uri="{63B3BB69-23CF-44E3-9099-C40C66FF867C}">
                  <a14:compatExt spid="_x0000_s18276"/>
                </a:ext>
                <a:ext uri="{FF2B5EF4-FFF2-40B4-BE49-F238E27FC236}">
                  <a16:creationId xmlns:a16="http://schemas.microsoft.com/office/drawing/2014/main" id="{00000000-0008-0000-0100-000064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833</xdr:row>
          <xdr:rowOff>0</xdr:rowOff>
        </xdr:from>
        <xdr:to>
          <xdr:col>10</xdr:col>
          <xdr:colOff>0</xdr:colOff>
          <xdr:row>834</xdr:row>
          <xdr:rowOff>0</xdr:rowOff>
        </xdr:to>
        <xdr:sp macro="" textlink="">
          <xdr:nvSpPr>
            <xdr:cNvPr id="18277" name="Button 2917" hidden="1">
              <a:extLst>
                <a:ext uri="{63B3BB69-23CF-44E3-9099-C40C66FF867C}">
                  <a14:compatExt spid="_x0000_s18277"/>
                </a:ext>
                <a:ext uri="{FF2B5EF4-FFF2-40B4-BE49-F238E27FC236}">
                  <a16:creationId xmlns:a16="http://schemas.microsoft.com/office/drawing/2014/main" id="{00000000-0008-0000-0100-00006547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853</xdr:row>
          <xdr:rowOff>0</xdr:rowOff>
        </xdr:from>
        <xdr:to>
          <xdr:col>10</xdr:col>
          <xdr:colOff>0</xdr:colOff>
          <xdr:row>854</xdr:row>
          <xdr:rowOff>0</xdr:rowOff>
        </xdr:to>
        <xdr:sp macro="" textlink="">
          <xdr:nvSpPr>
            <xdr:cNvPr id="18296" name="Button 2936" hidden="1">
              <a:extLst>
                <a:ext uri="{63B3BB69-23CF-44E3-9099-C40C66FF867C}">
                  <a14:compatExt spid="_x0000_s18296"/>
                </a:ext>
                <a:ext uri="{FF2B5EF4-FFF2-40B4-BE49-F238E27FC236}">
                  <a16:creationId xmlns:a16="http://schemas.microsoft.com/office/drawing/2014/main" id="{00000000-0008-0000-0100-00007847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854</xdr:row>
          <xdr:rowOff>0</xdr:rowOff>
        </xdr:from>
        <xdr:to>
          <xdr:col>10</xdr:col>
          <xdr:colOff>0</xdr:colOff>
          <xdr:row>855</xdr:row>
          <xdr:rowOff>0</xdr:rowOff>
        </xdr:to>
        <xdr:sp macro="" textlink="">
          <xdr:nvSpPr>
            <xdr:cNvPr id="18297" name="Button 2937" hidden="1">
              <a:extLst>
                <a:ext uri="{63B3BB69-23CF-44E3-9099-C40C66FF867C}">
                  <a14:compatExt spid="_x0000_s18297"/>
                </a:ext>
                <a:ext uri="{FF2B5EF4-FFF2-40B4-BE49-F238E27FC236}">
                  <a16:creationId xmlns:a16="http://schemas.microsoft.com/office/drawing/2014/main" id="{00000000-0008-0000-0100-000079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846</xdr:row>
          <xdr:rowOff>0</xdr:rowOff>
        </xdr:from>
        <xdr:to>
          <xdr:col>10</xdr:col>
          <xdr:colOff>0</xdr:colOff>
          <xdr:row>847</xdr:row>
          <xdr:rowOff>0</xdr:rowOff>
        </xdr:to>
        <xdr:sp macro="" textlink="">
          <xdr:nvSpPr>
            <xdr:cNvPr id="18298" name="Button 2938" hidden="1">
              <a:extLst>
                <a:ext uri="{63B3BB69-23CF-44E3-9099-C40C66FF867C}">
                  <a14:compatExt spid="_x0000_s18298"/>
                </a:ext>
                <a:ext uri="{FF2B5EF4-FFF2-40B4-BE49-F238E27FC236}">
                  <a16:creationId xmlns:a16="http://schemas.microsoft.com/office/drawing/2014/main" id="{00000000-0008-0000-0100-00007A47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816</xdr:row>
          <xdr:rowOff>0</xdr:rowOff>
        </xdr:from>
        <xdr:to>
          <xdr:col>10</xdr:col>
          <xdr:colOff>0</xdr:colOff>
          <xdr:row>817</xdr:row>
          <xdr:rowOff>0</xdr:rowOff>
        </xdr:to>
        <xdr:sp macro="" textlink="">
          <xdr:nvSpPr>
            <xdr:cNvPr id="18304" name="Button 2944" hidden="1">
              <a:extLst>
                <a:ext uri="{63B3BB69-23CF-44E3-9099-C40C66FF867C}">
                  <a14:compatExt spid="_x0000_s18304"/>
                </a:ext>
                <a:ext uri="{FF2B5EF4-FFF2-40B4-BE49-F238E27FC236}">
                  <a16:creationId xmlns:a16="http://schemas.microsoft.com/office/drawing/2014/main" id="{00000000-0008-0000-0100-000080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817</xdr:row>
          <xdr:rowOff>0</xdr:rowOff>
        </xdr:from>
        <xdr:to>
          <xdr:col>10</xdr:col>
          <xdr:colOff>0</xdr:colOff>
          <xdr:row>818</xdr:row>
          <xdr:rowOff>0</xdr:rowOff>
        </xdr:to>
        <xdr:sp macro="" textlink="">
          <xdr:nvSpPr>
            <xdr:cNvPr id="18305" name="Button 2945" hidden="1">
              <a:extLst>
                <a:ext uri="{63B3BB69-23CF-44E3-9099-C40C66FF867C}">
                  <a14:compatExt spid="_x0000_s18305"/>
                </a:ext>
                <a:ext uri="{FF2B5EF4-FFF2-40B4-BE49-F238E27FC236}">
                  <a16:creationId xmlns:a16="http://schemas.microsoft.com/office/drawing/2014/main" id="{00000000-0008-0000-0100-000081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829</xdr:row>
          <xdr:rowOff>0</xdr:rowOff>
        </xdr:from>
        <xdr:to>
          <xdr:col>10</xdr:col>
          <xdr:colOff>0</xdr:colOff>
          <xdr:row>830</xdr:row>
          <xdr:rowOff>0</xdr:rowOff>
        </xdr:to>
        <xdr:sp macro="" textlink="">
          <xdr:nvSpPr>
            <xdr:cNvPr id="18307" name="Button 2947" hidden="1">
              <a:extLst>
                <a:ext uri="{63B3BB69-23CF-44E3-9099-C40C66FF867C}">
                  <a14:compatExt spid="_x0000_s18307"/>
                </a:ext>
                <a:ext uri="{FF2B5EF4-FFF2-40B4-BE49-F238E27FC236}">
                  <a16:creationId xmlns:a16="http://schemas.microsoft.com/office/drawing/2014/main" id="{00000000-0008-0000-0100-000083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830</xdr:row>
          <xdr:rowOff>0</xdr:rowOff>
        </xdr:from>
        <xdr:to>
          <xdr:col>10</xdr:col>
          <xdr:colOff>0</xdr:colOff>
          <xdr:row>831</xdr:row>
          <xdr:rowOff>0</xdr:rowOff>
        </xdr:to>
        <xdr:sp macro="" textlink="">
          <xdr:nvSpPr>
            <xdr:cNvPr id="18308" name="Button 2948" hidden="1">
              <a:extLst>
                <a:ext uri="{63B3BB69-23CF-44E3-9099-C40C66FF867C}">
                  <a14:compatExt spid="_x0000_s18308"/>
                </a:ext>
                <a:ext uri="{FF2B5EF4-FFF2-40B4-BE49-F238E27FC236}">
                  <a16:creationId xmlns:a16="http://schemas.microsoft.com/office/drawing/2014/main" id="{00000000-0008-0000-0100-000084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842</xdr:row>
          <xdr:rowOff>0</xdr:rowOff>
        </xdr:from>
        <xdr:to>
          <xdr:col>10</xdr:col>
          <xdr:colOff>0</xdr:colOff>
          <xdr:row>843</xdr:row>
          <xdr:rowOff>0</xdr:rowOff>
        </xdr:to>
        <xdr:sp macro="" textlink="">
          <xdr:nvSpPr>
            <xdr:cNvPr id="18309" name="Button 2949" hidden="1">
              <a:extLst>
                <a:ext uri="{63B3BB69-23CF-44E3-9099-C40C66FF867C}">
                  <a14:compatExt spid="_x0000_s18309"/>
                </a:ext>
                <a:ext uri="{FF2B5EF4-FFF2-40B4-BE49-F238E27FC236}">
                  <a16:creationId xmlns:a16="http://schemas.microsoft.com/office/drawing/2014/main" id="{00000000-0008-0000-0100-000085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843</xdr:row>
          <xdr:rowOff>0</xdr:rowOff>
        </xdr:from>
        <xdr:to>
          <xdr:col>10</xdr:col>
          <xdr:colOff>0</xdr:colOff>
          <xdr:row>844</xdr:row>
          <xdr:rowOff>0</xdr:rowOff>
        </xdr:to>
        <xdr:sp macro="" textlink="">
          <xdr:nvSpPr>
            <xdr:cNvPr id="18310" name="Button 2950" hidden="1">
              <a:extLst>
                <a:ext uri="{63B3BB69-23CF-44E3-9099-C40C66FF867C}">
                  <a14:compatExt spid="_x0000_s18310"/>
                </a:ext>
                <a:ext uri="{FF2B5EF4-FFF2-40B4-BE49-F238E27FC236}">
                  <a16:creationId xmlns:a16="http://schemas.microsoft.com/office/drawing/2014/main" id="{00000000-0008-0000-0100-000086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855</xdr:row>
          <xdr:rowOff>0</xdr:rowOff>
        </xdr:from>
        <xdr:to>
          <xdr:col>10</xdr:col>
          <xdr:colOff>0</xdr:colOff>
          <xdr:row>856</xdr:row>
          <xdr:rowOff>0</xdr:rowOff>
        </xdr:to>
        <xdr:sp macro="" textlink="">
          <xdr:nvSpPr>
            <xdr:cNvPr id="18311" name="Button 2951" hidden="1">
              <a:extLst>
                <a:ext uri="{63B3BB69-23CF-44E3-9099-C40C66FF867C}">
                  <a14:compatExt spid="_x0000_s18311"/>
                </a:ext>
                <a:ext uri="{FF2B5EF4-FFF2-40B4-BE49-F238E27FC236}">
                  <a16:creationId xmlns:a16="http://schemas.microsoft.com/office/drawing/2014/main" id="{00000000-0008-0000-0100-000087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856</xdr:row>
          <xdr:rowOff>0</xdr:rowOff>
        </xdr:from>
        <xdr:to>
          <xdr:col>10</xdr:col>
          <xdr:colOff>0</xdr:colOff>
          <xdr:row>857</xdr:row>
          <xdr:rowOff>0</xdr:rowOff>
        </xdr:to>
        <xdr:sp macro="" textlink="">
          <xdr:nvSpPr>
            <xdr:cNvPr id="18312" name="Button 2952" hidden="1">
              <a:extLst>
                <a:ext uri="{63B3BB69-23CF-44E3-9099-C40C66FF867C}">
                  <a14:compatExt spid="_x0000_s18312"/>
                </a:ext>
                <a:ext uri="{FF2B5EF4-FFF2-40B4-BE49-F238E27FC236}">
                  <a16:creationId xmlns:a16="http://schemas.microsoft.com/office/drawing/2014/main" id="{00000000-0008-0000-0100-000088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866</xdr:row>
          <xdr:rowOff>0</xdr:rowOff>
        </xdr:from>
        <xdr:to>
          <xdr:col>10</xdr:col>
          <xdr:colOff>0</xdr:colOff>
          <xdr:row>867</xdr:row>
          <xdr:rowOff>0</xdr:rowOff>
        </xdr:to>
        <xdr:sp macro="" textlink="">
          <xdr:nvSpPr>
            <xdr:cNvPr id="18332" name="Button 2972" hidden="1">
              <a:extLst>
                <a:ext uri="{63B3BB69-23CF-44E3-9099-C40C66FF867C}">
                  <a14:compatExt spid="_x0000_s18332"/>
                </a:ext>
                <a:ext uri="{FF2B5EF4-FFF2-40B4-BE49-F238E27FC236}">
                  <a16:creationId xmlns:a16="http://schemas.microsoft.com/office/drawing/2014/main" id="{00000000-0008-0000-0100-00009C47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867</xdr:row>
          <xdr:rowOff>0</xdr:rowOff>
        </xdr:from>
        <xdr:to>
          <xdr:col>10</xdr:col>
          <xdr:colOff>0</xdr:colOff>
          <xdr:row>868</xdr:row>
          <xdr:rowOff>0</xdr:rowOff>
        </xdr:to>
        <xdr:sp macro="" textlink="">
          <xdr:nvSpPr>
            <xdr:cNvPr id="18333" name="Button 2973" hidden="1">
              <a:extLst>
                <a:ext uri="{63B3BB69-23CF-44E3-9099-C40C66FF867C}">
                  <a14:compatExt spid="_x0000_s18333"/>
                </a:ext>
                <a:ext uri="{FF2B5EF4-FFF2-40B4-BE49-F238E27FC236}">
                  <a16:creationId xmlns:a16="http://schemas.microsoft.com/office/drawing/2014/main" id="{00000000-0008-0000-0100-00009D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859</xdr:row>
          <xdr:rowOff>0</xdr:rowOff>
        </xdr:from>
        <xdr:to>
          <xdr:col>10</xdr:col>
          <xdr:colOff>0</xdr:colOff>
          <xdr:row>860</xdr:row>
          <xdr:rowOff>0</xdr:rowOff>
        </xdr:to>
        <xdr:sp macro="" textlink="">
          <xdr:nvSpPr>
            <xdr:cNvPr id="18334" name="Button 2974" hidden="1">
              <a:extLst>
                <a:ext uri="{63B3BB69-23CF-44E3-9099-C40C66FF867C}">
                  <a14:compatExt spid="_x0000_s18334"/>
                </a:ext>
                <a:ext uri="{FF2B5EF4-FFF2-40B4-BE49-F238E27FC236}">
                  <a16:creationId xmlns:a16="http://schemas.microsoft.com/office/drawing/2014/main" id="{00000000-0008-0000-0100-00009E47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877</xdr:row>
          <xdr:rowOff>0</xdr:rowOff>
        </xdr:from>
        <xdr:to>
          <xdr:col>10</xdr:col>
          <xdr:colOff>0</xdr:colOff>
          <xdr:row>878</xdr:row>
          <xdr:rowOff>0</xdr:rowOff>
        </xdr:to>
        <xdr:sp macro="" textlink="">
          <xdr:nvSpPr>
            <xdr:cNvPr id="18353" name="Button 2993" hidden="1">
              <a:extLst>
                <a:ext uri="{63B3BB69-23CF-44E3-9099-C40C66FF867C}">
                  <a14:compatExt spid="_x0000_s18353"/>
                </a:ext>
                <a:ext uri="{FF2B5EF4-FFF2-40B4-BE49-F238E27FC236}">
                  <a16:creationId xmlns:a16="http://schemas.microsoft.com/office/drawing/2014/main" id="{00000000-0008-0000-0100-0000B147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878</xdr:row>
          <xdr:rowOff>0</xdr:rowOff>
        </xdr:from>
        <xdr:to>
          <xdr:col>10</xdr:col>
          <xdr:colOff>0</xdr:colOff>
          <xdr:row>879</xdr:row>
          <xdr:rowOff>0</xdr:rowOff>
        </xdr:to>
        <xdr:sp macro="" textlink="">
          <xdr:nvSpPr>
            <xdr:cNvPr id="18354" name="Button 2994" hidden="1">
              <a:extLst>
                <a:ext uri="{63B3BB69-23CF-44E3-9099-C40C66FF867C}">
                  <a14:compatExt spid="_x0000_s18354"/>
                </a:ext>
                <a:ext uri="{FF2B5EF4-FFF2-40B4-BE49-F238E27FC236}">
                  <a16:creationId xmlns:a16="http://schemas.microsoft.com/office/drawing/2014/main" id="{00000000-0008-0000-0100-0000B2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870</xdr:row>
          <xdr:rowOff>0</xdr:rowOff>
        </xdr:from>
        <xdr:to>
          <xdr:col>10</xdr:col>
          <xdr:colOff>0</xdr:colOff>
          <xdr:row>871</xdr:row>
          <xdr:rowOff>0</xdr:rowOff>
        </xdr:to>
        <xdr:sp macro="" textlink="">
          <xdr:nvSpPr>
            <xdr:cNvPr id="18355" name="Button 2995" hidden="1">
              <a:extLst>
                <a:ext uri="{63B3BB69-23CF-44E3-9099-C40C66FF867C}">
                  <a14:compatExt spid="_x0000_s18355"/>
                </a:ext>
                <a:ext uri="{FF2B5EF4-FFF2-40B4-BE49-F238E27FC236}">
                  <a16:creationId xmlns:a16="http://schemas.microsoft.com/office/drawing/2014/main" id="{00000000-0008-0000-0100-0000B347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888</xdr:row>
          <xdr:rowOff>0</xdr:rowOff>
        </xdr:from>
        <xdr:to>
          <xdr:col>10</xdr:col>
          <xdr:colOff>0</xdr:colOff>
          <xdr:row>889</xdr:row>
          <xdr:rowOff>0</xdr:rowOff>
        </xdr:to>
        <xdr:sp macro="" textlink="">
          <xdr:nvSpPr>
            <xdr:cNvPr id="18374" name="Button 3014" hidden="1">
              <a:extLst>
                <a:ext uri="{63B3BB69-23CF-44E3-9099-C40C66FF867C}">
                  <a14:compatExt spid="_x0000_s18374"/>
                </a:ext>
                <a:ext uri="{FF2B5EF4-FFF2-40B4-BE49-F238E27FC236}">
                  <a16:creationId xmlns:a16="http://schemas.microsoft.com/office/drawing/2014/main" id="{00000000-0008-0000-0100-0000C647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889</xdr:row>
          <xdr:rowOff>0</xdr:rowOff>
        </xdr:from>
        <xdr:to>
          <xdr:col>10</xdr:col>
          <xdr:colOff>0</xdr:colOff>
          <xdr:row>890</xdr:row>
          <xdr:rowOff>0</xdr:rowOff>
        </xdr:to>
        <xdr:sp macro="" textlink="">
          <xdr:nvSpPr>
            <xdr:cNvPr id="18375" name="Button 3015" hidden="1">
              <a:extLst>
                <a:ext uri="{63B3BB69-23CF-44E3-9099-C40C66FF867C}">
                  <a14:compatExt spid="_x0000_s18375"/>
                </a:ext>
                <a:ext uri="{FF2B5EF4-FFF2-40B4-BE49-F238E27FC236}">
                  <a16:creationId xmlns:a16="http://schemas.microsoft.com/office/drawing/2014/main" id="{00000000-0008-0000-0100-0000C7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881</xdr:row>
          <xdr:rowOff>0</xdr:rowOff>
        </xdr:from>
        <xdr:to>
          <xdr:col>10</xdr:col>
          <xdr:colOff>0</xdr:colOff>
          <xdr:row>882</xdr:row>
          <xdr:rowOff>0</xdr:rowOff>
        </xdr:to>
        <xdr:sp macro="" textlink="">
          <xdr:nvSpPr>
            <xdr:cNvPr id="18376" name="Button 3016" hidden="1">
              <a:extLst>
                <a:ext uri="{63B3BB69-23CF-44E3-9099-C40C66FF867C}">
                  <a14:compatExt spid="_x0000_s18376"/>
                </a:ext>
                <a:ext uri="{FF2B5EF4-FFF2-40B4-BE49-F238E27FC236}">
                  <a16:creationId xmlns:a16="http://schemas.microsoft.com/office/drawing/2014/main" id="{00000000-0008-0000-0100-0000C847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899</xdr:row>
          <xdr:rowOff>0</xdr:rowOff>
        </xdr:from>
        <xdr:to>
          <xdr:col>10</xdr:col>
          <xdr:colOff>0</xdr:colOff>
          <xdr:row>900</xdr:row>
          <xdr:rowOff>0</xdr:rowOff>
        </xdr:to>
        <xdr:sp macro="" textlink="">
          <xdr:nvSpPr>
            <xdr:cNvPr id="18395" name="Button 3035" hidden="1">
              <a:extLst>
                <a:ext uri="{63B3BB69-23CF-44E3-9099-C40C66FF867C}">
                  <a14:compatExt spid="_x0000_s18395"/>
                </a:ext>
                <a:ext uri="{FF2B5EF4-FFF2-40B4-BE49-F238E27FC236}">
                  <a16:creationId xmlns:a16="http://schemas.microsoft.com/office/drawing/2014/main" id="{00000000-0008-0000-0100-0000DB47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900</xdr:row>
          <xdr:rowOff>0</xdr:rowOff>
        </xdr:from>
        <xdr:to>
          <xdr:col>10</xdr:col>
          <xdr:colOff>0</xdr:colOff>
          <xdr:row>901</xdr:row>
          <xdr:rowOff>0</xdr:rowOff>
        </xdr:to>
        <xdr:sp macro="" textlink="">
          <xdr:nvSpPr>
            <xdr:cNvPr id="18396" name="Button 3036" hidden="1">
              <a:extLst>
                <a:ext uri="{63B3BB69-23CF-44E3-9099-C40C66FF867C}">
                  <a14:compatExt spid="_x0000_s18396"/>
                </a:ext>
                <a:ext uri="{FF2B5EF4-FFF2-40B4-BE49-F238E27FC236}">
                  <a16:creationId xmlns:a16="http://schemas.microsoft.com/office/drawing/2014/main" id="{00000000-0008-0000-0100-0000DC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892</xdr:row>
          <xdr:rowOff>0</xdr:rowOff>
        </xdr:from>
        <xdr:to>
          <xdr:col>10</xdr:col>
          <xdr:colOff>0</xdr:colOff>
          <xdr:row>893</xdr:row>
          <xdr:rowOff>0</xdr:rowOff>
        </xdr:to>
        <xdr:sp macro="" textlink="">
          <xdr:nvSpPr>
            <xdr:cNvPr id="18397" name="Button 3037" hidden="1">
              <a:extLst>
                <a:ext uri="{63B3BB69-23CF-44E3-9099-C40C66FF867C}">
                  <a14:compatExt spid="_x0000_s18397"/>
                </a:ext>
                <a:ext uri="{FF2B5EF4-FFF2-40B4-BE49-F238E27FC236}">
                  <a16:creationId xmlns:a16="http://schemas.microsoft.com/office/drawing/2014/main" id="{00000000-0008-0000-0100-0000DD47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910</xdr:row>
          <xdr:rowOff>0</xdr:rowOff>
        </xdr:from>
        <xdr:to>
          <xdr:col>10</xdr:col>
          <xdr:colOff>0</xdr:colOff>
          <xdr:row>911</xdr:row>
          <xdr:rowOff>0</xdr:rowOff>
        </xdr:to>
        <xdr:sp macro="" textlink="">
          <xdr:nvSpPr>
            <xdr:cNvPr id="18510" name="Button 3150" hidden="1">
              <a:extLst>
                <a:ext uri="{63B3BB69-23CF-44E3-9099-C40C66FF867C}">
                  <a14:compatExt spid="_x0000_s18510"/>
                </a:ext>
                <a:ext uri="{FF2B5EF4-FFF2-40B4-BE49-F238E27FC236}">
                  <a16:creationId xmlns:a16="http://schemas.microsoft.com/office/drawing/2014/main" id="{00000000-0008-0000-0100-00004E4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911</xdr:row>
          <xdr:rowOff>0</xdr:rowOff>
        </xdr:from>
        <xdr:to>
          <xdr:col>10</xdr:col>
          <xdr:colOff>0</xdr:colOff>
          <xdr:row>912</xdr:row>
          <xdr:rowOff>0</xdr:rowOff>
        </xdr:to>
        <xdr:sp macro="" textlink="">
          <xdr:nvSpPr>
            <xdr:cNvPr id="18511" name="Button 3151" hidden="1">
              <a:extLst>
                <a:ext uri="{63B3BB69-23CF-44E3-9099-C40C66FF867C}">
                  <a14:compatExt spid="_x0000_s18511"/>
                </a:ext>
                <a:ext uri="{FF2B5EF4-FFF2-40B4-BE49-F238E27FC236}">
                  <a16:creationId xmlns:a16="http://schemas.microsoft.com/office/drawing/2014/main" id="{00000000-0008-0000-0100-00004F4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903</xdr:row>
          <xdr:rowOff>0</xdr:rowOff>
        </xdr:from>
        <xdr:to>
          <xdr:col>10</xdr:col>
          <xdr:colOff>0</xdr:colOff>
          <xdr:row>904</xdr:row>
          <xdr:rowOff>0</xdr:rowOff>
        </xdr:to>
        <xdr:sp macro="" textlink="">
          <xdr:nvSpPr>
            <xdr:cNvPr id="18512" name="Button 3152" hidden="1">
              <a:extLst>
                <a:ext uri="{63B3BB69-23CF-44E3-9099-C40C66FF867C}">
                  <a14:compatExt spid="_x0000_s18512"/>
                </a:ext>
                <a:ext uri="{FF2B5EF4-FFF2-40B4-BE49-F238E27FC236}">
                  <a16:creationId xmlns:a16="http://schemas.microsoft.com/office/drawing/2014/main" id="{00000000-0008-0000-0100-00005048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923</xdr:row>
          <xdr:rowOff>0</xdr:rowOff>
        </xdr:from>
        <xdr:to>
          <xdr:col>10</xdr:col>
          <xdr:colOff>0</xdr:colOff>
          <xdr:row>924</xdr:row>
          <xdr:rowOff>0</xdr:rowOff>
        </xdr:to>
        <xdr:sp macro="" textlink="">
          <xdr:nvSpPr>
            <xdr:cNvPr id="18531" name="Button 3171" hidden="1">
              <a:extLst>
                <a:ext uri="{63B3BB69-23CF-44E3-9099-C40C66FF867C}">
                  <a14:compatExt spid="_x0000_s18531"/>
                </a:ext>
                <a:ext uri="{FF2B5EF4-FFF2-40B4-BE49-F238E27FC236}">
                  <a16:creationId xmlns:a16="http://schemas.microsoft.com/office/drawing/2014/main" id="{00000000-0008-0000-0100-0000634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924</xdr:row>
          <xdr:rowOff>0</xdr:rowOff>
        </xdr:from>
        <xdr:to>
          <xdr:col>10</xdr:col>
          <xdr:colOff>0</xdr:colOff>
          <xdr:row>925</xdr:row>
          <xdr:rowOff>0</xdr:rowOff>
        </xdr:to>
        <xdr:sp macro="" textlink="">
          <xdr:nvSpPr>
            <xdr:cNvPr id="18532" name="Button 3172" hidden="1">
              <a:extLst>
                <a:ext uri="{63B3BB69-23CF-44E3-9099-C40C66FF867C}">
                  <a14:compatExt spid="_x0000_s18532"/>
                </a:ext>
                <a:ext uri="{FF2B5EF4-FFF2-40B4-BE49-F238E27FC236}">
                  <a16:creationId xmlns:a16="http://schemas.microsoft.com/office/drawing/2014/main" id="{00000000-0008-0000-0100-0000644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916</xdr:row>
          <xdr:rowOff>0</xdr:rowOff>
        </xdr:from>
        <xdr:to>
          <xdr:col>10</xdr:col>
          <xdr:colOff>0</xdr:colOff>
          <xdr:row>917</xdr:row>
          <xdr:rowOff>0</xdr:rowOff>
        </xdr:to>
        <xdr:sp macro="" textlink="">
          <xdr:nvSpPr>
            <xdr:cNvPr id="18533" name="Button 3173" hidden="1">
              <a:extLst>
                <a:ext uri="{63B3BB69-23CF-44E3-9099-C40C66FF867C}">
                  <a14:compatExt spid="_x0000_s18533"/>
                </a:ext>
                <a:ext uri="{FF2B5EF4-FFF2-40B4-BE49-F238E27FC236}">
                  <a16:creationId xmlns:a16="http://schemas.microsoft.com/office/drawing/2014/main" id="{00000000-0008-0000-0100-00006548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936</xdr:row>
          <xdr:rowOff>0</xdr:rowOff>
        </xdr:from>
        <xdr:to>
          <xdr:col>10</xdr:col>
          <xdr:colOff>0</xdr:colOff>
          <xdr:row>937</xdr:row>
          <xdr:rowOff>0</xdr:rowOff>
        </xdr:to>
        <xdr:sp macro="" textlink="">
          <xdr:nvSpPr>
            <xdr:cNvPr id="18552" name="Button 3192" hidden="1">
              <a:extLst>
                <a:ext uri="{63B3BB69-23CF-44E3-9099-C40C66FF867C}">
                  <a14:compatExt spid="_x0000_s18552"/>
                </a:ext>
                <a:ext uri="{FF2B5EF4-FFF2-40B4-BE49-F238E27FC236}">
                  <a16:creationId xmlns:a16="http://schemas.microsoft.com/office/drawing/2014/main" id="{00000000-0008-0000-0100-0000784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937</xdr:row>
          <xdr:rowOff>0</xdr:rowOff>
        </xdr:from>
        <xdr:to>
          <xdr:col>10</xdr:col>
          <xdr:colOff>0</xdr:colOff>
          <xdr:row>938</xdr:row>
          <xdr:rowOff>0</xdr:rowOff>
        </xdr:to>
        <xdr:sp macro="" textlink="">
          <xdr:nvSpPr>
            <xdr:cNvPr id="18553" name="Button 3193" hidden="1">
              <a:extLst>
                <a:ext uri="{63B3BB69-23CF-44E3-9099-C40C66FF867C}">
                  <a14:compatExt spid="_x0000_s18553"/>
                </a:ext>
                <a:ext uri="{FF2B5EF4-FFF2-40B4-BE49-F238E27FC236}">
                  <a16:creationId xmlns:a16="http://schemas.microsoft.com/office/drawing/2014/main" id="{00000000-0008-0000-0100-0000794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929</xdr:row>
          <xdr:rowOff>0</xdr:rowOff>
        </xdr:from>
        <xdr:to>
          <xdr:col>10</xdr:col>
          <xdr:colOff>0</xdr:colOff>
          <xdr:row>930</xdr:row>
          <xdr:rowOff>0</xdr:rowOff>
        </xdr:to>
        <xdr:sp macro="" textlink="">
          <xdr:nvSpPr>
            <xdr:cNvPr id="18554" name="Button 3194" hidden="1">
              <a:extLst>
                <a:ext uri="{63B3BB69-23CF-44E3-9099-C40C66FF867C}">
                  <a14:compatExt spid="_x0000_s18554"/>
                </a:ext>
                <a:ext uri="{FF2B5EF4-FFF2-40B4-BE49-F238E27FC236}">
                  <a16:creationId xmlns:a16="http://schemas.microsoft.com/office/drawing/2014/main" id="{00000000-0008-0000-0100-00007A48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949</xdr:row>
          <xdr:rowOff>0</xdr:rowOff>
        </xdr:from>
        <xdr:to>
          <xdr:col>10</xdr:col>
          <xdr:colOff>0</xdr:colOff>
          <xdr:row>950</xdr:row>
          <xdr:rowOff>0</xdr:rowOff>
        </xdr:to>
        <xdr:sp macro="" textlink="">
          <xdr:nvSpPr>
            <xdr:cNvPr id="18573" name="Button 3213" hidden="1">
              <a:extLst>
                <a:ext uri="{63B3BB69-23CF-44E3-9099-C40C66FF867C}">
                  <a14:compatExt spid="_x0000_s18573"/>
                </a:ext>
                <a:ext uri="{FF2B5EF4-FFF2-40B4-BE49-F238E27FC236}">
                  <a16:creationId xmlns:a16="http://schemas.microsoft.com/office/drawing/2014/main" id="{00000000-0008-0000-0100-00008D4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950</xdr:row>
          <xdr:rowOff>0</xdr:rowOff>
        </xdr:from>
        <xdr:to>
          <xdr:col>10</xdr:col>
          <xdr:colOff>0</xdr:colOff>
          <xdr:row>951</xdr:row>
          <xdr:rowOff>0</xdr:rowOff>
        </xdr:to>
        <xdr:sp macro="" textlink="">
          <xdr:nvSpPr>
            <xdr:cNvPr id="18574" name="Button 3214" hidden="1">
              <a:extLst>
                <a:ext uri="{63B3BB69-23CF-44E3-9099-C40C66FF867C}">
                  <a14:compatExt spid="_x0000_s18574"/>
                </a:ext>
                <a:ext uri="{FF2B5EF4-FFF2-40B4-BE49-F238E27FC236}">
                  <a16:creationId xmlns:a16="http://schemas.microsoft.com/office/drawing/2014/main" id="{00000000-0008-0000-0100-00008E4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942</xdr:row>
          <xdr:rowOff>0</xdr:rowOff>
        </xdr:from>
        <xdr:to>
          <xdr:col>10</xdr:col>
          <xdr:colOff>0</xdr:colOff>
          <xdr:row>943</xdr:row>
          <xdr:rowOff>0</xdr:rowOff>
        </xdr:to>
        <xdr:sp macro="" textlink="">
          <xdr:nvSpPr>
            <xdr:cNvPr id="18575" name="Button 3215" hidden="1">
              <a:extLst>
                <a:ext uri="{63B3BB69-23CF-44E3-9099-C40C66FF867C}">
                  <a14:compatExt spid="_x0000_s18575"/>
                </a:ext>
                <a:ext uri="{FF2B5EF4-FFF2-40B4-BE49-F238E27FC236}">
                  <a16:creationId xmlns:a16="http://schemas.microsoft.com/office/drawing/2014/main" id="{00000000-0008-0000-0100-00008F48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912</xdr:row>
          <xdr:rowOff>0</xdr:rowOff>
        </xdr:from>
        <xdr:to>
          <xdr:col>10</xdr:col>
          <xdr:colOff>0</xdr:colOff>
          <xdr:row>913</xdr:row>
          <xdr:rowOff>0</xdr:rowOff>
        </xdr:to>
        <xdr:sp macro="" textlink="">
          <xdr:nvSpPr>
            <xdr:cNvPr id="18577" name="Button 3217" hidden="1">
              <a:extLst>
                <a:ext uri="{63B3BB69-23CF-44E3-9099-C40C66FF867C}">
                  <a14:compatExt spid="_x0000_s18577"/>
                </a:ext>
                <a:ext uri="{FF2B5EF4-FFF2-40B4-BE49-F238E27FC236}">
                  <a16:creationId xmlns:a16="http://schemas.microsoft.com/office/drawing/2014/main" id="{00000000-0008-0000-0100-0000914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913</xdr:row>
          <xdr:rowOff>0</xdr:rowOff>
        </xdr:from>
        <xdr:to>
          <xdr:col>10</xdr:col>
          <xdr:colOff>0</xdr:colOff>
          <xdr:row>914</xdr:row>
          <xdr:rowOff>0</xdr:rowOff>
        </xdr:to>
        <xdr:sp macro="" textlink="">
          <xdr:nvSpPr>
            <xdr:cNvPr id="18578" name="Button 3218" hidden="1">
              <a:extLst>
                <a:ext uri="{63B3BB69-23CF-44E3-9099-C40C66FF867C}">
                  <a14:compatExt spid="_x0000_s18578"/>
                </a:ext>
                <a:ext uri="{FF2B5EF4-FFF2-40B4-BE49-F238E27FC236}">
                  <a16:creationId xmlns:a16="http://schemas.microsoft.com/office/drawing/2014/main" id="{00000000-0008-0000-0100-0000924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925</xdr:row>
          <xdr:rowOff>0</xdr:rowOff>
        </xdr:from>
        <xdr:to>
          <xdr:col>10</xdr:col>
          <xdr:colOff>0</xdr:colOff>
          <xdr:row>926</xdr:row>
          <xdr:rowOff>0</xdr:rowOff>
        </xdr:to>
        <xdr:sp macro="" textlink="">
          <xdr:nvSpPr>
            <xdr:cNvPr id="18581" name="Button 3221" hidden="1">
              <a:extLst>
                <a:ext uri="{63B3BB69-23CF-44E3-9099-C40C66FF867C}">
                  <a14:compatExt spid="_x0000_s18581"/>
                </a:ext>
                <a:ext uri="{FF2B5EF4-FFF2-40B4-BE49-F238E27FC236}">
                  <a16:creationId xmlns:a16="http://schemas.microsoft.com/office/drawing/2014/main" id="{00000000-0008-0000-0100-0000954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926</xdr:row>
          <xdr:rowOff>0</xdr:rowOff>
        </xdr:from>
        <xdr:to>
          <xdr:col>10</xdr:col>
          <xdr:colOff>0</xdr:colOff>
          <xdr:row>927</xdr:row>
          <xdr:rowOff>0</xdr:rowOff>
        </xdr:to>
        <xdr:sp macro="" textlink="">
          <xdr:nvSpPr>
            <xdr:cNvPr id="18582" name="Button 3222" hidden="1">
              <a:extLst>
                <a:ext uri="{63B3BB69-23CF-44E3-9099-C40C66FF867C}">
                  <a14:compatExt spid="_x0000_s18582"/>
                </a:ext>
                <a:ext uri="{FF2B5EF4-FFF2-40B4-BE49-F238E27FC236}">
                  <a16:creationId xmlns:a16="http://schemas.microsoft.com/office/drawing/2014/main" id="{00000000-0008-0000-0100-0000964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938</xdr:row>
          <xdr:rowOff>0</xdr:rowOff>
        </xdr:from>
        <xdr:to>
          <xdr:col>10</xdr:col>
          <xdr:colOff>0</xdr:colOff>
          <xdr:row>939</xdr:row>
          <xdr:rowOff>0</xdr:rowOff>
        </xdr:to>
        <xdr:sp macro="" textlink="">
          <xdr:nvSpPr>
            <xdr:cNvPr id="18583" name="Button 3223" hidden="1">
              <a:extLst>
                <a:ext uri="{63B3BB69-23CF-44E3-9099-C40C66FF867C}">
                  <a14:compatExt spid="_x0000_s18583"/>
                </a:ext>
                <a:ext uri="{FF2B5EF4-FFF2-40B4-BE49-F238E27FC236}">
                  <a16:creationId xmlns:a16="http://schemas.microsoft.com/office/drawing/2014/main" id="{00000000-0008-0000-0100-0000974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939</xdr:row>
          <xdr:rowOff>0</xdr:rowOff>
        </xdr:from>
        <xdr:to>
          <xdr:col>10</xdr:col>
          <xdr:colOff>0</xdr:colOff>
          <xdr:row>940</xdr:row>
          <xdr:rowOff>0</xdr:rowOff>
        </xdr:to>
        <xdr:sp macro="" textlink="">
          <xdr:nvSpPr>
            <xdr:cNvPr id="18584" name="Button 3224" hidden="1">
              <a:extLst>
                <a:ext uri="{63B3BB69-23CF-44E3-9099-C40C66FF867C}">
                  <a14:compatExt spid="_x0000_s18584"/>
                </a:ext>
                <a:ext uri="{FF2B5EF4-FFF2-40B4-BE49-F238E27FC236}">
                  <a16:creationId xmlns:a16="http://schemas.microsoft.com/office/drawing/2014/main" id="{00000000-0008-0000-0100-0000984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951</xdr:row>
          <xdr:rowOff>0</xdr:rowOff>
        </xdr:from>
        <xdr:to>
          <xdr:col>10</xdr:col>
          <xdr:colOff>0</xdr:colOff>
          <xdr:row>952</xdr:row>
          <xdr:rowOff>0</xdr:rowOff>
        </xdr:to>
        <xdr:sp macro="" textlink="">
          <xdr:nvSpPr>
            <xdr:cNvPr id="18585" name="Button 3225" hidden="1">
              <a:extLst>
                <a:ext uri="{63B3BB69-23CF-44E3-9099-C40C66FF867C}">
                  <a14:compatExt spid="_x0000_s18585"/>
                </a:ext>
                <a:ext uri="{FF2B5EF4-FFF2-40B4-BE49-F238E27FC236}">
                  <a16:creationId xmlns:a16="http://schemas.microsoft.com/office/drawing/2014/main" id="{00000000-0008-0000-0100-0000994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952</xdr:row>
          <xdr:rowOff>0</xdr:rowOff>
        </xdr:from>
        <xdr:to>
          <xdr:col>10</xdr:col>
          <xdr:colOff>0</xdr:colOff>
          <xdr:row>953</xdr:row>
          <xdr:rowOff>0</xdr:rowOff>
        </xdr:to>
        <xdr:sp macro="" textlink="">
          <xdr:nvSpPr>
            <xdr:cNvPr id="18586" name="Button 3226" hidden="1">
              <a:extLst>
                <a:ext uri="{63B3BB69-23CF-44E3-9099-C40C66FF867C}">
                  <a14:compatExt spid="_x0000_s18586"/>
                </a:ext>
                <a:ext uri="{FF2B5EF4-FFF2-40B4-BE49-F238E27FC236}">
                  <a16:creationId xmlns:a16="http://schemas.microsoft.com/office/drawing/2014/main" id="{00000000-0008-0000-0100-00009A4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962</xdr:row>
          <xdr:rowOff>0</xdr:rowOff>
        </xdr:from>
        <xdr:to>
          <xdr:col>10</xdr:col>
          <xdr:colOff>0</xdr:colOff>
          <xdr:row>963</xdr:row>
          <xdr:rowOff>0</xdr:rowOff>
        </xdr:to>
        <xdr:sp macro="" textlink="">
          <xdr:nvSpPr>
            <xdr:cNvPr id="18606" name="Button 3246" hidden="1">
              <a:extLst>
                <a:ext uri="{63B3BB69-23CF-44E3-9099-C40C66FF867C}">
                  <a14:compatExt spid="_x0000_s18606"/>
                </a:ext>
                <a:ext uri="{FF2B5EF4-FFF2-40B4-BE49-F238E27FC236}">
                  <a16:creationId xmlns:a16="http://schemas.microsoft.com/office/drawing/2014/main" id="{00000000-0008-0000-0100-0000AE4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963</xdr:row>
          <xdr:rowOff>0</xdr:rowOff>
        </xdr:from>
        <xdr:to>
          <xdr:col>10</xdr:col>
          <xdr:colOff>0</xdr:colOff>
          <xdr:row>964</xdr:row>
          <xdr:rowOff>0</xdr:rowOff>
        </xdr:to>
        <xdr:sp macro="" textlink="">
          <xdr:nvSpPr>
            <xdr:cNvPr id="18607" name="Button 3247" hidden="1">
              <a:extLst>
                <a:ext uri="{63B3BB69-23CF-44E3-9099-C40C66FF867C}">
                  <a14:compatExt spid="_x0000_s18607"/>
                </a:ext>
                <a:ext uri="{FF2B5EF4-FFF2-40B4-BE49-F238E27FC236}">
                  <a16:creationId xmlns:a16="http://schemas.microsoft.com/office/drawing/2014/main" id="{00000000-0008-0000-0100-0000AF4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955</xdr:row>
          <xdr:rowOff>0</xdr:rowOff>
        </xdr:from>
        <xdr:to>
          <xdr:col>10</xdr:col>
          <xdr:colOff>0</xdr:colOff>
          <xdr:row>956</xdr:row>
          <xdr:rowOff>0</xdr:rowOff>
        </xdr:to>
        <xdr:sp macro="" textlink="">
          <xdr:nvSpPr>
            <xdr:cNvPr id="18608" name="Button 3248" hidden="1">
              <a:extLst>
                <a:ext uri="{63B3BB69-23CF-44E3-9099-C40C66FF867C}">
                  <a14:compatExt spid="_x0000_s18608"/>
                </a:ext>
                <a:ext uri="{FF2B5EF4-FFF2-40B4-BE49-F238E27FC236}">
                  <a16:creationId xmlns:a16="http://schemas.microsoft.com/office/drawing/2014/main" id="{00000000-0008-0000-0100-0000B048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973</xdr:row>
          <xdr:rowOff>0</xdr:rowOff>
        </xdr:from>
        <xdr:to>
          <xdr:col>10</xdr:col>
          <xdr:colOff>0</xdr:colOff>
          <xdr:row>974</xdr:row>
          <xdr:rowOff>0</xdr:rowOff>
        </xdr:to>
        <xdr:sp macro="" textlink="">
          <xdr:nvSpPr>
            <xdr:cNvPr id="18627" name="Button 3267" hidden="1">
              <a:extLst>
                <a:ext uri="{63B3BB69-23CF-44E3-9099-C40C66FF867C}">
                  <a14:compatExt spid="_x0000_s18627"/>
                </a:ext>
                <a:ext uri="{FF2B5EF4-FFF2-40B4-BE49-F238E27FC236}">
                  <a16:creationId xmlns:a16="http://schemas.microsoft.com/office/drawing/2014/main" id="{00000000-0008-0000-0100-0000C34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974</xdr:row>
          <xdr:rowOff>0</xdr:rowOff>
        </xdr:from>
        <xdr:to>
          <xdr:col>10</xdr:col>
          <xdr:colOff>0</xdr:colOff>
          <xdr:row>975</xdr:row>
          <xdr:rowOff>0</xdr:rowOff>
        </xdr:to>
        <xdr:sp macro="" textlink="">
          <xdr:nvSpPr>
            <xdr:cNvPr id="18628" name="Button 3268" hidden="1">
              <a:extLst>
                <a:ext uri="{63B3BB69-23CF-44E3-9099-C40C66FF867C}">
                  <a14:compatExt spid="_x0000_s18628"/>
                </a:ext>
                <a:ext uri="{FF2B5EF4-FFF2-40B4-BE49-F238E27FC236}">
                  <a16:creationId xmlns:a16="http://schemas.microsoft.com/office/drawing/2014/main" id="{00000000-0008-0000-0100-0000C44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966</xdr:row>
          <xdr:rowOff>0</xdr:rowOff>
        </xdr:from>
        <xdr:to>
          <xdr:col>10</xdr:col>
          <xdr:colOff>0</xdr:colOff>
          <xdr:row>967</xdr:row>
          <xdr:rowOff>0</xdr:rowOff>
        </xdr:to>
        <xdr:sp macro="" textlink="">
          <xdr:nvSpPr>
            <xdr:cNvPr id="18629" name="Button 3269" hidden="1">
              <a:extLst>
                <a:ext uri="{63B3BB69-23CF-44E3-9099-C40C66FF867C}">
                  <a14:compatExt spid="_x0000_s18629"/>
                </a:ext>
                <a:ext uri="{FF2B5EF4-FFF2-40B4-BE49-F238E27FC236}">
                  <a16:creationId xmlns:a16="http://schemas.microsoft.com/office/drawing/2014/main" id="{00000000-0008-0000-0100-0000C548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984</xdr:row>
          <xdr:rowOff>0</xdr:rowOff>
        </xdr:from>
        <xdr:to>
          <xdr:col>10</xdr:col>
          <xdr:colOff>0</xdr:colOff>
          <xdr:row>985</xdr:row>
          <xdr:rowOff>0</xdr:rowOff>
        </xdr:to>
        <xdr:sp macro="" textlink="">
          <xdr:nvSpPr>
            <xdr:cNvPr id="18649" name="Button 3289" hidden="1">
              <a:extLst>
                <a:ext uri="{63B3BB69-23CF-44E3-9099-C40C66FF867C}">
                  <a14:compatExt spid="_x0000_s18649"/>
                </a:ext>
                <a:ext uri="{FF2B5EF4-FFF2-40B4-BE49-F238E27FC236}">
                  <a16:creationId xmlns:a16="http://schemas.microsoft.com/office/drawing/2014/main" id="{00000000-0008-0000-0100-0000D94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985</xdr:row>
          <xdr:rowOff>0</xdr:rowOff>
        </xdr:from>
        <xdr:to>
          <xdr:col>10</xdr:col>
          <xdr:colOff>0</xdr:colOff>
          <xdr:row>986</xdr:row>
          <xdr:rowOff>0</xdr:rowOff>
        </xdr:to>
        <xdr:sp macro="" textlink="">
          <xdr:nvSpPr>
            <xdr:cNvPr id="18650" name="Button 3290" hidden="1">
              <a:extLst>
                <a:ext uri="{63B3BB69-23CF-44E3-9099-C40C66FF867C}">
                  <a14:compatExt spid="_x0000_s18650"/>
                </a:ext>
                <a:ext uri="{FF2B5EF4-FFF2-40B4-BE49-F238E27FC236}">
                  <a16:creationId xmlns:a16="http://schemas.microsoft.com/office/drawing/2014/main" id="{00000000-0008-0000-0100-0000DA4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977</xdr:row>
          <xdr:rowOff>0</xdr:rowOff>
        </xdr:from>
        <xdr:to>
          <xdr:col>10</xdr:col>
          <xdr:colOff>0</xdr:colOff>
          <xdr:row>978</xdr:row>
          <xdr:rowOff>0</xdr:rowOff>
        </xdr:to>
        <xdr:sp macro="" textlink="">
          <xdr:nvSpPr>
            <xdr:cNvPr id="18651" name="Button 3291" hidden="1">
              <a:extLst>
                <a:ext uri="{63B3BB69-23CF-44E3-9099-C40C66FF867C}">
                  <a14:compatExt spid="_x0000_s18651"/>
                </a:ext>
                <a:ext uri="{FF2B5EF4-FFF2-40B4-BE49-F238E27FC236}">
                  <a16:creationId xmlns:a16="http://schemas.microsoft.com/office/drawing/2014/main" id="{00000000-0008-0000-0100-0000DB48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995</xdr:row>
          <xdr:rowOff>0</xdr:rowOff>
        </xdr:from>
        <xdr:to>
          <xdr:col>10</xdr:col>
          <xdr:colOff>0</xdr:colOff>
          <xdr:row>996</xdr:row>
          <xdr:rowOff>0</xdr:rowOff>
        </xdr:to>
        <xdr:sp macro="" textlink="">
          <xdr:nvSpPr>
            <xdr:cNvPr id="18670" name="Button 3310" hidden="1">
              <a:extLst>
                <a:ext uri="{63B3BB69-23CF-44E3-9099-C40C66FF867C}">
                  <a14:compatExt spid="_x0000_s18670"/>
                </a:ext>
                <a:ext uri="{FF2B5EF4-FFF2-40B4-BE49-F238E27FC236}">
                  <a16:creationId xmlns:a16="http://schemas.microsoft.com/office/drawing/2014/main" id="{00000000-0008-0000-0100-0000EE4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996</xdr:row>
          <xdr:rowOff>0</xdr:rowOff>
        </xdr:from>
        <xdr:to>
          <xdr:col>10</xdr:col>
          <xdr:colOff>0</xdr:colOff>
          <xdr:row>997</xdr:row>
          <xdr:rowOff>0</xdr:rowOff>
        </xdr:to>
        <xdr:sp macro="" textlink="">
          <xdr:nvSpPr>
            <xdr:cNvPr id="18671" name="Button 3311" hidden="1">
              <a:extLst>
                <a:ext uri="{63B3BB69-23CF-44E3-9099-C40C66FF867C}">
                  <a14:compatExt spid="_x0000_s18671"/>
                </a:ext>
                <a:ext uri="{FF2B5EF4-FFF2-40B4-BE49-F238E27FC236}">
                  <a16:creationId xmlns:a16="http://schemas.microsoft.com/office/drawing/2014/main" id="{00000000-0008-0000-0100-0000EF4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988</xdr:row>
          <xdr:rowOff>0</xdr:rowOff>
        </xdr:from>
        <xdr:to>
          <xdr:col>10</xdr:col>
          <xdr:colOff>0</xdr:colOff>
          <xdr:row>989</xdr:row>
          <xdr:rowOff>0</xdr:rowOff>
        </xdr:to>
        <xdr:sp macro="" textlink="">
          <xdr:nvSpPr>
            <xdr:cNvPr id="18672" name="Button 3312" hidden="1">
              <a:extLst>
                <a:ext uri="{63B3BB69-23CF-44E3-9099-C40C66FF867C}">
                  <a14:compatExt spid="_x0000_s18672"/>
                </a:ext>
                <a:ext uri="{FF2B5EF4-FFF2-40B4-BE49-F238E27FC236}">
                  <a16:creationId xmlns:a16="http://schemas.microsoft.com/office/drawing/2014/main" id="{00000000-0008-0000-0100-0000F048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1006</xdr:row>
          <xdr:rowOff>0</xdr:rowOff>
        </xdr:from>
        <xdr:to>
          <xdr:col>10</xdr:col>
          <xdr:colOff>0</xdr:colOff>
          <xdr:row>1007</xdr:row>
          <xdr:rowOff>0</xdr:rowOff>
        </xdr:to>
        <xdr:sp macro="" textlink="">
          <xdr:nvSpPr>
            <xdr:cNvPr id="18691" name="Button 3331" hidden="1">
              <a:extLst>
                <a:ext uri="{63B3BB69-23CF-44E3-9099-C40C66FF867C}">
                  <a14:compatExt spid="_x0000_s18691"/>
                </a:ext>
                <a:ext uri="{FF2B5EF4-FFF2-40B4-BE49-F238E27FC236}">
                  <a16:creationId xmlns:a16="http://schemas.microsoft.com/office/drawing/2014/main" id="{00000000-0008-0000-0100-00000349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1007</xdr:row>
          <xdr:rowOff>0</xdr:rowOff>
        </xdr:from>
        <xdr:to>
          <xdr:col>10</xdr:col>
          <xdr:colOff>0</xdr:colOff>
          <xdr:row>1008</xdr:row>
          <xdr:rowOff>0</xdr:rowOff>
        </xdr:to>
        <xdr:sp macro="" textlink="">
          <xdr:nvSpPr>
            <xdr:cNvPr id="18692" name="Button 3332" hidden="1">
              <a:extLst>
                <a:ext uri="{63B3BB69-23CF-44E3-9099-C40C66FF867C}">
                  <a14:compatExt spid="_x0000_s18692"/>
                </a:ext>
                <a:ext uri="{FF2B5EF4-FFF2-40B4-BE49-F238E27FC236}">
                  <a16:creationId xmlns:a16="http://schemas.microsoft.com/office/drawing/2014/main" id="{00000000-0008-0000-0100-0000044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999</xdr:row>
          <xdr:rowOff>0</xdr:rowOff>
        </xdr:from>
        <xdr:to>
          <xdr:col>10</xdr:col>
          <xdr:colOff>0</xdr:colOff>
          <xdr:row>1000</xdr:row>
          <xdr:rowOff>0</xdr:rowOff>
        </xdr:to>
        <xdr:sp macro="" textlink="">
          <xdr:nvSpPr>
            <xdr:cNvPr id="18693" name="Button 3333" hidden="1">
              <a:extLst>
                <a:ext uri="{63B3BB69-23CF-44E3-9099-C40C66FF867C}">
                  <a14:compatExt spid="_x0000_s18693"/>
                </a:ext>
                <a:ext uri="{FF2B5EF4-FFF2-40B4-BE49-F238E27FC236}">
                  <a16:creationId xmlns:a16="http://schemas.microsoft.com/office/drawing/2014/main" id="{00000000-0008-0000-0100-00000549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1017</xdr:row>
          <xdr:rowOff>0</xdr:rowOff>
        </xdr:from>
        <xdr:to>
          <xdr:col>10</xdr:col>
          <xdr:colOff>0</xdr:colOff>
          <xdr:row>1018</xdr:row>
          <xdr:rowOff>0</xdr:rowOff>
        </xdr:to>
        <xdr:sp macro="" textlink="">
          <xdr:nvSpPr>
            <xdr:cNvPr id="18712" name="Button 3352" hidden="1">
              <a:extLst>
                <a:ext uri="{63B3BB69-23CF-44E3-9099-C40C66FF867C}">
                  <a14:compatExt spid="_x0000_s18712"/>
                </a:ext>
                <a:ext uri="{FF2B5EF4-FFF2-40B4-BE49-F238E27FC236}">
                  <a16:creationId xmlns:a16="http://schemas.microsoft.com/office/drawing/2014/main" id="{00000000-0008-0000-0100-00001849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1018</xdr:row>
          <xdr:rowOff>0</xdr:rowOff>
        </xdr:from>
        <xdr:to>
          <xdr:col>10</xdr:col>
          <xdr:colOff>0</xdr:colOff>
          <xdr:row>1019</xdr:row>
          <xdr:rowOff>0</xdr:rowOff>
        </xdr:to>
        <xdr:sp macro="" textlink="">
          <xdr:nvSpPr>
            <xdr:cNvPr id="18713" name="Button 3353" hidden="1">
              <a:extLst>
                <a:ext uri="{63B3BB69-23CF-44E3-9099-C40C66FF867C}">
                  <a14:compatExt spid="_x0000_s18713"/>
                </a:ext>
                <a:ext uri="{FF2B5EF4-FFF2-40B4-BE49-F238E27FC236}">
                  <a16:creationId xmlns:a16="http://schemas.microsoft.com/office/drawing/2014/main" id="{00000000-0008-0000-0100-0000194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1010</xdr:row>
          <xdr:rowOff>0</xdr:rowOff>
        </xdr:from>
        <xdr:to>
          <xdr:col>10</xdr:col>
          <xdr:colOff>0</xdr:colOff>
          <xdr:row>1011</xdr:row>
          <xdr:rowOff>0</xdr:rowOff>
        </xdr:to>
        <xdr:sp macro="" textlink="">
          <xdr:nvSpPr>
            <xdr:cNvPr id="18714" name="Button 3354" hidden="1">
              <a:extLst>
                <a:ext uri="{63B3BB69-23CF-44E3-9099-C40C66FF867C}">
                  <a14:compatExt spid="_x0000_s18714"/>
                </a:ext>
                <a:ext uri="{FF2B5EF4-FFF2-40B4-BE49-F238E27FC236}">
                  <a16:creationId xmlns:a16="http://schemas.microsoft.com/office/drawing/2014/main" id="{00000000-0008-0000-0100-00001A49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1028</xdr:row>
          <xdr:rowOff>0</xdr:rowOff>
        </xdr:from>
        <xdr:to>
          <xdr:col>10</xdr:col>
          <xdr:colOff>0</xdr:colOff>
          <xdr:row>1029</xdr:row>
          <xdr:rowOff>0</xdr:rowOff>
        </xdr:to>
        <xdr:sp macro="" textlink="">
          <xdr:nvSpPr>
            <xdr:cNvPr id="18738" name="Button 3378" hidden="1">
              <a:extLst>
                <a:ext uri="{63B3BB69-23CF-44E3-9099-C40C66FF867C}">
                  <a14:compatExt spid="_x0000_s18738"/>
                </a:ext>
                <a:ext uri="{FF2B5EF4-FFF2-40B4-BE49-F238E27FC236}">
                  <a16:creationId xmlns:a16="http://schemas.microsoft.com/office/drawing/2014/main" id="{00000000-0008-0000-0100-00003249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1029</xdr:row>
          <xdr:rowOff>0</xdr:rowOff>
        </xdr:from>
        <xdr:to>
          <xdr:col>10</xdr:col>
          <xdr:colOff>0</xdr:colOff>
          <xdr:row>1030</xdr:row>
          <xdr:rowOff>0</xdr:rowOff>
        </xdr:to>
        <xdr:sp macro="" textlink="">
          <xdr:nvSpPr>
            <xdr:cNvPr id="18739" name="Button 3379" hidden="1">
              <a:extLst>
                <a:ext uri="{63B3BB69-23CF-44E3-9099-C40C66FF867C}">
                  <a14:compatExt spid="_x0000_s18739"/>
                </a:ext>
                <a:ext uri="{FF2B5EF4-FFF2-40B4-BE49-F238E27FC236}">
                  <a16:creationId xmlns:a16="http://schemas.microsoft.com/office/drawing/2014/main" id="{00000000-0008-0000-0100-0000334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1021</xdr:row>
          <xdr:rowOff>0</xdr:rowOff>
        </xdr:from>
        <xdr:to>
          <xdr:col>10</xdr:col>
          <xdr:colOff>0</xdr:colOff>
          <xdr:row>1022</xdr:row>
          <xdr:rowOff>0</xdr:rowOff>
        </xdr:to>
        <xdr:sp macro="" textlink="">
          <xdr:nvSpPr>
            <xdr:cNvPr id="18740" name="Button 3380" hidden="1">
              <a:extLst>
                <a:ext uri="{63B3BB69-23CF-44E3-9099-C40C66FF867C}">
                  <a14:compatExt spid="_x0000_s18740"/>
                </a:ext>
                <a:ext uri="{FF2B5EF4-FFF2-40B4-BE49-F238E27FC236}">
                  <a16:creationId xmlns:a16="http://schemas.microsoft.com/office/drawing/2014/main" id="{00000000-0008-0000-0100-00003449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1039</xdr:row>
          <xdr:rowOff>0</xdr:rowOff>
        </xdr:from>
        <xdr:to>
          <xdr:col>10</xdr:col>
          <xdr:colOff>0</xdr:colOff>
          <xdr:row>1040</xdr:row>
          <xdr:rowOff>0</xdr:rowOff>
        </xdr:to>
        <xdr:sp macro="" textlink="">
          <xdr:nvSpPr>
            <xdr:cNvPr id="18759" name="Button 3399" hidden="1">
              <a:extLst>
                <a:ext uri="{63B3BB69-23CF-44E3-9099-C40C66FF867C}">
                  <a14:compatExt spid="_x0000_s18759"/>
                </a:ext>
                <a:ext uri="{FF2B5EF4-FFF2-40B4-BE49-F238E27FC236}">
                  <a16:creationId xmlns:a16="http://schemas.microsoft.com/office/drawing/2014/main" id="{00000000-0008-0000-0100-00004749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1040</xdr:row>
          <xdr:rowOff>0</xdr:rowOff>
        </xdr:from>
        <xdr:to>
          <xdr:col>10</xdr:col>
          <xdr:colOff>0</xdr:colOff>
          <xdr:row>1041</xdr:row>
          <xdr:rowOff>0</xdr:rowOff>
        </xdr:to>
        <xdr:sp macro="" textlink="">
          <xdr:nvSpPr>
            <xdr:cNvPr id="18760" name="Button 3400" hidden="1">
              <a:extLst>
                <a:ext uri="{63B3BB69-23CF-44E3-9099-C40C66FF867C}">
                  <a14:compatExt spid="_x0000_s18760"/>
                </a:ext>
                <a:ext uri="{FF2B5EF4-FFF2-40B4-BE49-F238E27FC236}">
                  <a16:creationId xmlns:a16="http://schemas.microsoft.com/office/drawing/2014/main" id="{00000000-0008-0000-0100-0000484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1032</xdr:row>
          <xdr:rowOff>0</xdr:rowOff>
        </xdr:from>
        <xdr:to>
          <xdr:col>10</xdr:col>
          <xdr:colOff>0</xdr:colOff>
          <xdr:row>1033</xdr:row>
          <xdr:rowOff>0</xdr:rowOff>
        </xdr:to>
        <xdr:sp macro="" textlink="">
          <xdr:nvSpPr>
            <xdr:cNvPr id="18761" name="Button 3401" hidden="1">
              <a:extLst>
                <a:ext uri="{63B3BB69-23CF-44E3-9099-C40C66FF867C}">
                  <a14:compatExt spid="_x0000_s18761"/>
                </a:ext>
                <a:ext uri="{FF2B5EF4-FFF2-40B4-BE49-F238E27FC236}">
                  <a16:creationId xmlns:a16="http://schemas.microsoft.com/office/drawing/2014/main" id="{00000000-0008-0000-0100-00004949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1050</xdr:row>
          <xdr:rowOff>0</xdr:rowOff>
        </xdr:from>
        <xdr:to>
          <xdr:col>10</xdr:col>
          <xdr:colOff>0</xdr:colOff>
          <xdr:row>1051</xdr:row>
          <xdr:rowOff>0</xdr:rowOff>
        </xdr:to>
        <xdr:sp macro="" textlink="">
          <xdr:nvSpPr>
            <xdr:cNvPr id="18780" name="Button 3420" hidden="1">
              <a:extLst>
                <a:ext uri="{63B3BB69-23CF-44E3-9099-C40C66FF867C}">
                  <a14:compatExt spid="_x0000_s18780"/>
                </a:ext>
                <a:ext uri="{FF2B5EF4-FFF2-40B4-BE49-F238E27FC236}">
                  <a16:creationId xmlns:a16="http://schemas.microsoft.com/office/drawing/2014/main" id="{00000000-0008-0000-0100-00005C49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1051</xdr:row>
          <xdr:rowOff>0</xdr:rowOff>
        </xdr:from>
        <xdr:to>
          <xdr:col>10</xdr:col>
          <xdr:colOff>0</xdr:colOff>
          <xdr:row>1052</xdr:row>
          <xdr:rowOff>0</xdr:rowOff>
        </xdr:to>
        <xdr:sp macro="" textlink="">
          <xdr:nvSpPr>
            <xdr:cNvPr id="18781" name="Button 3421" hidden="1">
              <a:extLst>
                <a:ext uri="{63B3BB69-23CF-44E3-9099-C40C66FF867C}">
                  <a14:compatExt spid="_x0000_s18781"/>
                </a:ext>
                <a:ext uri="{FF2B5EF4-FFF2-40B4-BE49-F238E27FC236}">
                  <a16:creationId xmlns:a16="http://schemas.microsoft.com/office/drawing/2014/main" id="{00000000-0008-0000-0100-00005D4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1043</xdr:row>
          <xdr:rowOff>0</xdr:rowOff>
        </xdr:from>
        <xdr:to>
          <xdr:col>10</xdr:col>
          <xdr:colOff>0</xdr:colOff>
          <xdr:row>1044</xdr:row>
          <xdr:rowOff>0</xdr:rowOff>
        </xdr:to>
        <xdr:sp macro="" textlink="">
          <xdr:nvSpPr>
            <xdr:cNvPr id="18782" name="Button 3422" hidden="1">
              <a:extLst>
                <a:ext uri="{63B3BB69-23CF-44E3-9099-C40C66FF867C}">
                  <a14:compatExt spid="_x0000_s18782"/>
                </a:ext>
                <a:ext uri="{FF2B5EF4-FFF2-40B4-BE49-F238E27FC236}">
                  <a16:creationId xmlns:a16="http://schemas.microsoft.com/office/drawing/2014/main" id="{00000000-0008-0000-0100-00005E49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1061</xdr:row>
          <xdr:rowOff>0</xdr:rowOff>
        </xdr:from>
        <xdr:to>
          <xdr:col>10</xdr:col>
          <xdr:colOff>0</xdr:colOff>
          <xdr:row>1062</xdr:row>
          <xdr:rowOff>0</xdr:rowOff>
        </xdr:to>
        <xdr:sp macro="" textlink="">
          <xdr:nvSpPr>
            <xdr:cNvPr id="18801" name="Button 3441" hidden="1">
              <a:extLst>
                <a:ext uri="{63B3BB69-23CF-44E3-9099-C40C66FF867C}">
                  <a14:compatExt spid="_x0000_s18801"/>
                </a:ext>
                <a:ext uri="{FF2B5EF4-FFF2-40B4-BE49-F238E27FC236}">
                  <a16:creationId xmlns:a16="http://schemas.microsoft.com/office/drawing/2014/main" id="{00000000-0008-0000-0100-00007149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1062</xdr:row>
          <xdr:rowOff>0</xdr:rowOff>
        </xdr:from>
        <xdr:to>
          <xdr:col>10</xdr:col>
          <xdr:colOff>0</xdr:colOff>
          <xdr:row>1063</xdr:row>
          <xdr:rowOff>0</xdr:rowOff>
        </xdr:to>
        <xdr:sp macro="" textlink="">
          <xdr:nvSpPr>
            <xdr:cNvPr id="18802" name="Button 3442" hidden="1">
              <a:extLst>
                <a:ext uri="{63B3BB69-23CF-44E3-9099-C40C66FF867C}">
                  <a14:compatExt spid="_x0000_s18802"/>
                </a:ext>
                <a:ext uri="{FF2B5EF4-FFF2-40B4-BE49-F238E27FC236}">
                  <a16:creationId xmlns:a16="http://schemas.microsoft.com/office/drawing/2014/main" id="{00000000-0008-0000-0100-0000724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1054</xdr:row>
          <xdr:rowOff>0</xdr:rowOff>
        </xdr:from>
        <xdr:to>
          <xdr:col>10</xdr:col>
          <xdr:colOff>0</xdr:colOff>
          <xdr:row>1055</xdr:row>
          <xdr:rowOff>0</xdr:rowOff>
        </xdr:to>
        <xdr:sp macro="" textlink="">
          <xdr:nvSpPr>
            <xdr:cNvPr id="18803" name="Button 3443" hidden="1">
              <a:extLst>
                <a:ext uri="{63B3BB69-23CF-44E3-9099-C40C66FF867C}">
                  <a14:compatExt spid="_x0000_s18803"/>
                </a:ext>
                <a:ext uri="{FF2B5EF4-FFF2-40B4-BE49-F238E27FC236}">
                  <a16:creationId xmlns:a16="http://schemas.microsoft.com/office/drawing/2014/main" id="{00000000-0008-0000-0100-00007349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93</xdr:row>
          <xdr:rowOff>0</xdr:rowOff>
        </xdr:from>
        <xdr:to>
          <xdr:col>10</xdr:col>
          <xdr:colOff>0</xdr:colOff>
          <xdr:row>94</xdr:row>
          <xdr:rowOff>0</xdr:rowOff>
        </xdr:to>
        <xdr:sp macro="" textlink="">
          <xdr:nvSpPr>
            <xdr:cNvPr id="18804" name="Button 3444" hidden="1">
              <a:extLst>
                <a:ext uri="{63B3BB69-23CF-44E3-9099-C40C66FF867C}">
                  <a14:compatExt spid="_x0000_s18804"/>
                </a:ext>
                <a:ext uri="{FF2B5EF4-FFF2-40B4-BE49-F238E27FC236}">
                  <a16:creationId xmlns:a16="http://schemas.microsoft.com/office/drawing/2014/main" id="{00000000-0008-0000-0100-0000744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94</xdr:row>
          <xdr:rowOff>0</xdr:rowOff>
        </xdr:from>
        <xdr:to>
          <xdr:col>10</xdr:col>
          <xdr:colOff>0</xdr:colOff>
          <xdr:row>95</xdr:row>
          <xdr:rowOff>0</xdr:rowOff>
        </xdr:to>
        <xdr:sp macro="" textlink="">
          <xdr:nvSpPr>
            <xdr:cNvPr id="18805" name="Button 3445" hidden="1">
              <a:extLst>
                <a:ext uri="{63B3BB69-23CF-44E3-9099-C40C66FF867C}">
                  <a14:compatExt spid="_x0000_s18805"/>
                </a:ext>
                <a:ext uri="{FF2B5EF4-FFF2-40B4-BE49-F238E27FC236}">
                  <a16:creationId xmlns:a16="http://schemas.microsoft.com/office/drawing/2014/main" id="{00000000-0008-0000-0100-0000754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111</xdr:row>
          <xdr:rowOff>0</xdr:rowOff>
        </xdr:from>
        <xdr:to>
          <xdr:col>10</xdr:col>
          <xdr:colOff>0</xdr:colOff>
          <xdr:row>112</xdr:row>
          <xdr:rowOff>0</xdr:rowOff>
        </xdr:to>
        <xdr:sp macro="" textlink="">
          <xdr:nvSpPr>
            <xdr:cNvPr id="18807" name="Button 3447" hidden="1">
              <a:extLst>
                <a:ext uri="{63B3BB69-23CF-44E3-9099-C40C66FF867C}">
                  <a14:compatExt spid="_x0000_s18807"/>
                </a:ext>
                <a:ext uri="{FF2B5EF4-FFF2-40B4-BE49-F238E27FC236}">
                  <a16:creationId xmlns:a16="http://schemas.microsoft.com/office/drawing/2014/main" id="{00000000-0008-0000-0100-0000774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1072</xdr:row>
          <xdr:rowOff>0</xdr:rowOff>
        </xdr:from>
        <xdr:to>
          <xdr:col>10</xdr:col>
          <xdr:colOff>0</xdr:colOff>
          <xdr:row>1073</xdr:row>
          <xdr:rowOff>0</xdr:rowOff>
        </xdr:to>
        <xdr:sp macro="" textlink="">
          <xdr:nvSpPr>
            <xdr:cNvPr id="18843" name="Button 3483" hidden="1">
              <a:extLst>
                <a:ext uri="{63B3BB69-23CF-44E3-9099-C40C66FF867C}">
                  <a14:compatExt spid="_x0000_s18843"/>
                </a:ext>
                <a:ext uri="{FF2B5EF4-FFF2-40B4-BE49-F238E27FC236}">
                  <a16:creationId xmlns:a16="http://schemas.microsoft.com/office/drawing/2014/main" id="{00000000-0008-0000-0100-00009B49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1073</xdr:row>
          <xdr:rowOff>0</xdr:rowOff>
        </xdr:from>
        <xdr:to>
          <xdr:col>10</xdr:col>
          <xdr:colOff>0</xdr:colOff>
          <xdr:row>1074</xdr:row>
          <xdr:rowOff>0</xdr:rowOff>
        </xdr:to>
        <xdr:sp macro="" textlink="">
          <xdr:nvSpPr>
            <xdr:cNvPr id="18844" name="Button 3484" hidden="1">
              <a:extLst>
                <a:ext uri="{63B3BB69-23CF-44E3-9099-C40C66FF867C}">
                  <a14:compatExt spid="_x0000_s18844"/>
                </a:ext>
                <a:ext uri="{FF2B5EF4-FFF2-40B4-BE49-F238E27FC236}">
                  <a16:creationId xmlns:a16="http://schemas.microsoft.com/office/drawing/2014/main" id="{00000000-0008-0000-0100-00009C4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1065</xdr:row>
          <xdr:rowOff>0</xdr:rowOff>
        </xdr:from>
        <xdr:to>
          <xdr:col>10</xdr:col>
          <xdr:colOff>0</xdr:colOff>
          <xdr:row>1066</xdr:row>
          <xdr:rowOff>0</xdr:rowOff>
        </xdr:to>
        <xdr:sp macro="" textlink="">
          <xdr:nvSpPr>
            <xdr:cNvPr id="18845" name="Button 3485" hidden="1">
              <a:extLst>
                <a:ext uri="{63B3BB69-23CF-44E3-9099-C40C66FF867C}">
                  <a14:compatExt spid="_x0000_s18845"/>
                </a:ext>
                <a:ext uri="{FF2B5EF4-FFF2-40B4-BE49-F238E27FC236}">
                  <a16:creationId xmlns:a16="http://schemas.microsoft.com/office/drawing/2014/main" id="{00000000-0008-0000-0100-00009D49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1083</xdr:row>
          <xdr:rowOff>0</xdr:rowOff>
        </xdr:from>
        <xdr:to>
          <xdr:col>10</xdr:col>
          <xdr:colOff>0</xdr:colOff>
          <xdr:row>1084</xdr:row>
          <xdr:rowOff>0</xdr:rowOff>
        </xdr:to>
        <xdr:sp macro="" textlink="">
          <xdr:nvSpPr>
            <xdr:cNvPr id="18864" name="Button 3504" hidden="1">
              <a:extLst>
                <a:ext uri="{63B3BB69-23CF-44E3-9099-C40C66FF867C}">
                  <a14:compatExt spid="_x0000_s18864"/>
                </a:ext>
                <a:ext uri="{FF2B5EF4-FFF2-40B4-BE49-F238E27FC236}">
                  <a16:creationId xmlns:a16="http://schemas.microsoft.com/office/drawing/2014/main" id="{00000000-0008-0000-0100-0000B049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1084</xdr:row>
          <xdr:rowOff>0</xdr:rowOff>
        </xdr:from>
        <xdr:to>
          <xdr:col>10</xdr:col>
          <xdr:colOff>0</xdr:colOff>
          <xdr:row>1085</xdr:row>
          <xdr:rowOff>0</xdr:rowOff>
        </xdr:to>
        <xdr:sp macro="" textlink="">
          <xdr:nvSpPr>
            <xdr:cNvPr id="18865" name="Button 3505" hidden="1">
              <a:extLst>
                <a:ext uri="{63B3BB69-23CF-44E3-9099-C40C66FF867C}">
                  <a14:compatExt spid="_x0000_s18865"/>
                </a:ext>
                <a:ext uri="{FF2B5EF4-FFF2-40B4-BE49-F238E27FC236}">
                  <a16:creationId xmlns:a16="http://schemas.microsoft.com/office/drawing/2014/main" id="{00000000-0008-0000-0100-0000B14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1076</xdr:row>
          <xdr:rowOff>0</xdr:rowOff>
        </xdr:from>
        <xdr:to>
          <xdr:col>10</xdr:col>
          <xdr:colOff>0</xdr:colOff>
          <xdr:row>1077</xdr:row>
          <xdr:rowOff>0</xdr:rowOff>
        </xdr:to>
        <xdr:sp macro="" textlink="">
          <xdr:nvSpPr>
            <xdr:cNvPr id="18866" name="Button 3506" hidden="1">
              <a:extLst>
                <a:ext uri="{63B3BB69-23CF-44E3-9099-C40C66FF867C}">
                  <a14:compatExt spid="_x0000_s18866"/>
                </a:ext>
                <a:ext uri="{FF2B5EF4-FFF2-40B4-BE49-F238E27FC236}">
                  <a16:creationId xmlns:a16="http://schemas.microsoft.com/office/drawing/2014/main" id="{00000000-0008-0000-0100-0000B249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1094</xdr:row>
          <xdr:rowOff>0</xdr:rowOff>
        </xdr:from>
        <xdr:to>
          <xdr:col>10</xdr:col>
          <xdr:colOff>0</xdr:colOff>
          <xdr:row>1095</xdr:row>
          <xdr:rowOff>0</xdr:rowOff>
        </xdr:to>
        <xdr:sp macro="" textlink="">
          <xdr:nvSpPr>
            <xdr:cNvPr id="18885" name="Button 3525" hidden="1">
              <a:extLst>
                <a:ext uri="{63B3BB69-23CF-44E3-9099-C40C66FF867C}">
                  <a14:compatExt spid="_x0000_s18885"/>
                </a:ext>
                <a:ext uri="{FF2B5EF4-FFF2-40B4-BE49-F238E27FC236}">
                  <a16:creationId xmlns:a16="http://schemas.microsoft.com/office/drawing/2014/main" id="{00000000-0008-0000-0100-0000C549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1095</xdr:row>
          <xdr:rowOff>0</xdr:rowOff>
        </xdr:from>
        <xdr:to>
          <xdr:col>10</xdr:col>
          <xdr:colOff>0</xdr:colOff>
          <xdr:row>1096</xdr:row>
          <xdr:rowOff>0</xdr:rowOff>
        </xdr:to>
        <xdr:sp macro="" textlink="">
          <xdr:nvSpPr>
            <xdr:cNvPr id="18886" name="Button 3526" hidden="1">
              <a:extLst>
                <a:ext uri="{63B3BB69-23CF-44E3-9099-C40C66FF867C}">
                  <a14:compatExt spid="_x0000_s18886"/>
                </a:ext>
                <a:ext uri="{FF2B5EF4-FFF2-40B4-BE49-F238E27FC236}">
                  <a16:creationId xmlns:a16="http://schemas.microsoft.com/office/drawing/2014/main" id="{00000000-0008-0000-0100-0000C64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1087</xdr:row>
          <xdr:rowOff>0</xdr:rowOff>
        </xdr:from>
        <xdr:to>
          <xdr:col>10</xdr:col>
          <xdr:colOff>0</xdr:colOff>
          <xdr:row>1088</xdr:row>
          <xdr:rowOff>0</xdr:rowOff>
        </xdr:to>
        <xdr:sp macro="" textlink="">
          <xdr:nvSpPr>
            <xdr:cNvPr id="18887" name="Button 3527" hidden="1">
              <a:extLst>
                <a:ext uri="{63B3BB69-23CF-44E3-9099-C40C66FF867C}">
                  <a14:compatExt spid="_x0000_s18887"/>
                </a:ext>
                <a:ext uri="{FF2B5EF4-FFF2-40B4-BE49-F238E27FC236}">
                  <a16:creationId xmlns:a16="http://schemas.microsoft.com/office/drawing/2014/main" id="{00000000-0008-0000-0100-0000C749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1105</xdr:row>
          <xdr:rowOff>0</xdr:rowOff>
        </xdr:from>
        <xdr:to>
          <xdr:col>10</xdr:col>
          <xdr:colOff>0</xdr:colOff>
          <xdr:row>1106</xdr:row>
          <xdr:rowOff>0</xdr:rowOff>
        </xdr:to>
        <xdr:sp macro="" textlink="">
          <xdr:nvSpPr>
            <xdr:cNvPr id="18906" name="Button 3546" hidden="1">
              <a:extLst>
                <a:ext uri="{63B3BB69-23CF-44E3-9099-C40C66FF867C}">
                  <a14:compatExt spid="_x0000_s18906"/>
                </a:ext>
                <a:ext uri="{FF2B5EF4-FFF2-40B4-BE49-F238E27FC236}">
                  <a16:creationId xmlns:a16="http://schemas.microsoft.com/office/drawing/2014/main" id="{00000000-0008-0000-0100-0000DA49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1106</xdr:row>
          <xdr:rowOff>0</xdr:rowOff>
        </xdr:from>
        <xdr:to>
          <xdr:col>10</xdr:col>
          <xdr:colOff>0</xdr:colOff>
          <xdr:row>1107</xdr:row>
          <xdr:rowOff>0</xdr:rowOff>
        </xdr:to>
        <xdr:sp macro="" textlink="">
          <xdr:nvSpPr>
            <xdr:cNvPr id="18907" name="Button 3547" hidden="1">
              <a:extLst>
                <a:ext uri="{63B3BB69-23CF-44E3-9099-C40C66FF867C}">
                  <a14:compatExt spid="_x0000_s18907"/>
                </a:ext>
                <a:ext uri="{FF2B5EF4-FFF2-40B4-BE49-F238E27FC236}">
                  <a16:creationId xmlns:a16="http://schemas.microsoft.com/office/drawing/2014/main" id="{00000000-0008-0000-0100-0000DB4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1098</xdr:row>
          <xdr:rowOff>0</xdr:rowOff>
        </xdr:from>
        <xdr:to>
          <xdr:col>10</xdr:col>
          <xdr:colOff>0</xdr:colOff>
          <xdr:row>1099</xdr:row>
          <xdr:rowOff>0</xdr:rowOff>
        </xdr:to>
        <xdr:sp macro="" textlink="">
          <xdr:nvSpPr>
            <xdr:cNvPr id="18908" name="Button 3548" hidden="1">
              <a:extLst>
                <a:ext uri="{63B3BB69-23CF-44E3-9099-C40C66FF867C}">
                  <a14:compatExt spid="_x0000_s18908"/>
                </a:ext>
                <a:ext uri="{FF2B5EF4-FFF2-40B4-BE49-F238E27FC236}">
                  <a16:creationId xmlns:a16="http://schemas.microsoft.com/office/drawing/2014/main" id="{00000000-0008-0000-0100-0000DC49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1116</xdr:row>
          <xdr:rowOff>0</xdr:rowOff>
        </xdr:from>
        <xdr:to>
          <xdr:col>10</xdr:col>
          <xdr:colOff>0</xdr:colOff>
          <xdr:row>1117</xdr:row>
          <xdr:rowOff>0</xdr:rowOff>
        </xdr:to>
        <xdr:sp macro="" textlink="">
          <xdr:nvSpPr>
            <xdr:cNvPr id="18929" name="Button 3569" hidden="1">
              <a:extLst>
                <a:ext uri="{63B3BB69-23CF-44E3-9099-C40C66FF867C}">
                  <a14:compatExt spid="_x0000_s18929"/>
                </a:ext>
                <a:ext uri="{FF2B5EF4-FFF2-40B4-BE49-F238E27FC236}">
                  <a16:creationId xmlns:a16="http://schemas.microsoft.com/office/drawing/2014/main" id="{00000000-0008-0000-0100-0000F149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1117</xdr:row>
          <xdr:rowOff>0</xdr:rowOff>
        </xdr:from>
        <xdr:to>
          <xdr:col>10</xdr:col>
          <xdr:colOff>0</xdr:colOff>
          <xdr:row>1118</xdr:row>
          <xdr:rowOff>0</xdr:rowOff>
        </xdr:to>
        <xdr:sp macro="" textlink="">
          <xdr:nvSpPr>
            <xdr:cNvPr id="18930" name="Button 3570" hidden="1">
              <a:extLst>
                <a:ext uri="{63B3BB69-23CF-44E3-9099-C40C66FF867C}">
                  <a14:compatExt spid="_x0000_s18930"/>
                </a:ext>
                <a:ext uri="{FF2B5EF4-FFF2-40B4-BE49-F238E27FC236}">
                  <a16:creationId xmlns:a16="http://schemas.microsoft.com/office/drawing/2014/main" id="{00000000-0008-0000-0100-0000F24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1109</xdr:row>
          <xdr:rowOff>0</xdr:rowOff>
        </xdr:from>
        <xdr:to>
          <xdr:col>10</xdr:col>
          <xdr:colOff>0</xdr:colOff>
          <xdr:row>1110</xdr:row>
          <xdr:rowOff>0</xdr:rowOff>
        </xdr:to>
        <xdr:sp macro="" textlink="">
          <xdr:nvSpPr>
            <xdr:cNvPr id="18931" name="Button 3571" hidden="1">
              <a:extLst>
                <a:ext uri="{63B3BB69-23CF-44E3-9099-C40C66FF867C}">
                  <a14:compatExt spid="_x0000_s18931"/>
                </a:ext>
                <a:ext uri="{FF2B5EF4-FFF2-40B4-BE49-F238E27FC236}">
                  <a16:creationId xmlns:a16="http://schemas.microsoft.com/office/drawing/2014/main" id="{00000000-0008-0000-0100-0000F349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1132</xdr:row>
          <xdr:rowOff>0</xdr:rowOff>
        </xdr:from>
        <xdr:to>
          <xdr:col>10</xdr:col>
          <xdr:colOff>0</xdr:colOff>
          <xdr:row>1133</xdr:row>
          <xdr:rowOff>0</xdr:rowOff>
        </xdr:to>
        <xdr:sp macro="" textlink="">
          <xdr:nvSpPr>
            <xdr:cNvPr id="18950" name="Button 3590" hidden="1">
              <a:extLst>
                <a:ext uri="{63B3BB69-23CF-44E3-9099-C40C66FF867C}">
                  <a14:compatExt spid="_x0000_s18950"/>
                </a:ext>
                <a:ext uri="{FF2B5EF4-FFF2-40B4-BE49-F238E27FC236}">
                  <a16:creationId xmlns:a16="http://schemas.microsoft.com/office/drawing/2014/main" id="{00000000-0008-0000-0100-0000064A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1133</xdr:row>
          <xdr:rowOff>0</xdr:rowOff>
        </xdr:from>
        <xdr:to>
          <xdr:col>10</xdr:col>
          <xdr:colOff>0</xdr:colOff>
          <xdr:row>1134</xdr:row>
          <xdr:rowOff>0</xdr:rowOff>
        </xdr:to>
        <xdr:sp macro="" textlink="">
          <xdr:nvSpPr>
            <xdr:cNvPr id="18951" name="Button 3591" hidden="1">
              <a:extLst>
                <a:ext uri="{63B3BB69-23CF-44E3-9099-C40C66FF867C}">
                  <a14:compatExt spid="_x0000_s18951"/>
                </a:ext>
                <a:ext uri="{FF2B5EF4-FFF2-40B4-BE49-F238E27FC236}">
                  <a16:creationId xmlns:a16="http://schemas.microsoft.com/office/drawing/2014/main" id="{00000000-0008-0000-0100-0000074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1125</xdr:row>
          <xdr:rowOff>0</xdr:rowOff>
        </xdr:from>
        <xdr:to>
          <xdr:col>10</xdr:col>
          <xdr:colOff>0</xdr:colOff>
          <xdr:row>1126</xdr:row>
          <xdr:rowOff>0</xdr:rowOff>
        </xdr:to>
        <xdr:sp macro="" textlink="">
          <xdr:nvSpPr>
            <xdr:cNvPr id="18952" name="Button 3592" hidden="1">
              <a:extLst>
                <a:ext uri="{63B3BB69-23CF-44E3-9099-C40C66FF867C}">
                  <a14:compatExt spid="_x0000_s18952"/>
                </a:ext>
                <a:ext uri="{FF2B5EF4-FFF2-40B4-BE49-F238E27FC236}">
                  <a16:creationId xmlns:a16="http://schemas.microsoft.com/office/drawing/2014/main" id="{00000000-0008-0000-0100-0000084A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1146</xdr:row>
          <xdr:rowOff>0</xdr:rowOff>
        </xdr:from>
        <xdr:to>
          <xdr:col>10</xdr:col>
          <xdr:colOff>0</xdr:colOff>
          <xdr:row>1147</xdr:row>
          <xdr:rowOff>0</xdr:rowOff>
        </xdr:to>
        <xdr:sp macro="" textlink="">
          <xdr:nvSpPr>
            <xdr:cNvPr id="18971" name="Button 3611" hidden="1">
              <a:extLst>
                <a:ext uri="{63B3BB69-23CF-44E3-9099-C40C66FF867C}">
                  <a14:compatExt spid="_x0000_s18971"/>
                </a:ext>
                <a:ext uri="{FF2B5EF4-FFF2-40B4-BE49-F238E27FC236}">
                  <a16:creationId xmlns:a16="http://schemas.microsoft.com/office/drawing/2014/main" id="{00000000-0008-0000-0100-00001B4A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1147</xdr:row>
          <xdr:rowOff>0</xdr:rowOff>
        </xdr:from>
        <xdr:to>
          <xdr:col>10</xdr:col>
          <xdr:colOff>0</xdr:colOff>
          <xdr:row>1148</xdr:row>
          <xdr:rowOff>0</xdr:rowOff>
        </xdr:to>
        <xdr:sp macro="" textlink="">
          <xdr:nvSpPr>
            <xdr:cNvPr id="18972" name="Button 3612" hidden="1">
              <a:extLst>
                <a:ext uri="{63B3BB69-23CF-44E3-9099-C40C66FF867C}">
                  <a14:compatExt spid="_x0000_s18972"/>
                </a:ext>
                <a:ext uri="{FF2B5EF4-FFF2-40B4-BE49-F238E27FC236}">
                  <a16:creationId xmlns:a16="http://schemas.microsoft.com/office/drawing/2014/main" id="{00000000-0008-0000-0100-00001C4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1139</xdr:row>
          <xdr:rowOff>0</xdr:rowOff>
        </xdr:from>
        <xdr:to>
          <xdr:col>10</xdr:col>
          <xdr:colOff>0</xdr:colOff>
          <xdr:row>1140</xdr:row>
          <xdr:rowOff>0</xdr:rowOff>
        </xdr:to>
        <xdr:sp macro="" textlink="">
          <xdr:nvSpPr>
            <xdr:cNvPr id="18973" name="Button 3613" hidden="1">
              <a:extLst>
                <a:ext uri="{63B3BB69-23CF-44E3-9099-C40C66FF867C}">
                  <a14:compatExt spid="_x0000_s18973"/>
                </a:ext>
                <a:ext uri="{FF2B5EF4-FFF2-40B4-BE49-F238E27FC236}">
                  <a16:creationId xmlns:a16="http://schemas.microsoft.com/office/drawing/2014/main" id="{00000000-0008-0000-0100-00001D4A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1159</xdr:row>
          <xdr:rowOff>0</xdr:rowOff>
        </xdr:from>
        <xdr:to>
          <xdr:col>10</xdr:col>
          <xdr:colOff>0</xdr:colOff>
          <xdr:row>1160</xdr:row>
          <xdr:rowOff>0</xdr:rowOff>
        </xdr:to>
        <xdr:sp macro="" textlink="">
          <xdr:nvSpPr>
            <xdr:cNvPr id="18992" name="Button 3632" hidden="1">
              <a:extLst>
                <a:ext uri="{63B3BB69-23CF-44E3-9099-C40C66FF867C}">
                  <a14:compatExt spid="_x0000_s18992"/>
                </a:ext>
                <a:ext uri="{FF2B5EF4-FFF2-40B4-BE49-F238E27FC236}">
                  <a16:creationId xmlns:a16="http://schemas.microsoft.com/office/drawing/2014/main" id="{00000000-0008-0000-0100-0000304A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1160</xdr:row>
          <xdr:rowOff>0</xdr:rowOff>
        </xdr:from>
        <xdr:to>
          <xdr:col>10</xdr:col>
          <xdr:colOff>0</xdr:colOff>
          <xdr:row>1161</xdr:row>
          <xdr:rowOff>0</xdr:rowOff>
        </xdr:to>
        <xdr:sp macro="" textlink="">
          <xdr:nvSpPr>
            <xdr:cNvPr id="18993" name="Button 3633" hidden="1">
              <a:extLst>
                <a:ext uri="{63B3BB69-23CF-44E3-9099-C40C66FF867C}">
                  <a14:compatExt spid="_x0000_s18993"/>
                </a:ext>
                <a:ext uri="{FF2B5EF4-FFF2-40B4-BE49-F238E27FC236}">
                  <a16:creationId xmlns:a16="http://schemas.microsoft.com/office/drawing/2014/main" id="{00000000-0008-0000-0100-0000314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1152</xdr:row>
          <xdr:rowOff>0</xdr:rowOff>
        </xdr:from>
        <xdr:to>
          <xdr:col>10</xdr:col>
          <xdr:colOff>0</xdr:colOff>
          <xdr:row>1153</xdr:row>
          <xdr:rowOff>0</xdr:rowOff>
        </xdr:to>
        <xdr:sp macro="" textlink="">
          <xdr:nvSpPr>
            <xdr:cNvPr id="18994" name="Button 3634" hidden="1">
              <a:extLst>
                <a:ext uri="{63B3BB69-23CF-44E3-9099-C40C66FF867C}">
                  <a14:compatExt spid="_x0000_s18994"/>
                </a:ext>
                <a:ext uri="{FF2B5EF4-FFF2-40B4-BE49-F238E27FC236}">
                  <a16:creationId xmlns:a16="http://schemas.microsoft.com/office/drawing/2014/main" id="{00000000-0008-0000-0100-0000324A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1118</xdr:row>
          <xdr:rowOff>0</xdr:rowOff>
        </xdr:from>
        <xdr:to>
          <xdr:col>10</xdr:col>
          <xdr:colOff>0</xdr:colOff>
          <xdr:row>1119</xdr:row>
          <xdr:rowOff>0</xdr:rowOff>
        </xdr:to>
        <xdr:sp macro="" textlink="">
          <xdr:nvSpPr>
            <xdr:cNvPr id="18997" name="Button 3637" hidden="1">
              <a:extLst>
                <a:ext uri="{63B3BB69-23CF-44E3-9099-C40C66FF867C}">
                  <a14:compatExt spid="_x0000_s18997"/>
                </a:ext>
                <a:ext uri="{FF2B5EF4-FFF2-40B4-BE49-F238E27FC236}">
                  <a16:creationId xmlns:a16="http://schemas.microsoft.com/office/drawing/2014/main" id="{00000000-0008-0000-0100-0000354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1119</xdr:row>
          <xdr:rowOff>0</xdr:rowOff>
        </xdr:from>
        <xdr:to>
          <xdr:col>10</xdr:col>
          <xdr:colOff>0</xdr:colOff>
          <xdr:row>1120</xdr:row>
          <xdr:rowOff>0</xdr:rowOff>
        </xdr:to>
        <xdr:sp macro="" textlink="">
          <xdr:nvSpPr>
            <xdr:cNvPr id="18998" name="Button 3638" hidden="1">
              <a:extLst>
                <a:ext uri="{63B3BB69-23CF-44E3-9099-C40C66FF867C}">
                  <a14:compatExt spid="_x0000_s18998"/>
                </a:ext>
                <a:ext uri="{FF2B5EF4-FFF2-40B4-BE49-F238E27FC236}">
                  <a16:creationId xmlns:a16="http://schemas.microsoft.com/office/drawing/2014/main" id="{00000000-0008-0000-0100-0000364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1120</xdr:row>
          <xdr:rowOff>0</xdr:rowOff>
        </xdr:from>
        <xdr:to>
          <xdr:col>10</xdr:col>
          <xdr:colOff>0</xdr:colOff>
          <xdr:row>1121</xdr:row>
          <xdr:rowOff>0</xdr:rowOff>
        </xdr:to>
        <xdr:sp macro="" textlink="">
          <xdr:nvSpPr>
            <xdr:cNvPr id="18999" name="Button 3639" hidden="1">
              <a:extLst>
                <a:ext uri="{63B3BB69-23CF-44E3-9099-C40C66FF867C}">
                  <a14:compatExt spid="_x0000_s18999"/>
                </a:ext>
                <a:ext uri="{FF2B5EF4-FFF2-40B4-BE49-F238E27FC236}">
                  <a16:creationId xmlns:a16="http://schemas.microsoft.com/office/drawing/2014/main" id="{00000000-0008-0000-0100-0000374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1121</xdr:row>
          <xdr:rowOff>0</xdr:rowOff>
        </xdr:from>
        <xdr:to>
          <xdr:col>10</xdr:col>
          <xdr:colOff>0</xdr:colOff>
          <xdr:row>1122</xdr:row>
          <xdr:rowOff>0</xdr:rowOff>
        </xdr:to>
        <xdr:sp macro="" textlink="">
          <xdr:nvSpPr>
            <xdr:cNvPr id="19000" name="Button 3640" hidden="1">
              <a:extLst>
                <a:ext uri="{63B3BB69-23CF-44E3-9099-C40C66FF867C}">
                  <a14:compatExt spid="_x0000_s19000"/>
                </a:ext>
                <a:ext uri="{FF2B5EF4-FFF2-40B4-BE49-F238E27FC236}">
                  <a16:creationId xmlns:a16="http://schemas.microsoft.com/office/drawing/2014/main" id="{00000000-0008-0000-0100-0000384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1122</xdr:row>
          <xdr:rowOff>0</xdr:rowOff>
        </xdr:from>
        <xdr:to>
          <xdr:col>10</xdr:col>
          <xdr:colOff>0</xdr:colOff>
          <xdr:row>1123</xdr:row>
          <xdr:rowOff>0</xdr:rowOff>
        </xdr:to>
        <xdr:sp macro="" textlink="">
          <xdr:nvSpPr>
            <xdr:cNvPr id="19002" name="Button 3642" hidden="1">
              <a:extLst>
                <a:ext uri="{63B3BB69-23CF-44E3-9099-C40C66FF867C}">
                  <a14:compatExt spid="_x0000_s19002"/>
                </a:ext>
                <a:ext uri="{FF2B5EF4-FFF2-40B4-BE49-F238E27FC236}">
                  <a16:creationId xmlns:a16="http://schemas.microsoft.com/office/drawing/2014/main" id="{00000000-0008-0000-0100-00003A4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1134</xdr:row>
          <xdr:rowOff>0</xdr:rowOff>
        </xdr:from>
        <xdr:to>
          <xdr:col>10</xdr:col>
          <xdr:colOff>0</xdr:colOff>
          <xdr:row>1135</xdr:row>
          <xdr:rowOff>0</xdr:rowOff>
        </xdr:to>
        <xdr:sp macro="" textlink="">
          <xdr:nvSpPr>
            <xdr:cNvPr id="19005" name="Button 3645" hidden="1">
              <a:extLst>
                <a:ext uri="{63B3BB69-23CF-44E3-9099-C40C66FF867C}">
                  <a14:compatExt spid="_x0000_s19005"/>
                </a:ext>
                <a:ext uri="{FF2B5EF4-FFF2-40B4-BE49-F238E27FC236}">
                  <a16:creationId xmlns:a16="http://schemas.microsoft.com/office/drawing/2014/main" id="{00000000-0008-0000-0100-00003D4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1135</xdr:row>
          <xdr:rowOff>0</xdr:rowOff>
        </xdr:from>
        <xdr:to>
          <xdr:col>10</xdr:col>
          <xdr:colOff>0</xdr:colOff>
          <xdr:row>1136</xdr:row>
          <xdr:rowOff>0</xdr:rowOff>
        </xdr:to>
        <xdr:sp macro="" textlink="">
          <xdr:nvSpPr>
            <xdr:cNvPr id="19006" name="Button 3646" hidden="1">
              <a:extLst>
                <a:ext uri="{63B3BB69-23CF-44E3-9099-C40C66FF867C}">
                  <a14:compatExt spid="_x0000_s19006"/>
                </a:ext>
                <a:ext uri="{FF2B5EF4-FFF2-40B4-BE49-F238E27FC236}">
                  <a16:creationId xmlns:a16="http://schemas.microsoft.com/office/drawing/2014/main" id="{00000000-0008-0000-0100-00003E4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1136</xdr:row>
          <xdr:rowOff>0</xdr:rowOff>
        </xdr:from>
        <xdr:to>
          <xdr:col>10</xdr:col>
          <xdr:colOff>0</xdr:colOff>
          <xdr:row>1137</xdr:row>
          <xdr:rowOff>0</xdr:rowOff>
        </xdr:to>
        <xdr:sp macro="" textlink="">
          <xdr:nvSpPr>
            <xdr:cNvPr id="19007" name="Button 3647" hidden="1">
              <a:extLst>
                <a:ext uri="{63B3BB69-23CF-44E3-9099-C40C66FF867C}">
                  <a14:compatExt spid="_x0000_s19007"/>
                </a:ext>
                <a:ext uri="{FF2B5EF4-FFF2-40B4-BE49-F238E27FC236}">
                  <a16:creationId xmlns:a16="http://schemas.microsoft.com/office/drawing/2014/main" id="{00000000-0008-0000-0100-00003F4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1148</xdr:row>
          <xdr:rowOff>0</xdr:rowOff>
        </xdr:from>
        <xdr:to>
          <xdr:col>10</xdr:col>
          <xdr:colOff>0</xdr:colOff>
          <xdr:row>1149</xdr:row>
          <xdr:rowOff>0</xdr:rowOff>
        </xdr:to>
        <xdr:sp macro="" textlink="">
          <xdr:nvSpPr>
            <xdr:cNvPr id="19014" name="Button 3654" hidden="1">
              <a:extLst>
                <a:ext uri="{63B3BB69-23CF-44E3-9099-C40C66FF867C}">
                  <a14:compatExt spid="_x0000_s19014"/>
                </a:ext>
                <a:ext uri="{FF2B5EF4-FFF2-40B4-BE49-F238E27FC236}">
                  <a16:creationId xmlns:a16="http://schemas.microsoft.com/office/drawing/2014/main" id="{00000000-0008-0000-0100-0000464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1149</xdr:row>
          <xdr:rowOff>0</xdr:rowOff>
        </xdr:from>
        <xdr:to>
          <xdr:col>10</xdr:col>
          <xdr:colOff>0</xdr:colOff>
          <xdr:row>1150</xdr:row>
          <xdr:rowOff>0</xdr:rowOff>
        </xdr:to>
        <xdr:sp macro="" textlink="">
          <xdr:nvSpPr>
            <xdr:cNvPr id="19015" name="Button 3655" hidden="1">
              <a:extLst>
                <a:ext uri="{63B3BB69-23CF-44E3-9099-C40C66FF867C}">
                  <a14:compatExt spid="_x0000_s19015"/>
                </a:ext>
                <a:ext uri="{FF2B5EF4-FFF2-40B4-BE49-F238E27FC236}">
                  <a16:creationId xmlns:a16="http://schemas.microsoft.com/office/drawing/2014/main" id="{00000000-0008-0000-0100-0000474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1161</xdr:row>
          <xdr:rowOff>0</xdr:rowOff>
        </xdr:from>
        <xdr:to>
          <xdr:col>10</xdr:col>
          <xdr:colOff>0</xdr:colOff>
          <xdr:row>1162</xdr:row>
          <xdr:rowOff>0</xdr:rowOff>
        </xdr:to>
        <xdr:sp macro="" textlink="">
          <xdr:nvSpPr>
            <xdr:cNvPr id="19018" name="Button 3658" hidden="1">
              <a:extLst>
                <a:ext uri="{63B3BB69-23CF-44E3-9099-C40C66FF867C}">
                  <a14:compatExt spid="_x0000_s19018"/>
                </a:ext>
                <a:ext uri="{FF2B5EF4-FFF2-40B4-BE49-F238E27FC236}">
                  <a16:creationId xmlns:a16="http://schemas.microsoft.com/office/drawing/2014/main" id="{00000000-0008-0000-0100-00004A4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1162</xdr:row>
          <xdr:rowOff>0</xdr:rowOff>
        </xdr:from>
        <xdr:to>
          <xdr:col>10</xdr:col>
          <xdr:colOff>0</xdr:colOff>
          <xdr:row>1163</xdr:row>
          <xdr:rowOff>0</xdr:rowOff>
        </xdr:to>
        <xdr:sp macro="" textlink="">
          <xdr:nvSpPr>
            <xdr:cNvPr id="19019" name="Button 3659" hidden="1">
              <a:extLst>
                <a:ext uri="{63B3BB69-23CF-44E3-9099-C40C66FF867C}">
                  <a14:compatExt spid="_x0000_s19019"/>
                </a:ext>
                <a:ext uri="{FF2B5EF4-FFF2-40B4-BE49-F238E27FC236}">
                  <a16:creationId xmlns:a16="http://schemas.microsoft.com/office/drawing/2014/main" id="{00000000-0008-0000-0100-00004B4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1172</xdr:row>
          <xdr:rowOff>0</xdr:rowOff>
        </xdr:from>
        <xdr:to>
          <xdr:col>10</xdr:col>
          <xdr:colOff>0</xdr:colOff>
          <xdr:row>1173</xdr:row>
          <xdr:rowOff>0</xdr:rowOff>
        </xdr:to>
        <xdr:sp macro="" textlink="">
          <xdr:nvSpPr>
            <xdr:cNvPr id="19038" name="Button 3678" hidden="1">
              <a:extLst>
                <a:ext uri="{63B3BB69-23CF-44E3-9099-C40C66FF867C}">
                  <a14:compatExt spid="_x0000_s19038"/>
                </a:ext>
                <a:ext uri="{FF2B5EF4-FFF2-40B4-BE49-F238E27FC236}">
                  <a16:creationId xmlns:a16="http://schemas.microsoft.com/office/drawing/2014/main" id="{00000000-0008-0000-0100-00005E4A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1173</xdr:row>
          <xdr:rowOff>0</xdr:rowOff>
        </xdr:from>
        <xdr:to>
          <xdr:col>10</xdr:col>
          <xdr:colOff>0</xdr:colOff>
          <xdr:row>1174</xdr:row>
          <xdr:rowOff>0</xdr:rowOff>
        </xdr:to>
        <xdr:sp macro="" textlink="">
          <xdr:nvSpPr>
            <xdr:cNvPr id="19039" name="Button 3679" hidden="1">
              <a:extLst>
                <a:ext uri="{63B3BB69-23CF-44E3-9099-C40C66FF867C}">
                  <a14:compatExt spid="_x0000_s19039"/>
                </a:ext>
                <a:ext uri="{FF2B5EF4-FFF2-40B4-BE49-F238E27FC236}">
                  <a16:creationId xmlns:a16="http://schemas.microsoft.com/office/drawing/2014/main" id="{00000000-0008-0000-0100-00005F4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1165</xdr:row>
          <xdr:rowOff>0</xdr:rowOff>
        </xdr:from>
        <xdr:to>
          <xdr:col>10</xdr:col>
          <xdr:colOff>0</xdr:colOff>
          <xdr:row>1166</xdr:row>
          <xdr:rowOff>0</xdr:rowOff>
        </xdr:to>
        <xdr:sp macro="" textlink="">
          <xdr:nvSpPr>
            <xdr:cNvPr id="19040" name="Button 3680" hidden="1">
              <a:extLst>
                <a:ext uri="{63B3BB69-23CF-44E3-9099-C40C66FF867C}">
                  <a14:compatExt spid="_x0000_s19040"/>
                </a:ext>
                <a:ext uri="{FF2B5EF4-FFF2-40B4-BE49-F238E27FC236}">
                  <a16:creationId xmlns:a16="http://schemas.microsoft.com/office/drawing/2014/main" id="{00000000-0008-0000-0100-0000604A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1183</xdr:row>
          <xdr:rowOff>0</xdr:rowOff>
        </xdr:from>
        <xdr:to>
          <xdr:col>10</xdr:col>
          <xdr:colOff>0</xdr:colOff>
          <xdr:row>1184</xdr:row>
          <xdr:rowOff>0</xdr:rowOff>
        </xdr:to>
        <xdr:sp macro="" textlink="">
          <xdr:nvSpPr>
            <xdr:cNvPr id="19059" name="Button 3699" hidden="1">
              <a:extLst>
                <a:ext uri="{63B3BB69-23CF-44E3-9099-C40C66FF867C}">
                  <a14:compatExt spid="_x0000_s19059"/>
                </a:ext>
                <a:ext uri="{FF2B5EF4-FFF2-40B4-BE49-F238E27FC236}">
                  <a16:creationId xmlns:a16="http://schemas.microsoft.com/office/drawing/2014/main" id="{00000000-0008-0000-0100-0000734A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1184</xdr:row>
          <xdr:rowOff>0</xdr:rowOff>
        </xdr:from>
        <xdr:to>
          <xdr:col>10</xdr:col>
          <xdr:colOff>0</xdr:colOff>
          <xdr:row>1185</xdr:row>
          <xdr:rowOff>0</xdr:rowOff>
        </xdr:to>
        <xdr:sp macro="" textlink="">
          <xdr:nvSpPr>
            <xdr:cNvPr id="19060" name="Button 3700" hidden="1">
              <a:extLst>
                <a:ext uri="{63B3BB69-23CF-44E3-9099-C40C66FF867C}">
                  <a14:compatExt spid="_x0000_s19060"/>
                </a:ext>
                <a:ext uri="{FF2B5EF4-FFF2-40B4-BE49-F238E27FC236}">
                  <a16:creationId xmlns:a16="http://schemas.microsoft.com/office/drawing/2014/main" id="{00000000-0008-0000-0100-0000744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1176</xdr:row>
          <xdr:rowOff>0</xdr:rowOff>
        </xdr:from>
        <xdr:to>
          <xdr:col>10</xdr:col>
          <xdr:colOff>0</xdr:colOff>
          <xdr:row>1177</xdr:row>
          <xdr:rowOff>0</xdr:rowOff>
        </xdr:to>
        <xdr:sp macro="" textlink="">
          <xdr:nvSpPr>
            <xdr:cNvPr id="19061" name="Button 3701" hidden="1">
              <a:extLst>
                <a:ext uri="{63B3BB69-23CF-44E3-9099-C40C66FF867C}">
                  <a14:compatExt spid="_x0000_s19061"/>
                </a:ext>
                <a:ext uri="{FF2B5EF4-FFF2-40B4-BE49-F238E27FC236}">
                  <a16:creationId xmlns:a16="http://schemas.microsoft.com/office/drawing/2014/main" id="{00000000-0008-0000-0100-0000754A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1194</xdr:row>
          <xdr:rowOff>0</xdr:rowOff>
        </xdr:from>
        <xdr:to>
          <xdr:col>10</xdr:col>
          <xdr:colOff>0</xdr:colOff>
          <xdr:row>1195</xdr:row>
          <xdr:rowOff>0</xdr:rowOff>
        </xdr:to>
        <xdr:sp macro="" textlink="">
          <xdr:nvSpPr>
            <xdr:cNvPr id="19080" name="Button 3720" hidden="1">
              <a:extLst>
                <a:ext uri="{63B3BB69-23CF-44E3-9099-C40C66FF867C}">
                  <a14:compatExt spid="_x0000_s19080"/>
                </a:ext>
                <a:ext uri="{FF2B5EF4-FFF2-40B4-BE49-F238E27FC236}">
                  <a16:creationId xmlns:a16="http://schemas.microsoft.com/office/drawing/2014/main" id="{00000000-0008-0000-0100-0000884A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1195</xdr:row>
          <xdr:rowOff>0</xdr:rowOff>
        </xdr:from>
        <xdr:to>
          <xdr:col>10</xdr:col>
          <xdr:colOff>0</xdr:colOff>
          <xdr:row>1196</xdr:row>
          <xdr:rowOff>0</xdr:rowOff>
        </xdr:to>
        <xdr:sp macro="" textlink="">
          <xdr:nvSpPr>
            <xdr:cNvPr id="19081" name="Button 3721" hidden="1">
              <a:extLst>
                <a:ext uri="{63B3BB69-23CF-44E3-9099-C40C66FF867C}">
                  <a14:compatExt spid="_x0000_s19081"/>
                </a:ext>
                <a:ext uri="{FF2B5EF4-FFF2-40B4-BE49-F238E27FC236}">
                  <a16:creationId xmlns:a16="http://schemas.microsoft.com/office/drawing/2014/main" id="{00000000-0008-0000-0100-0000894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1187</xdr:row>
          <xdr:rowOff>0</xdr:rowOff>
        </xdr:from>
        <xdr:to>
          <xdr:col>10</xdr:col>
          <xdr:colOff>0</xdr:colOff>
          <xdr:row>1188</xdr:row>
          <xdr:rowOff>0</xdr:rowOff>
        </xdr:to>
        <xdr:sp macro="" textlink="">
          <xdr:nvSpPr>
            <xdr:cNvPr id="19082" name="Button 3722" hidden="1">
              <a:extLst>
                <a:ext uri="{63B3BB69-23CF-44E3-9099-C40C66FF867C}">
                  <a14:compatExt spid="_x0000_s19082"/>
                </a:ext>
                <a:ext uri="{FF2B5EF4-FFF2-40B4-BE49-F238E27FC236}">
                  <a16:creationId xmlns:a16="http://schemas.microsoft.com/office/drawing/2014/main" id="{00000000-0008-0000-0100-00008A4A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1205</xdr:row>
          <xdr:rowOff>0</xdr:rowOff>
        </xdr:from>
        <xdr:to>
          <xdr:col>10</xdr:col>
          <xdr:colOff>0</xdr:colOff>
          <xdr:row>1206</xdr:row>
          <xdr:rowOff>0</xdr:rowOff>
        </xdr:to>
        <xdr:sp macro="" textlink="">
          <xdr:nvSpPr>
            <xdr:cNvPr id="19101" name="Button 3741" hidden="1">
              <a:extLst>
                <a:ext uri="{63B3BB69-23CF-44E3-9099-C40C66FF867C}">
                  <a14:compatExt spid="_x0000_s19101"/>
                </a:ext>
                <a:ext uri="{FF2B5EF4-FFF2-40B4-BE49-F238E27FC236}">
                  <a16:creationId xmlns:a16="http://schemas.microsoft.com/office/drawing/2014/main" id="{00000000-0008-0000-0100-00009D4A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1206</xdr:row>
          <xdr:rowOff>0</xdr:rowOff>
        </xdr:from>
        <xdr:to>
          <xdr:col>10</xdr:col>
          <xdr:colOff>0</xdr:colOff>
          <xdr:row>1207</xdr:row>
          <xdr:rowOff>0</xdr:rowOff>
        </xdr:to>
        <xdr:sp macro="" textlink="">
          <xdr:nvSpPr>
            <xdr:cNvPr id="19102" name="Button 3742" hidden="1">
              <a:extLst>
                <a:ext uri="{63B3BB69-23CF-44E3-9099-C40C66FF867C}">
                  <a14:compatExt spid="_x0000_s19102"/>
                </a:ext>
                <a:ext uri="{FF2B5EF4-FFF2-40B4-BE49-F238E27FC236}">
                  <a16:creationId xmlns:a16="http://schemas.microsoft.com/office/drawing/2014/main" id="{00000000-0008-0000-0100-00009E4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1198</xdr:row>
          <xdr:rowOff>0</xdr:rowOff>
        </xdr:from>
        <xdr:to>
          <xdr:col>10</xdr:col>
          <xdr:colOff>0</xdr:colOff>
          <xdr:row>1199</xdr:row>
          <xdr:rowOff>0</xdr:rowOff>
        </xdr:to>
        <xdr:sp macro="" textlink="">
          <xdr:nvSpPr>
            <xdr:cNvPr id="19103" name="Button 3743" hidden="1">
              <a:extLst>
                <a:ext uri="{63B3BB69-23CF-44E3-9099-C40C66FF867C}">
                  <a14:compatExt spid="_x0000_s19103"/>
                </a:ext>
                <a:ext uri="{FF2B5EF4-FFF2-40B4-BE49-F238E27FC236}">
                  <a16:creationId xmlns:a16="http://schemas.microsoft.com/office/drawing/2014/main" id="{00000000-0008-0000-0100-00009F4A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1216</xdr:row>
          <xdr:rowOff>0</xdr:rowOff>
        </xdr:from>
        <xdr:to>
          <xdr:col>10</xdr:col>
          <xdr:colOff>0</xdr:colOff>
          <xdr:row>1217</xdr:row>
          <xdr:rowOff>0</xdr:rowOff>
        </xdr:to>
        <xdr:sp macro="" textlink="">
          <xdr:nvSpPr>
            <xdr:cNvPr id="19155" name="Button 3795" hidden="1">
              <a:extLst>
                <a:ext uri="{63B3BB69-23CF-44E3-9099-C40C66FF867C}">
                  <a14:compatExt spid="_x0000_s19155"/>
                </a:ext>
                <a:ext uri="{FF2B5EF4-FFF2-40B4-BE49-F238E27FC236}">
                  <a16:creationId xmlns:a16="http://schemas.microsoft.com/office/drawing/2014/main" id="{00000000-0008-0000-0100-0000D34A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1217</xdr:row>
          <xdr:rowOff>0</xdr:rowOff>
        </xdr:from>
        <xdr:to>
          <xdr:col>10</xdr:col>
          <xdr:colOff>0</xdr:colOff>
          <xdr:row>1218</xdr:row>
          <xdr:rowOff>0</xdr:rowOff>
        </xdr:to>
        <xdr:sp macro="" textlink="">
          <xdr:nvSpPr>
            <xdr:cNvPr id="19156" name="Button 3796" hidden="1">
              <a:extLst>
                <a:ext uri="{63B3BB69-23CF-44E3-9099-C40C66FF867C}">
                  <a14:compatExt spid="_x0000_s19156"/>
                </a:ext>
                <a:ext uri="{FF2B5EF4-FFF2-40B4-BE49-F238E27FC236}">
                  <a16:creationId xmlns:a16="http://schemas.microsoft.com/office/drawing/2014/main" id="{00000000-0008-0000-0100-0000D44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1209</xdr:row>
          <xdr:rowOff>0</xdr:rowOff>
        </xdr:from>
        <xdr:to>
          <xdr:col>10</xdr:col>
          <xdr:colOff>0</xdr:colOff>
          <xdr:row>1210</xdr:row>
          <xdr:rowOff>0</xdr:rowOff>
        </xdr:to>
        <xdr:sp macro="" textlink="">
          <xdr:nvSpPr>
            <xdr:cNvPr id="19157" name="Button 3797" hidden="1">
              <a:extLst>
                <a:ext uri="{63B3BB69-23CF-44E3-9099-C40C66FF867C}">
                  <a14:compatExt spid="_x0000_s19157"/>
                </a:ext>
                <a:ext uri="{FF2B5EF4-FFF2-40B4-BE49-F238E27FC236}">
                  <a16:creationId xmlns:a16="http://schemas.microsoft.com/office/drawing/2014/main" id="{00000000-0008-0000-0100-0000D54A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1227</xdr:row>
          <xdr:rowOff>0</xdr:rowOff>
        </xdr:from>
        <xdr:to>
          <xdr:col>10</xdr:col>
          <xdr:colOff>0</xdr:colOff>
          <xdr:row>1228</xdr:row>
          <xdr:rowOff>0</xdr:rowOff>
        </xdr:to>
        <xdr:sp macro="" textlink="">
          <xdr:nvSpPr>
            <xdr:cNvPr id="19176" name="Button 3816" hidden="1">
              <a:extLst>
                <a:ext uri="{63B3BB69-23CF-44E3-9099-C40C66FF867C}">
                  <a14:compatExt spid="_x0000_s19176"/>
                </a:ext>
                <a:ext uri="{FF2B5EF4-FFF2-40B4-BE49-F238E27FC236}">
                  <a16:creationId xmlns:a16="http://schemas.microsoft.com/office/drawing/2014/main" id="{00000000-0008-0000-0100-0000E84A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1228</xdr:row>
          <xdr:rowOff>0</xdr:rowOff>
        </xdr:from>
        <xdr:to>
          <xdr:col>10</xdr:col>
          <xdr:colOff>0</xdr:colOff>
          <xdr:row>1229</xdr:row>
          <xdr:rowOff>0</xdr:rowOff>
        </xdr:to>
        <xdr:sp macro="" textlink="">
          <xdr:nvSpPr>
            <xdr:cNvPr id="19177" name="Button 3817" hidden="1">
              <a:extLst>
                <a:ext uri="{63B3BB69-23CF-44E3-9099-C40C66FF867C}">
                  <a14:compatExt spid="_x0000_s19177"/>
                </a:ext>
                <a:ext uri="{FF2B5EF4-FFF2-40B4-BE49-F238E27FC236}">
                  <a16:creationId xmlns:a16="http://schemas.microsoft.com/office/drawing/2014/main" id="{00000000-0008-0000-0100-0000E94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1220</xdr:row>
          <xdr:rowOff>0</xdr:rowOff>
        </xdr:from>
        <xdr:to>
          <xdr:col>10</xdr:col>
          <xdr:colOff>0</xdr:colOff>
          <xdr:row>1221</xdr:row>
          <xdr:rowOff>0</xdr:rowOff>
        </xdr:to>
        <xdr:sp macro="" textlink="">
          <xdr:nvSpPr>
            <xdr:cNvPr id="19178" name="Button 3818" hidden="1">
              <a:extLst>
                <a:ext uri="{63B3BB69-23CF-44E3-9099-C40C66FF867C}">
                  <a14:compatExt spid="_x0000_s19178"/>
                </a:ext>
                <a:ext uri="{FF2B5EF4-FFF2-40B4-BE49-F238E27FC236}">
                  <a16:creationId xmlns:a16="http://schemas.microsoft.com/office/drawing/2014/main" id="{00000000-0008-0000-0100-0000EA4A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1238</xdr:row>
          <xdr:rowOff>0</xdr:rowOff>
        </xdr:from>
        <xdr:to>
          <xdr:col>10</xdr:col>
          <xdr:colOff>0</xdr:colOff>
          <xdr:row>1239</xdr:row>
          <xdr:rowOff>0</xdr:rowOff>
        </xdr:to>
        <xdr:sp macro="" textlink="">
          <xdr:nvSpPr>
            <xdr:cNvPr id="19197" name="Button 3837" hidden="1">
              <a:extLst>
                <a:ext uri="{63B3BB69-23CF-44E3-9099-C40C66FF867C}">
                  <a14:compatExt spid="_x0000_s19197"/>
                </a:ext>
                <a:ext uri="{FF2B5EF4-FFF2-40B4-BE49-F238E27FC236}">
                  <a16:creationId xmlns:a16="http://schemas.microsoft.com/office/drawing/2014/main" id="{00000000-0008-0000-0100-0000FD4A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1239</xdr:row>
          <xdr:rowOff>0</xdr:rowOff>
        </xdr:from>
        <xdr:to>
          <xdr:col>10</xdr:col>
          <xdr:colOff>0</xdr:colOff>
          <xdr:row>1240</xdr:row>
          <xdr:rowOff>0</xdr:rowOff>
        </xdr:to>
        <xdr:sp macro="" textlink="">
          <xdr:nvSpPr>
            <xdr:cNvPr id="19198" name="Button 3838" hidden="1">
              <a:extLst>
                <a:ext uri="{63B3BB69-23CF-44E3-9099-C40C66FF867C}">
                  <a14:compatExt spid="_x0000_s19198"/>
                </a:ext>
                <a:ext uri="{FF2B5EF4-FFF2-40B4-BE49-F238E27FC236}">
                  <a16:creationId xmlns:a16="http://schemas.microsoft.com/office/drawing/2014/main" id="{00000000-0008-0000-0100-0000FE4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1231</xdr:row>
          <xdr:rowOff>0</xdr:rowOff>
        </xdr:from>
        <xdr:to>
          <xdr:col>10</xdr:col>
          <xdr:colOff>0</xdr:colOff>
          <xdr:row>1232</xdr:row>
          <xdr:rowOff>0</xdr:rowOff>
        </xdr:to>
        <xdr:sp macro="" textlink="">
          <xdr:nvSpPr>
            <xdr:cNvPr id="19199" name="Button 3839" hidden="1">
              <a:extLst>
                <a:ext uri="{63B3BB69-23CF-44E3-9099-C40C66FF867C}">
                  <a14:compatExt spid="_x0000_s19199"/>
                </a:ext>
                <a:ext uri="{FF2B5EF4-FFF2-40B4-BE49-F238E27FC236}">
                  <a16:creationId xmlns:a16="http://schemas.microsoft.com/office/drawing/2014/main" id="{00000000-0008-0000-0100-0000FF4A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1249</xdr:row>
          <xdr:rowOff>0</xdr:rowOff>
        </xdr:from>
        <xdr:to>
          <xdr:col>10</xdr:col>
          <xdr:colOff>0</xdr:colOff>
          <xdr:row>1250</xdr:row>
          <xdr:rowOff>0</xdr:rowOff>
        </xdr:to>
        <xdr:sp macro="" textlink="">
          <xdr:nvSpPr>
            <xdr:cNvPr id="19218" name="Button 3858" hidden="1">
              <a:extLst>
                <a:ext uri="{63B3BB69-23CF-44E3-9099-C40C66FF867C}">
                  <a14:compatExt spid="_x0000_s19218"/>
                </a:ext>
                <a:ext uri="{FF2B5EF4-FFF2-40B4-BE49-F238E27FC236}">
                  <a16:creationId xmlns:a16="http://schemas.microsoft.com/office/drawing/2014/main" id="{00000000-0008-0000-0100-0000124B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1250</xdr:row>
          <xdr:rowOff>0</xdr:rowOff>
        </xdr:from>
        <xdr:to>
          <xdr:col>10</xdr:col>
          <xdr:colOff>0</xdr:colOff>
          <xdr:row>1251</xdr:row>
          <xdr:rowOff>0</xdr:rowOff>
        </xdr:to>
        <xdr:sp macro="" textlink="">
          <xdr:nvSpPr>
            <xdr:cNvPr id="19219" name="Button 3859" hidden="1">
              <a:extLst>
                <a:ext uri="{63B3BB69-23CF-44E3-9099-C40C66FF867C}">
                  <a14:compatExt spid="_x0000_s19219"/>
                </a:ext>
                <a:ext uri="{FF2B5EF4-FFF2-40B4-BE49-F238E27FC236}">
                  <a16:creationId xmlns:a16="http://schemas.microsoft.com/office/drawing/2014/main" id="{00000000-0008-0000-0100-0000134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1242</xdr:row>
          <xdr:rowOff>0</xdr:rowOff>
        </xdr:from>
        <xdr:to>
          <xdr:col>10</xdr:col>
          <xdr:colOff>0</xdr:colOff>
          <xdr:row>1243</xdr:row>
          <xdr:rowOff>0</xdr:rowOff>
        </xdr:to>
        <xdr:sp macro="" textlink="">
          <xdr:nvSpPr>
            <xdr:cNvPr id="19220" name="Button 3860" hidden="1">
              <a:extLst>
                <a:ext uri="{63B3BB69-23CF-44E3-9099-C40C66FF867C}">
                  <a14:compatExt spid="_x0000_s19220"/>
                </a:ext>
                <a:ext uri="{FF2B5EF4-FFF2-40B4-BE49-F238E27FC236}">
                  <a16:creationId xmlns:a16="http://schemas.microsoft.com/office/drawing/2014/main" id="{00000000-0008-0000-0100-0000144B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1260</xdr:row>
          <xdr:rowOff>0</xdr:rowOff>
        </xdr:from>
        <xdr:to>
          <xdr:col>10</xdr:col>
          <xdr:colOff>0</xdr:colOff>
          <xdr:row>1261</xdr:row>
          <xdr:rowOff>0</xdr:rowOff>
        </xdr:to>
        <xdr:sp macro="" textlink="">
          <xdr:nvSpPr>
            <xdr:cNvPr id="19268" name="Button 3908" hidden="1">
              <a:extLst>
                <a:ext uri="{63B3BB69-23CF-44E3-9099-C40C66FF867C}">
                  <a14:compatExt spid="_x0000_s19268"/>
                </a:ext>
                <a:ext uri="{FF2B5EF4-FFF2-40B4-BE49-F238E27FC236}">
                  <a16:creationId xmlns:a16="http://schemas.microsoft.com/office/drawing/2014/main" id="{00000000-0008-0000-0100-0000444B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1261</xdr:row>
          <xdr:rowOff>0</xdr:rowOff>
        </xdr:from>
        <xdr:to>
          <xdr:col>10</xdr:col>
          <xdr:colOff>0</xdr:colOff>
          <xdr:row>1262</xdr:row>
          <xdr:rowOff>0</xdr:rowOff>
        </xdr:to>
        <xdr:sp macro="" textlink="">
          <xdr:nvSpPr>
            <xdr:cNvPr id="19269" name="Button 3909" hidden="1">
              <a:extLst>
                <a:ext uri="{63B3BB69-23CF-44E3-9099-C40C66FF867C}">
                  <a14:compatExt spid="_x0000_s19269"/>
                </a:ext>
                <a:ext uri="{FF2B5EF4-FFF2-40B4-BE49-F238E27FC236}">
                  <a16:creationId xmlns:a16="http://schemas.microsoft.com/office/drawing/2014/main" id="{00000000-0008-0000-0100-0000454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1253</xdr:row>
          <xdr:rowOff>0</xdr:rowOff>
        </xdr:from>
        <xdr:to>
          <xdr:col>10</xdr:col>
          <xdr:colOff>0</xdr:colOff>
          <xdr:row>1254</xdr:row>
          <xdr:rowOff>0</xdr:rowOff>
        </xdr:to>
        <xdr:sp macro="" textlink="">
          <xdr:nvSpPr>
            <xdr:cNvPr id="19270" name="Button 3910" hidden="1">
              <a:extLst>
                <a:ext uri="{63B3BB69-23CF-44E3-9099-C40C66FF867C}">
                  <a14:compatExt spid="_x0000_s19270"/>
                </a:ext>
                <a:ext uri="{FF2B5EF4-FFF2-40B4-BE49-F238E27FC236}">
                  <a16:creationId xmlns:a16="http://schemas.microsoft.com/office/drawing/2014/main" id="{00000000-0008-0000-0100-0000464B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1276</xdr:row>
          <xdr:rowOff>0</xdr:rowOff>
        </xdr:from>
        <xdr:to>
          <xdr:col>10</xdr:col>
          <xdr:colOff>0</xdr:colOff>
          <xdr:row>1277</xdr:row>
          <xdr:rowOff>0</xdr:rowOff>
        </xdr:to>
        <xdr:sp macro="" textlink="">
          <xdr:nvSpPr>
            <xdr:cNvPr id="19289" name="Button 3929" hidden="1">
              <a:extLst>
                <a:ext uri="{63B3BB69-23CF-44E3-9099-C40C66FF867C}">
                  <a14:compatExt spid="_x0000_s19289"/>
                </a:ext>
                <a:ext uri="{FF2B5EF4-FFF2-40B4-BE49-F238E27FC236}">
                  <a16:creationId xmlns:a16="http://schemas.microsoft.com/office/drawing/2014/main" id="{00000000-0008-0000-0100-0000594B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1269</xdr:row>
          <xdr:rowOff>0</xdr:rowOff>
        </xdr:from>
        <xdr:to>
          <xdr:col>10</xdr:col>
          <xdr:colOff>0</xdr:colOff>
          <xdr:row>1270</xdr:row>
          <xdr:rowOff>0</xdr:rowOff>
        </xdr:to>
        <xdr:sp macro="" textlink="">
          <xdr:nvSpPr>
            <xdr:cNvPr id="19291" name="Button 3931" hidden="1">
              <a:extLst>
                <a:ext uri="{63B3BB69-23CF-44E3-9099-C40C66FF867C}">
                  <a14:compatExt spid="_x0000_s19291"/>
                </a:ext>
                <a:ext uri="{FF2B5EF4-FFF2-40B4-BE49-F238E27FC236}">
                  <a16:creationId xmlns:a16="http://schemas.microsoft.com/office/drawing/2014/main" id="{00000000-0008-0000-0100-00005B4B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1292</xdr:row>
          <xdr:rowOff>0</xdr:rowOff>
        </xdr:from>
        <xdr:to>
          <xdr:col>10</xdr:col>
          <xdr:colOff>0</xdr:colOff>
          <xdr:row>1293</xdr:row>
          <xdr:rowOff>0</xdr:rowOff>
        </xdr:to>
        <xdr:sp macro="" textlink="">
          <xdr:nvSpPr>
            <xdr:cNvPr id="19310" name="Button 3950" hidden="1">
              <a:extLst>
                <a:ext uri="{63B3BB69-23CF-44E3-9099-C40C66FF867C}">
                  <a14:compatExt spid="_x0000_s19310"/>
                </a:ext>
                <a:ext uri="{FF2B5EF4-FFF2-40B4-BE49-F238E27FC236}">
                  <a16:creationId xmlns:a16="http://schemas.microsoft.com/office/drawing/2014/main" id="{00000000-0008-0000-0100-00006E4B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1293</xdr:row>
          <xdr:rowOff>0</xdr:rowOff>
        </xdr:from>
        <xdr:to>
          <xdr:col>10</xdr:col>
          <xdr:colOff>0</xdr:colOff>
          <xdr:row>1294</xdr:row>
          <xdr:rowOff>0</xdr:rowOff>
        </xdr:to>
        <xdr:sp macro="" textlink="">
          <xdr:nvSpPr>
            <xdr:cNvPr id="19311" name="Button 3951" hidden="1">
              <a:extLst>
                <a:ext uri="{63B3BB69-23CF-44E3-9099-C40C66FF867C}">
                  <a14:compatExt spid="_x0000_s19311"/>
                </a:ext>
                <a:ext uri="{FF2B5EF4-FFF2-40B4-BE49-F238E27FC236}">
                  <a16:creationId xmlns:a16="http://schemas.microsoft.com/office/drawing/2014/main" id="{00000000-0008-0000-0100-00006F4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1285</xdr:row>
          <xdr:rowOff>0</xdr:rowOff>
        </xdr:from>
        <xdr:to>
          <xdr:col>10</xdr:col>
          <xdr:colOff>0</xdr:colOff>
          <xdr:row>1286</xdr:row>
          <xdr:rowOff>0</xdr:rowOff>
        </xdr:to>
        <xdr:sp macro="" textlink="">
          <xdr:nvSpPr>
            <xdr:cNvPr id="19312" name="Button 3952" hidden="1">
              <a:extLst>
                <a:ext uri="{63B3BB69-23CF-44E3-9099-C40C66FF867C}">
                  <a14:compatExt spid="_x0000_s19312"/>
                </a:ext>
                <a:ext uri="{FF2B5EF4-FFF2-40B4-BE49-F238E27FC236}">
                  <a16:creationId xmlns:a16="http://schemas.microsoft.com/office/drawing/2014/main" id="{00000000-0008-0000-0100-0000704B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1262</xdr:row>
          <xdr:rowOff>0</xdr:rowOff>
        </xdr:from>
        <xdr:to>
          <xdr:col>10</xdr:col>
          <xdr:colOff>0</xdr:colOff>
          <xdr:row>1263</xdr:row>
          <xdr:rowOff>0</xdr:rowOff>
        </xdr:to>
        <xdr:sp macro="" textlink="">
          <xdr:nvSpPr>
            <xdr:cNvPr id="19314" name="Button 3954" hidden="1">
              <a:extLst>
                <a:ext uri="{63B3BB69-23CF-44E3-9099-C40C66FF867C}">
                  <a14:compatExt spid="_x0000_s19314"/>
                </a:ext>
                <a:ext uri="{FF2B5EF4-FFF2-40B4-BE49-F238E27FC236}">
                  <a16:creationId xmlns:a16="http://schemas.microsoft.com/office/drawing/2014/main" id="{00000000-0008-0000-0100-0000724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1263</xdr:row>
          <xdr:rowOff>0</xdr:rowOff>
        </xdr:from>
        <xdr:to>
          <xdr:col>10</xdr:col>
          <xdr:colOff>0</xdr:colOff>
          <xdr:row>1264</xdr:row>
          <xdr:rowOff>0</xdr:rowOff>
        </xdr:to>
        <xdr:sp macro="" textlink="">
          <xdr:nvSpPr>
            <xdr:cNvPr id="19315" name="Button 3955" hidden="1">
              <a:extLst>
                <a:ext uri="{63B3BB69-23CF-44E3-9099-C40C66FF867C}">
                  <a14:compatExt spid="_x0000_s19315"/>
                </a:ext>
                <a:ext uri="{FF2B5EF4-FFF2-40B4-BE49-F238E27FC236}">
                  <a16:creationId xmlns:a16="http://schemas.microsoft.com/office/drawing/2014/main" id="{00000000-0008-0000-0100-0000734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1264</xdr:row>
          <xdr:rowOff>0</xdr:rowOff>
        </xdr:from>
        <xdr:to>
          <xdr:col>10</xdr:col>
          <xdr:colOff>0</xdr:colOff>
          <xdr:row>1265</xdr:row>
          <xdr:rowOff>0</xdr:rowOff>
        </xdr:to>
        <xdr:sp macro="" textlink="">
          <xdr:nvSpPr>
            <xdr:cNvPr id="19316" name="Button 3956" hidden="1">
              <a:extLst>
                <a:ext uri="{63B3BB69-23CF-44E3-9099-C40C66FF867C}">
                  <a14:compatExt spid="_x0000_s19316"/>
                </a:ext>
                <a:ext uri="{FF2B5EF4-FFF2-40B4-BE49-F238E27FC236}">
                  <a16:creationId xmlns:a16="http://schemas.microsoft.com/office/drawing/2014/main" id="{00000000-0008-0000-0100-0000744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1265</xdr:row>
          <xdr:rowOff>0</xdr:rowOff>
        </xdr:from>
        <xdr:to>
          <xdr:col>10</xdr:col>
          <xdr:colOff>0</xdr:colOff>
          <xdr:row>1266</xdr:row>
          <xdr:rowOff>0</xdr:rowOff>
        </xdr:to>
        <xdr:sp macro="" textlink="">
          <xdr:nvSpPr>
            <xdr:cNvPr id="19317" name="Button 3957" hidden="1">
              <a:extLst>
                <a:ext uri="{63B3BB69-23CF-44E3-9099-C40C66FF867C}">
                  <a14:compatExt spid="_x0000_s19317"/>
                </a:ext>
                <a:ext uri="{FF2B5EF4-FFF2-40B4-BE49-F238E27FC236}">
                  <a16:creationId xmlns:a16="http://schemas.microsoft.com/office/drawing/2014/main" id="{00000000-0008-0000-0100-0000754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1266</xdr:row>
          <xdr:rowOff>0</xdr:rowOff>
        </xdr:from>
        <xdr:to>
          <xdr:col>10</xdr:col>
          <xdr:colOff>0</xdr:colOff>
          <xdr:row>1267</xdr:row>
          <xdr:rowOff>0</xdr:rowOff>
        </xdr:to>
        <xdr:sp macro="" textlink="">
          <xdr:nvSpPr>
            <xdr:cNvPr id="19318" name="Button 3958" hidden="1">
              <a:extLst>
                <a:ext uri="{63B3BB69-23CF-44E3-9099-C40C66FF867C}">
                  <a14:compatExt spid="_x0000_s19318"/>
                </a:ext>
                <a:ext uri="{FF2B5EF4-FFF2-40B4-BE49-F238E27FC236}">
                  <a16:creationId xmlns:a16="http://schemas.microsoft.com/office/drawing/2014/main" id="{00000000-0008-0000-0100-0000764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1277</xdr:row>
          <xdr:rowOff>0</xdr:rowOff>
        </xdr:from>
        <xdr:to>
          <xdr:col>10</xdr:col>
          <xdr:colOff>0</xdr:colOff>
          <xdr:row>1278</xdr:row>
          <xdr:rowOff>0</xdr:rowOff>
        </xdr:to>
        <xdr:sp macro="" textlink="">
          <xdr:nvSpPr>
            <xdr:cNvPr id="19320" name="Button 3960" hidden="1">
              <a:extLst>
                <a:ext uri="{63B3BB69-23CF-44E3-9099-C40C66FF867C}">
                  <a14:compatExt spid="_x0000_s19320"/>
                </a:ext>
                <a:ext uri="{FF2B5EF4-FFF2-40B4-BE49-F238E27FC236}">
                  <a16:creationId xmlns:a16="http://schemas.microsoft.com/office/drawing/2014/main" id="{00000000-0008-0000-0100-0000784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1278</xdr:row>
          <xdr:rowOff>0</xdr:rowOff>
        </xdr:from>
        <xdr:to>
          <xdr:col>10</xdr:col>
          <xdr:colOff>0</xdr:colOff>
          <xdr:row>1279</xdr:row>
          <xdr:rowOff>0</xdr:rowOff>
        </xdr:to>
        <xdr:sp macro="" textlink="">
          <xdr:nvSpPr>
            <xdr:cNvPr id="19321" name="Button 3961" hidden="1">
              <a:extLst>
                <a:ext uri="{63B3BB69-23CF-44E3-9099-C40C66FF867C}">
                  <a14:compatExt spid="_x0000_s19321"/>
                </a:ext>
                <a:ext uri="{FF2B5EF4-FFF2-40B4-BE49-F238E27FC236}">
                  <a16:creationId xmlns:a16="http://schemas.microsoft.com/office/drawing/2014/main" id="{00000000-0008-0000-0100-0000794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1279</xdr:row>
          <xdr:rowOff>0</xdr:rowOff>
        </xdr:from>
        <xdr:to>
          <xdr:col>10</xdr:col>
          <xdr:colOff>0</xdr:colOff>
          <xdr:row>1280</xdr:row>
          <xdr:rowOff>0</xdr:rowOff>
        </xdr:to>
        <xdr:sp macro="" textlink="">
          <xdr:nvSpPr>
            <xdr:cNvPr id="19322" name="Button 3962" hidden="1">
              <a:extLst>
                <a:ext uri="{63B3BB69-23CF-44E3-9099-C40C66FF867C}">
                  <a14:compatExt spid="_x0000_s19322"/>
                </a:ext>
                <a:ext uri="{FF2B5EF4-FFF2-40B4-BE49-F238E27FC236}">
                  <a16:creationId xmlns:a16="http://schemas.microsoft.com/office/drawing/2014/main" id="{00000000-0008-0000-0100-00007A4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1280</xdr:row>
          <xdr:rowOff>0</xdr:rowOff>
        </xdr:from>
        <xdr:to>
          <xdr:col>10</xdr:col>
          <xdr:colOff>0</xdr:colOff>
          <xdr:row>1281</xdr:row>
          <xdr:rowOff>0</xdr:rowOff>
        </xdr:to>
        <xdr:sp macro="" textlink="">
          <xdr:nvSpPr>
            <xdr:cNvPr id="19323" name="Button 3963" hidden="1">
              <a:extLst>
                <a:ext uri="{63B3BB69-23CF-44E3-9099-C40C66FF867C}">
                  <a14:compatExt spid="_x0000_s19323"/>
                </a:ext>
                <a:ext uri="{FF2B5EF4-FFF2-40B4-BE49-F238E27FC236}">
                  <a16:creationId xmlns:a16="http://schemas.microsoft.com/office/drawing/2014/main" id="{00000000-0008-0000-0100-00007B4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1281</xdr:row>
          <xdr:rowOff>0</xdr:rowOff>
        </xdr:from>
        <xdr:to>
          <xdr:col>10</xdr:col>
          <xdr:colOff>0</xdr:colOff>
          <xdr:row>1282</xdr:row>
          <xdr:rowOff>0</xdr:rowOff>
        </xdr:to>
        <xdr:sp macro="" textlink="">
          <xdr:nvSpPr>
            <xdr:cNvPr id="19324" name="Button 3964" hidden="1">
              <a:extLst>
                <a:ext uri="{63B3BB69-23CF-44E3-9099-C40C66FF867C}">
                  <a14:compatExt spid="_x0000_s19324"/>
                </a:ext>
                <a:ext uri="{FF2B5EF4-FFF2-40B4-BE49-F238E27FC236}">
                  <a16:creationId xmlns:a16="http://schemas.microsoft.com/office/drawing/2014/main" id="{00000000-0008-0000-0100-00007C4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1282</xdr:row>
          <xdr:rowOff>0</xdr:rowOff>
        </xdr:from>
        <xdr:to>
          <xdr:col>10</xdr:col>
          <xdr:colOff>0</xdr:colOff>
          <xdr:row>1283</xdr:row>
          <xdr:rowOff>0</xdr:rowOff>
        </xdr:to>
        <xdr:sp macro="" textlink="">
          <xdr:nvSpPr>
            <xdr:cNvPr id="19325" name="Button 3965" hidden="1">
              <a:extLst>
                <a:ext uri="{63B3BB69-23CF-44E3-9099-C40C66FF867C}">
                  <a14:compatExt spid="_x0000_s19325"/>
                </a:ext>
                <a:ext uri="{FF2B5EF4-FFF2-40B4-BE49-F238E27FC236}">
                  <a16:creationId xmlns:a16="http://schemas.microsoft.com/office/drawing/2014/main" id="{00000000-0008-0000-0100-00007D4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1303</xdr:row>
          <xdr:rowOff>0</xdr:rowOff>
        </xdr:from>
        <xdr:to>
          <xdr:col>10</xdr:col>
          <xdr:colOff>0</xdr:colOff>
          <xdr:row>1304</xdr:row>
          <xdr:rowOff>0</xdr:rowOff>
        </xdr:to>
        <xdr:sp macro="" textlink="">
          <xdr:nvSpPr>
            <xdr:cNvPr id="19348" name="Button 3988" hidden="1">
              <a:extLst>
                <a:ext uri="{63B3BB69-23CF-44E3-9099-C40C66FF867C}">
                  <a14:compatExt spid="_x0000_s19348"/>
                </a:ext>
                <a:ext uri="{FF2B5EF4-FFF2-40B4-BE49-F238E27FC236}">
                  <a16:creationId xmlns:a16="http://schemas.microsoft.com/office/drawing/2014/main" id="{00000000-0008-0000-0100-0000944B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1304</xdr:row>
          <xdr:rowOff>0</xdr:rowOff>
        </xdr:from>
        <xdr:to>
          <xdr:col>10</xdr:col>
          <xdr:colOff>0</xdr:colOff>
          <xdr:row>1305</xdr:row>
          <xdr:rowOff>0</xdr:rowOff>
        </xdr:to>
        <xdr:sp macro="" textlink="">
          <xdr:nvSpPr>
            <xdr:cNvPr id="19349" name="Button 3989" hidden="1">
              <a:extLst>
                <a:ext uri="{63B3BB69-23CF-44E3-9099-C40C66FF867C}">
                  <a14:compatExt spid="_x0000_s19349"/>
                </a:ext>
                <a:ext uri="{FF2B5EF4-FFF2-40B4-BE49-F238E27FC236}">
                  <a16:creationId xmlns:a16="http://schemas.microsoft.com/office/drawing/2014/main" id="{00000000-0008-0000-0100-0000954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1296</xdr:row>
          <xdr:rowOff>0</xdr:rowOff>
        </xdr:from>
        <xdr:to>
          <xdr:col>10</xdr:col>
          <xdr:colOff>0</xdr:colOff>
          <xdr:row>1297</xdr:row>
          <xdr:rowOff>0</xdr:rowOff>
        </xdr:to>
        <xdr:sp macro="" textlink="">
          <xdr:nvSpPr>
            <xdr:cNvPr id="19350" name="Button 3990" hidden="1">
              <a:extLst>
                <a:ext uri="{63B3BB69-23CF-44E3-9099-C40C66FF867C}">
                  <a14:compatExt spid="_x0000_s19350"/>
                </a:ext>
                <a:ext uri="{FF2B5EF4-FFF2-40B4-BE49-F238E27FC236}">
                  <a16:creationId xmlns:a16="http://schemas.microsoft.com/office/drawing/2014/main" id="{00000000-0008-0000-0100-0000964B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1314</xdr:row>
          <xdr:rowOff>0</xdr:rowOff>
        </xdr:from>
        <xdr:to>
          <xdr:col>10</xdr:col>
          <xdr:colOff>0</xdr:colOff>
          <xdr:row>1315</xdr:row>
          <xdr:rowOff>0</xdr:rowOff>
        </xdr:to>
        <xdr:sp macro="" textlink="">
          <xdr:nvSpPr>
            <xdr:cNvPr id="19369" name="Button 4009" hidden="1">
              <a:extLst>
                <a:ext uri="{63B3BB69-23CF-44E3-9099-C40C66FF867C}">
                  <a14:compatExt spid="_x0000_s19369"/>
                </a:ext>
                <a:ext uri="{FF2B5EF4-FFF2-40B4-BE49-F238E27FC236}">
                  <a16:creationId xmlns:a16="http://schemas.microsoft.com/office/drawing/2014/main" id="{00000000-0008-0000-0100-0000A94B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1315</xdr:row>
          <xdr:rowOff>0</xdr:rowOff>
        </xdr:from>
        <xdr:to>
          <xdr:col>10</xdr:col>
          <xdr:colOff>0</xdr:colOff>
          <xdr:row>1316</xdr:row>
          <xdr:rowOff>0</xdr:rowOff>
        </xdr:to>
        <xdr:sp macro="" textlink="">
          <xdr:nvSpPr>
            <xdr:cNvPr id="19370" name="Button 4010" hidden="1">
              <a:extLst>
                <a:ext uri="{63B3BB69-23CF-44E3-9099-C40C66FF867C}">
                  <a14:compatExt spid="_x0000_s19370"/>
                </a:ext>
                <a:ext uri="{FF2B5EF4-FFF2-40B4-BE49-F238E27FC236}">
                  <a16:creationId xmlns:a16="http://schemas.microsoft.com/office/drawing/2014/main" id="{00000000-0008-0000-0100-0000AA4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1307</xdr:row>
          <xdr:rowOff>0</xdr:rowOff>
        </xdr:from>
        <xdr:to>
          <xdr:col>10</xdr:col>
          <xdr:colOff>0</xdr:colOff>
          <xdr:row>1308</xdr:row>
          <xdr:rowOff>0</xdr:rowOff>
        </xdr:to>
        <xdr:sp macro="" textlink="">
          <xdr:nvSpPr>
            <xdr:cNvPr id="19371" name="Button 4011" hidden="1">
              <a:extLst>
                <a:ext uri="{63B3BB69-23CF-44E3-9099-C40C66FF867C}">
                  <a14:compatExt spid="_x0000_s19371"/>
                </a:ext>
                <a:ext uri="{FF2B5EF4-FFF2-40B4-BE49-F238E27FC236}">
                  <a16:creationId xmlns:a16="http://schemas.microsoft.com/office/drawing/2014/main" id="{00000000-0008-0000-0100-0000AB4B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1316</xdr:row>
          <xdr:rowOff>0</xdr:rowOff>
        </xdr:from>
        <xdr:to>
          <xdr:col>10</xdr:col>
          <xdr:colOff>0</xdr:colOff>
          <xdr:row>1317</xdr:row>
          <xdr:rowOff>0</xdr:rowOff>
        </xdr:to>
        <xdr:sp macro="" textlink="">
          <xdr:nvSpPr>
            <xdr:cNvPr id="19381" name="Button 4021" hidden="1">
              <a:extLst>
                <a:ext uri="{63B3BB69-23CF-44E3-9099-C40C66FF867C}">
                  <a14:compatExt spid="_x0000_s19381"/>
                </a:ext>
                <a:ext uri="{FF2B5EF4-FFF2-40B4-BE49-F238E27FC236}">
                  <a16:creationId xmlns:a16="http://schemas.microsoft.com/office/drawing/2014/main" id="{00000000-0008-0000-0100-0000B54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1326</xdr:row>
          <xdr:rowOff>0</xdr:rowOff>
        </xdr:from>
        <xdr:to>
          <xdr:col>10</xdr:col>
          <xdr:colOff>0</xdr:colOff>
          <xdr:row>1327</xdr:row>
          <xdr:rowOff>0</xdr:rowOff>
        </xdr:to>
        <xdr:sp macro="" textlink="">
          <xdr:nvSpPr>
            <xdr:cNvPr id="19401" name="Button 4041" hidden="1">
              <a:extLst>
                <a:ext uri="{63B3BB69-23CF-44E3-9099-C40C66FF867C}">
                  <a14:compatExt spid="_x0000_s19401"/>
                </a:ext>
                <a:ext uri="{FF2B5EF4-FFF2-40B4-BE49-F238E27FC236}">
                  <a16:creationId xmlns:a16="http://schemas.microsoft.com/office/drawing/2014/main" id="{00000000-0008-0000-0100-0000C94B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1327</xdr:row>
          <xdr:rowOff>0</xdr:rowOff>
        </xdr:from>
        <xdr:to>
          <xdr:col>10</xdr:col>
          <xdr:colOff>0</xdr:colOff>
          <xdr:row>1328</xdr:row>
          <xdr:rowOff>0</xdr:rowOff>
        </xdr:to>
        <xdr:sp macro="" textlink="">
          <xdr:nvSpPr>
            <xdr:cNvPr id="19402" name="Button 4042" hidden="1">
              <a:extLst>
                <a:ext uri="{63B3BB69-23CF-44E3-9099-C40C66FF867C}">
                  <a14:compatExt spid="_x0000_s19402"/>
                </a:ext>
                <a:ext uri="{FF2B5EF4-FFF2-40B4-BE49-F238E27FC236}">
                  <a16:creationId xmlns:a16="http://schemas.microsoft.com/office/drawing/2014/main" id="{00000000-0008-0000-0100-0000CA4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1319</xdr:row>
          <xdr:rowOff>0</xdr:rowOff>
        </xdr:from>
        <xdr:to>
          <xdr:col>10</xdr:col>
          <xdr:colOff>0</xdr:colOff>
          <xdr:row>1320</xdr:row>
          <xdr:rowOff>0</xdr:rowOff>
        </xdr:to>
        <xdr:sp macro="" textlink="">
          <xdr:nvSpPr>
            <xdr:cNvPr id="19403" name="Button 4043" hidden="1">
              <a:extLst>
                <a:ext uri="{63B3BB69-23CF-44E3-9099-C40C66FF867C}">
                  <a14:compatExt spid="_x0000_s19403"/>
                </a:ext>
                <a:ext uri="{FF2B5EF4-FFF2-40B4-BE49-F238E27FC236}">
                  <a16:creationId xmlns:a16="http://schemas.microsoft.com/office/drawing/2014/main" id="{00000000-0008-0000-0100-0000CB4B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1340</xdr:row>
          <xdr:rowOff>0</xdr:rowOff>
        </xdr:from>
        <xdr:to>
          <xdr:col>10</xdr:col>
          <xdr:colOff>0</xdr:colOff>
          <xdr:row>1341</xdr:row>
          <xdr:rowOff>0</xdr:rowOff>
        </xdr:to>
        <xdr:sp macro="" textlink="">
          <xdr:nvSpPr>
            <xdr:cNvPr id="19422" name="Button 4062" hidden="1">
              <a:extLst>
                <a:ext uri="{63B3BB69-23CF-44E3-9099-C40C66FF867C}">
                  <a14:compatExt spid="_x0000_s19422"/>
                </a:ext>
                <a:ext uri="{FF2B5EF4-FFF2-40B4-BE49-F238E27FC236}">
                  <a16:creationId xmlns:a16="http://schemas.microsoft.com/office/drawing/2014/main" id="{00000000-0008-0000-0100-0000DE4B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1341</xdr:row>
          <xdr:rowOff>0</xdr:rowOff>
        </xdr:from>
        <xdr:to>
          <xdr:col>10</xdr:col>
          <xdr:colOff>0</xdr:colOff>
          <xdr:row>1342</xdr:row>
          <xdr:rowOff>0</xdr:rowOff>
        </xdr:to>
        <xdr:sp macro="" textlink="">
          <xdr:nvSpPr>
            <xdr:cNvPr id="19423" name="Button 4063" hidden="1">
              <a:extLst>
                <a:ext uri="{63B3BB69-23CF-44E3-9099-C40C66FF867C}">
                  <a14:compatExt spid="_x0000_s19423"/>
                </a:ext>
                <a:ext uri="{FF2B5EF4-FFF2-40B4-BE49-F238E27FC236}">
                  <a16:creationId xmlns:a16="http://schemas.microsoft.com/office/drawing/2014/main" id="{00000000-0008-0000-0100-0000DF4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1333</xdr:row>
          <xdr:rowOff>0</xdr:rowOff>
        </xdr:from>
        <xdr:to>
          <xdr:col>10</xdr:col>
          <xdr:colOff>0</xdr:colOff>
          <xdr:row>1334</xdr:row>
          <xdr:rowOff>0</xdr:rowOff>
        </xdr:to>
        <xdr:sp macro="" textlink="">
          <xdr:nvSpPr>
            <xdr:cNvPr id="19424" name="Button 4064" hidden="1">
              <a:extLst>
                <a:ext uri="{63B3BB69-23CF-44E3-9099-C40C66FF867C}">
                  <a14:compatExt spid="_x0000_s19424"/>
                </a:ext>
                <a:ext uri="{FF2B5EF4-FFF2-40B4-BE49-F238E27FC236}">
                  <a16:creationId xmlns:a16="http://schemas.microsoft.com/office/drawing/2014/main" id="{00000000-0008-0000-0100-0000E04B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1328</xdr:row>
          <xdr:rowOff>0</xdr:rowOff>
        </xdr:from>
        <xdr:to>
          <xdr:col>10</xdr:col>
          <xdr:colOff>0</xdr:colOff>
          <xdr:row>1329</xdr:row>
          <xdr:rowOff>0</xdr:rowOff>
        </xdr:to>
        <xdr:sp macro="" textlink="">
          <xdr:nvSpPr>
            <xdr:cNvPr id="19426" name="Button 4066" hidden="1">
              <a:extLst>
                <a:ext uri="{63B3BB69-23CF-44E3-9099-C40C66FF867C}">
                  <a14:compatExt spid="_x0000_s19426"/>
                </a:ext>
                <a:ext uri="{FF2B5EF4-FFF2-40B4-BE49-F238E27FC236}">
                  <a16:creationId xmlns:a16="http://schemas.microsoft.com/office/drawing/2014/main" id="{00000000-0008-0000-0100-0000E24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1329</xdr:row>
          <xdr:rowOff>0</xdr:rowOff>
        </xdr:from>
        <xdr:to>
          <xdr:col>10</xdr:col>
          <xdr:colOff>0</xdr:colOff>
          <xdr:row>1330</xdr:row>
          <xdr:rowOff>0</xdr:rowOff>
        </xdr:to>
        <xdr:sp macro="" textlink="">
          <xdr:nvSpPr>
            <xdr:cNvPr id="19427" name="Button 4067" hidden="1">
              <a:extLst>
                <a:ext uri="{63B3BB69-23CF-44E3-9099-C40C66FF867C}">
                  <a14:compatExt spid="_x0000_s19427"/>
                </a:ext>
                <a:ext uri="{FF2B5EF4-FFF2-40B4-BE49-F238E27FC236}">
                  <a16:creationId xmlns:a16="http://schemas.microsoft.com/office/drawing/2014/main" id="{00000000-0008-0000-0100-0000E34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1330</xdr:row>
          <xdr:rowOff>0</xdr:rowOff>
        </xdr:from>
        <xdr:to>
          <xdr:col>10</xdr:col>
          <xdr:colOff>0</xdr:colOff>
          <xdr:row>1331</xdr:row>
          <xdr:rowOff>0</xdr:rowOff>
        </xdr:to>
        <xdr:sp macro="" textlink="">
          <xdr:nvSpPr>
            <xdr:cNvPr id="19428" name="Button 4068" hidden="1">
              <a:extLst>
                <a:ext uri="{63B3BB69-23CF-44E3-9099-C40C66FF867C}">
                  <a14:compatExt spid="_x0000_s19428"/>
                </a:ext>
                <a:ext uri="{FF2B5EF4-FFF2-40B4-BE49-F238E27FC236}">
                  <a16:creationId xmlns:a16="http://schemas.microsoft.com/office/drawing/2014/main" id="{00000000-0008-0000-0100-0000E44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1342</xdr:row>
          <xdr:rowOff>0</xdr:rowOff>
        </xdr:from>
        <xdr:to>
          <xdr:col>10</xdr:col>
          <xdr:colOff>0</xdr:colOff>
          <xdr:row>1343</xdr:row>
          <xdr:rowOff>0</xdr:rowOff>
        </xdr:to>
        <xdr:sp macro="" textlink="">
          <xdr:nvSpPr>
            <xdr:cNvPr id="19437" name="Button 4077" hidden="1">
              <a:extLst>
                <a:ext uri="{63B3BB69-23CF-44E3-9099-C40C66FF867C}">
                  <a14:compatExt spid="_x0000_s19437"/>
                </a:ext>
                <a:ext uri="{FF2B5EF4-FFF2-40B4-BE49-F238E27FC236}">
                  <a16:creationId xmlns:a16="http://schemas.microsoft.com/office/drawing/2014/main" id="{00000000-0008-0000-0100-0000ED4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1343</xdr:row>
          <xdr:rowOff>0</xdr:rowOff>
        </xdr:from>
        <xdr:to>
          <xdr:col>10</xdr:col>
          <xdr:colOff>0</xdr:colOff>
          <xdr:row>1344</xdr:row>
          <xdr:rowOff>0</xdr:rowOff>
        </xdr:to>
        <xdr:sp macro="" textlink="">
          <xdr:nvSpPr>
            <xdr:cNvPr id="19438" name="Button 4078" hidden="1">
              <a:extLst>
                <a:ext uri="{63B3BB69-23CF-44E3-9099-C40C66FF867C}">
                  <a14:compatExt spid="_x0000_s19438"/>
                </a:ext>
                <a:ext uri="{FF2B5EF4-FFF2-40B4-BE49-F238E27FC236}">
                  <a16:creationId xmlns:a16="http://schemas.microsoft.com/office/drawing/2014/main" id="{00000000-0008-0000-0100-0000EE4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1344</xdr:row>
          <xdr:rowOff>0</xdr:rowOff>
        </xdr:from>
        <xdr:to>
          <xdr:col>10</xdr:col>
          <xdr:colOff>0</xdr:colOff>
          <xdr:row>1345</xdr:row>
          <xdr:rowOff>0</xdr:rowOff>
        </xdr:to>
        <xdr:sp macro="" textlink="">
          <xdr:nvSpPr>
            <xdr:cNvPr id="19439" name="Button 4079" hidden="1">
              <a:extLst>
                <a:ext uri="{63B3BB69-23CF-44E3-9099-C40C66FF867C}">
                  <a14:compatExt spid="_x0000_s19439"/>
                </a:ext>
                <a:ext uri="{FF2B5EF4-FFF2-40B4-BE49-F238E27FC236}">
                  <a16:creationId xmlns:a16="http://schemas.microsoft.com/office/drawing/2014/main" id="{00000000-0008-0000-0100-0000EF4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1345</xdr:row>
          <xdr:rowOff>0</xdr:rowOff>
        </xdr:from>
        <xdr:to>
          <xdr:col>10</xdr:col>
          <xdr:colOff>0</xdr:colOff>
          <xdr:row>1346</xdr:row>
          <xdr:rowOff>0</xdr:rowOff>
        </xdr:to>
        <xdr:sp macro="" textlink="">
          <xdr:nvSpPr>
            <xdr:cNvPr id="19440" name="Button 4080" hidden="1">
              <a:extLst>
                <a:ext uri="{63B3BB69-23CF-44E3-9099-C40C66FF867C}">
                  <a14:compatExt spid="_x0000_s19440"/>
                </a:ext>
                <a:ext uri="{FF2B5EF4-FFF2-40B4-BE49-F238E27FC236}">
                  <a16:creationId xmlns:a16="http://schemas.microsoft.com/office/drawing/2014/main" id="{00000000-0008-0000-0100-0000F04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1346</xdr:row>
          <xdr:rowOff>0</xdr:rowOff>
        </xdr:from>
        <xdr:to>
          <xdr:col>10</xdr:col>
          <xdr:colOff>0</xdr:colOff>
          <xdr:row>1347</xdr:row>
          <xdr:rowOff>0</xdr:rowOff>
        </xdr:to>
        <xdr:sp macro="" textlink="">
          <xdr:nvSpPr>
            <xdr:cNvPr id="19441" name="Button 4081" hidden="1">
              <a:extLst>
                <a:ext uri="{63B3BB69-23CF-44E3-9099-C40C66FF867C}">
                  <a14:compatExt spid="_x0000_s19441"/>
                </a:ext>
                <a:ext uri="{FF2B5EF4-FFF2-40B4-BE49-F238E27FC236}">
                  <a16:creationId xmlns:a16="http://schemas.microsoft.com/office/drawing/2014/main" id="{00000000-0008-0000-0100-0000F14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1347</xdr:row>
          <xdr:rowOff>0</xdr:rowOff>
        </xdr:from>
        <xdr:to>
          <xdr:col>10</xdr:col>
          <xdr:colOff>0</xdr:colOff>
          <xdr:row>1348</xdr:row>
          <xdr:rowOff>0</xdr:rowOff>
        </xdr:to>
        <xdr:sp macro="" textlink="">
          <xdr:nvSpPr>
            <xdr:cNvPr id="19442" name="Button 4082" hidden="1">
              <a:extLst>
                <a:ext uri="{63B3BB69-23CF-44E3-9099-C40C66FF867C}">
                  <a14:compatExt spid="_x0000_s19442"/>
                </a:ext>
                <a:ext uri="{FF2B5EF4-FFF2-40B4-BE49-F238E27FC236}">
                  <a16:creationId xmlns:a16="http://schemas.microsoft.com/office/drawing/2014/main" id="{00000000-0008-0000-0100-0000F24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1348</xdr:row>
          <xdr:rowOff>0</xdr:rowOff>
        </xdr:from>
        <xdr:to>
          <xdr:col>10</xdr:col>
          <xdr:colOff>0</xdr:colOff>
          <xdr:row>1349</xdr:row>
          <xdr:rowOff>0</xdr:rowOff>
        </xdr:to>
        <xdr:sp macro="" textlink="">
          <xdr:nvSpPr>
            <xdr:cNvPr id="19443" name="Button 4083" hidden="1">
              <a:extLst>
                <a:ext uri="{63B3BB69-23CF-44E3-9099-C40C66FF867C}">
                  <a14:compatExt spid="_x0000_s19443"/>
                </a:ext>
                <a:ext uri="{FF2B5EF4-FFF2-40B4-BE49-F238E27FC236}">
                  <a16:creationId xmlns:a16="http://schemas.microsoft.com/office/drawing/2014/main" id="{00000000-0008-0000-0100-0000F34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1349</xdr:row>
          <xdr:rowOff>0</xdr:rowOff>
        </xdr:from>
        <xdr:to>
          <xdr:col>10</xdr:col>
          <xdr:colOff>0</xdr:colOff>
          <xdr:row>1350</xdr:row>
          <xdr:rowOff>0</xdr:rowOff>
        </xdr:to>
        <xdr:sp macro="" textlink="">
          <xdr:nvSpPr>
            <xdr:cNvPr id="19444" name="Button 4084" hidden="1">
              <a:extLst>
                <a:ext uri="{63B3BB69-23CF-44E3-9099-C40C66FF867C}">
                  <a14:compatExt spid="_x0000_s19444"/>
                </a:ext>
                <a:ext uri="{FF2B5EF4-FFF2-40B4-BE49-F238E27FC236}">
                  <a16:creationId xmlns:a16="http://schemas.microsoft.com/office/drawing/2014/main" id="{00000000-0008-0000-0100-0000F44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1350</xdr:row>
          <xdr:rowOff>0</xdr:rowOff>
        </xdr:from>
        <xdr:to>
          <xdr:col>10</xdr:col>
          <xdr:colOff>0</xdr:colOff>
          <xdr:row>1351</xdr:row>
          <xdr:rowOff>0</xdr:rowOff>
        </xdr:to>
        <xdr:sp macro="" textlink="">
          <xdr:nvSpPr>
            <xdr:cNvPr id="19445" name="Button 4085" hidden="1">
              <a:extLst>
                <a:ext uri="{63B3BB69-23CF-44E3-9099-C40C66FF867C}">
                  <a14:compatExt spid="_x0000_s19445"/>
                </a:ext>
                <a:ext uri="{FF2B5EF4-FFF2-40B4-BE49-F238E27FC236}">
                  <a16:creationId xmlns:a16="http://schemas.microsoft.com/office/drawing/2014/main" id="{00000000-0008-0000-0100-0000F54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1351</xdr:row>
          <xdr:rowOff>0</xdr:rowOff>
        </xdr:from>
        <xdr:to>
          <xdr:col>10</xdr:col>
          <xdr:colOff>0</xdr:colOff>
          <xdr:row>1352</xdr:row>
          <xdr:rowOff>0</xdr:rowOff>
        </xdr:to>
        <xdr:sp macro="" textlink="">
          <xdr:nvSpPr>
            <xdr:cNvPr id="19446" name="Button 4086" hidden="1">
              <a:extLst>
                <a:ext uri="{63B3BB69-23CF-44E3-9099-C40C66FF867C}">
                  <a14:compatExt spid="_x0000_s19446"/>
                </a:ext>
                <a:ext uri="{FF2B5EF4-FFF2-40B4-BE49-F238E27FC236}">
                  <a16:creationId xmlns:a16="http://schemas.microsoft.com/office/drawing/2014/main" id="{00000000-0008-0000-0100-0000F64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1361</xdr:row>
          <xdr:rowOff>0</xdr:rowOff>
        </xdr:from>
        <xdr:to>
          <xdr:col>10</xdr:col>
          <xdr:colOff>0</xdr:colOff>
          <xdr:row>1362</xdr:row>
          <xdr:rowOff>0</xdr:rowOff>
        </xdr:to>
        <xdr:sp macro="" textlink="">
          <xdr:nvSpPr>
            <xdr:cNvPr id="23564" name="Button 4108" hidden="1">
              <a:extLst>
                <a:ext uri="{63B3BB69-23CF-44E3-9099-C40C66FF867C}">
                  <a14:compatExt spid="_x0000_s23564"/>
                </a:ext>
                <a:ext uri="{FF2B5EF4-FFF2-40B4-BE49-F238E27FC236}">
                  <a16:creationId xmlns:a16="http://schemas.microsoft.com/office/drawing/2014/main" id="{00000000-0008-0000-0100-00000C5C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1362</xdr:row>
          <xdr:rowOff>0</xdr:rowOff>
        </xdr:from>
        <xdr:to>
          <xdr:col>10</xdr:col>
          <xdr:colOff>0</xdr:colOff>
          <xdr:row>1363</xdr:row>
          <xdr:rowOff>0</xdr:rowOff>
        </xdr:to>
        <xdr:sp macro="" textlink="">
          <xdr:nvSpPr>
            <xdr:cNvPr id="23565" name="Button 4109" hidden="1">
              <a:extLst>
                <a:ext uri="{63B3BB69-23CF-44E3-9099-C40C66FF867C}">
                  <a14:compatExt spid="_x0000_s23565"/>
                </a:ext>
                <a:ext uri="{FF2B5EF4-FFF2-40B4-BE49-F238E27FC236}">
                  <a16:creationId xmlns:a16="http://schemas.microsoft.com/office/drawing/2014/main" id="{00000000-0008-0000-0100-00000D5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1354</xdr:row>
          <xdr:rowOff>0</xdr:rowOff>
        </xdr:from>
        <xdr:to>
          <xdr:col>10</xdr:col>
          <xdr:colOff>0</xdr:colOff>
          <xdr:row>1355</xdr:row>
          <xdr:rowOff>0</xdr:rowOff>
        </xdr:to>
        <xdr:sp macro="" textlink="">
          <xdr:nvSpPr>
            <xdr:cNvPr id="23566" name="Button 4110" hidden="1">
              <a:extLst>
                <a:ext uri="{63B3BB69-23CF-44E3-9099-C40C66FF867C}">
                  <a14:compatExt spid="_x0000_s23566"/>
                </a:ext>
                <a:ext uri="{FF2B5EF4-FFF2-40B4-BE49-F238E27FC236}">
                  <a16:creationId xmlns:a16="http://schemas.microsoft.com/office/drawing/2014/main" id="{00000000-0008-0000-0100-00000E5C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1372</xdr:row>
          <xdr:rowOff>0</xdr:rowOff>
        </xdr:from>
        <xdr:to>
          <xdr:col>10</xdr:col>
          <xdr:colOff>0</xdr:colOff>
          <xdr:row>1373</xdr:row>
          <xdr:rowOff>0</xdr:rowOff>
        </xdr:to>
        <xdr:sp macro="" textlink="">
          <xdr:nvSpPr>
            <xdr:cNvPr id="23585" name="Button 4129" hidden="1">
              <a:extLst>
                <a:ext uri="{63B3BB69-23CF-44E3-9099-C40C66FF867C}">
                  <a14:compatExt spid="_x0000_s23585"/>
                </a:ext>
                <a:ext uri="{FF2B5EF4-FFF2-40B4-BE49-F238E27FC236}">
                  <a16:creationId xmlns:a16="http://schemas.microsoft.com/office/drawing/2014/main" id="{00000000-0008-0000-0100-0000215C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1373</xdr:row>
          <xdr:rowOff>0</xdr:rowOff>
        </xdr:from>
        <xdr:to>
          <xdr:col>10</xdr:col>
          <xdr:colOff>0</xdr:colOff>
          <xdr:row>1374</xdr:row>
          <xdr:rowOff>0</xdr:rowOff>
        </xdr:to>
        <xdr:sp macro="" textlink="">
          <xdr:nvSpPr>
            <xdr:cNvPr id="23586" name="Button 4130" hidden="1">
              <a:extLst>
                <a:ext uri="{63B3BB69-23CF-44E3-9099-C40C66FF867C}">
                  <a14:compatExt spid="_x0000_s23586"/>
                </a:ext>
                <a:ext uri="{FF2B5EF4-FFF2-40B4-BE49-F238E27FC236}">
                  <a16:creationId xmlns:a16="http://schemas.microsoft.com/office/drawing/2014/main" id="{00000000-0008-0000-0100-0000225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1365</xdr:row>
          <xdr:rowOff>0</xdr:rowOff>
        </xdr:from>
        <xdr:to>
          <xdr:col>10</xdr:col>
          <xdr:colOff>0</xdr:colOff>
          <xdr:row>1366</xdr:row>
          <xdr:rowOff>0</xdr:rowOff>
        </xdr:to>
        <xdr:sp macro="" textlink="">
          <xdr:nvSpPr>
            <xdr:cNvPr id="23587" name="Button 4131" hidden="1">
              <a:extLst>
                <a:ext uri="{63B3BB69-23CF-44E3-9099-C40C66FF867C}">
                  <a14:compatExt spid="_x0000_s23587"/>
                </a:ext>
                <a:ext uri="{FF2B5EF4-FFF2-40B4-BE49-F238E27FC236}">
                  <a16:creationId xmlns:a16="http://schemas.microsoft.com/office/drawing/2014/main" id="{00000000-0008-0000-0100-0000235C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1383</xdr:row>
          <xdr:rowOff>0</xdr:rowOff>
        </xdr:from>
        <xdr:to>
          <xdr:col>10</xdr:col>
          <xdr:colOff>0</xdr:colOff>
          <xdr:row>1384</xdr:row>
          <xdr:rowOff>0</xdr:rowOff>
        </xdr:to>
        <xdr:sp macro="" textlink="">
          <xdr:nvSpPr>
            <xdr:cNvPr id="23606" name="Button 4150" hidden="1">
              <a:extLst>
                <a:ext uri="{63B3BB69-23CF-44E3-9099-C40C66FF867C}">
                  <a14:compatExt spid="_x0000_s23606"/>
                </a:ext>
                <a:ext uri="{FF2B5EF4-FFF2-40B4-BE49-F238E27FC236}">
                  <a16:creationId xmlns:a16="http://schemas.microsoft.com/office/drawing/2014/main" id="{00000000-0008-0000-0100-0000365C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1384</xdr:row>
          <xdr:rowOff>0</xdr:rowOff>
        </xdr:from>
        <xdr:to>
          <xdr:col>10</xdr:col>
          <xdr:colOff>0</xdr:colOff>
          <xdr:row>1385</xdr:row>
          <xdr:rowOff>0</xdr:rowOff>
        </xdr:to>
        <xdr:sp macro="" textlink="">
          <xdr:nvSpPr>
            <xdr:cNvPr id="23607" name="Button 4151" hidden="1">
              <a:extLst>
                <a:ext uri="{63B3BB69-23CF-44E3-9099-C40C66FF867C}">
                  <a14:compatExt spid="_x0000_s23607"/>
                </a:ext>
                <a:ext uri="{FF2B5EF4-FFF2-40B4-BE49-F238E27FC236}">
                  <a16:creationId xmlns:a16="http://schemas.microsoft.com/office/drawing/2014/main" id="{00000000-0008-0000-0100-0000375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1376</xdr:row>
          <xdr:rowOff>0</xdr:rowOff>
        </xdr:from>
        <xdr:to>
          <xdr:col>10</xdr:col>
          <xdr:colOff>0</xdr:colOff>
          <xdr:row>1377</xdr:row>
          <xdr:rowOff>0</xdr:rowOff>
        </xdr:to>
        <xdr:sp macro="" textlink="">
          <xdr:nvSpPr>
            <xdr:cNvPr id="23608" name="Button 4152" hidden="1">
              <a:extLst>
                <a:ext uri="{63B3BB69-23CF-44E3-9099-C40C66FF867C}">
                  <a14:compatExt spid="_x0000_s23608"/>
                </a:ext>
                <a:ext uri="{FF2B5EF4-FFF2-40B4-BE49-F238E27FC236}">
                  <a16:creationId xmlns:a16="http://schemas.microsoft.com/office/drawing/2014/main" id="{00000000-0008-0000-0100-0000385C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1394</xdr:row>
          <xdr:rowOff>0</xdr:rowOff>
        </xdr:from>
        <xdr:to>
          <xdr:col>10</xdr:col>
          <xdr:colOff>0</xdr:colOff>
          <xdr:row>1395</xdr:row>
          <xdr:rowOff>0</xdr:rowOff>
        </xdr:to>
        <xdr:sp macro="" textlink="">
          <xdr:nvSpPr>
            <xdr:cNvPr id="23627" name="Button 4171" hidden="1">
              <a:extLst>
                <a:ext uri="{63B3BB69-23CF-44E3-9099-C40C66FF867C}">
                  <a14:compatExt spid="_x0000_s23627"/>
                </a:ext>
                <a:ext uri="{FF2B5EF4-FFF2-40B4-BE49-F238E27FC236}">
                  <a16:creationId xmlns:a16="http://schemas.microsoft.com/office/drawing/2014/main" id="{00000000-0008-0000-0100-00004B5C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1395</xdr:row>
          <xdr:rowOff>0</xdr:rowOff>
        </xdr:from>
        <xdr:to>
          <xdr:col>10</xdr:col>
          <xdr:colOff>0</xdr:colOff>
          <xdr:row>1396</xdr:row>
          <xdr:rowOff>0</xdr:rowOff>
        </xdr:to>
        <xdr:sp macro="" textlink="">
          <xdr:nvSpPr>
            <xdr:cNvPr id="23628" name="Button 4172" hidden="1">
              <a:extLst>
                <a:ext uri="{63B3BB69-23CF-44E3-9099-C40C66FF867C}">
                  <a14:compatExt spid="_x0000_s23628"/>
                </a:ext>
                <a:ext uri="{FF2B5EF4-FFF2-40B4-BE49-F238E27FC236}">
                  <a16:creationId xmlns:a16="http://schemas.microsoft.com/office/drawing/2014/main" id="{00000000-0008-0000-0100-00004C5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1387</xdr:row>
          <xdr:rowOff>0</xdr:rowOff>
        </xdr:from>
        <xdr:to>
          <xdr:col>10</xdr:col>
          <xdr:colOff>0</xdr:colOff>
          <xdr:row>1388</xdr:row>
          <xdr:rowOff>0</xdr:rowOff>
        </xdr:to>
        <xdr:sp macro="" textlink="">
          <xdr:nvSpPr>
            <xdr:cNvPr id="23629" name="Button 4173" hidden="1">
              <a:extLst>
                <a:ext uri="{63B3BB69-23CF-44E3-9099-C40C66FF867C}">
                  <a14:compatExt spid="_x0000_s23629"/>
                </a:ext>
                <a:ext uri="{FF2B5EF4-FFF2-40B4-BE49-F238E27FC236}">
                  <a16:creationId xmlns:a16="http://schemas.microsoft.com/office/drawing/2014/main" id="{00000000-0008-0000-0100-00004D5C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1405</xdr:row>
          <xdr:rowOff>0</xdr:rowOff>
        </xdr:from>
        <xdr:to>
          <xdr:col>10</xdr:col>
          <xdr:colOff>0</xdr:colOff>
          <xdr:row>1406</xdr:row>
          <xdr:rowOff>0</xdr:rowOff>
        </xdr:to>
        <xdr:sp macro="" textlink="">
          <xdr:nvSpPr>
            <xdr:cNvPr id="23655" name="Button 4199" hidden="1">
              <a:extLst>
                <a:ext uri="{63B3BB69-23CF-44E3-9099-C40C66FF867C}">
                  <a14:compatExt spid="_x0000_s23655"/>
                </a:ext>
                <a:ext uri="{FF2B5EF4-FFF2-40B4-BE49-F238E27FC236}">
                  <a16:creationId xmlns:a16="http://schemas.microsoft.com/office/drawing/2014/main" id="{00000000-0008-0000-0100-0000675C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1406</xdr:row>
          <xdr:rowOff>0</xdr:rowOff>
        </xdr:from>
        <xdr:to>
          <xdr:col>10</xdr:col>
          <xdr:colOff>0</xdr:colOff>
          <xdr:row>1407</xdr:row>
          <xdr:rowOff>0</xdr:rowOff>
        </xdr:to>
        <xdr:sp macro="" textlink="">
          <xdr:nvSpPr>
            <xdr:cNvPr id="23656" name="Button 4200" hidden="1">
              <a:extLst>
                <a:ext uri="{63B3BB69-23CF-44E3-9099-C40C66FF867C}">
                  <a14:compatExt spid="_x0000_s23656"/>
                </a:ext>
                <a:ext uri="{FF2B5EF4-FFF2-40B4-BE49-F238E27FC236}">
                  <a16:creationId xmlns:a16="http://schemas.microsoft.com/office/drawing/2014/main" id="{00000000-0008-0000-0100-0000685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1398</xdr:row>
          <xdr:rowOff>0</xdr:rowOff>
        </xdr:from>
        <xdr:to>
          <xdr:col>10</xdr:col>
          <xdr:colOff>0</xdr:colOff>
          <xdr:row>1399</xdr:row>
          <xdr:rowOff>0</xdr:rowOff>
        </xdr:to>
        <xdr:sp macro="" textlink="">
          <xdr:nvSpPr>
            <xdr:cNvPr id="23657" name="Button 4201" hidden="1">
              <a:extLst>
                <a:ext uri="{63B3BB69-23CF-44E3-9099-C40C66FF867C}">
                  <a14:compatExt spid="_x0000_s23657"/>
                </a:ext>
                <a:ext uri="{FF2B5EF4-FFF2-40B4-BE49-F238E27FC236}">
                  <a16:creationId xmlns:a16="http://schemas.microsoft.com/office/drawing/2014/main" id="{00000000-0008-0000-0100-0000695C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1407</xdr:row>
          <xdr:rowOff>0</xdr:rowOff>
        </xdr:from>
        <xdr:to>
          <xdr:col>10</xdr:col>
          <xdr:colOff>0</xdr:colOff>
          <xdr:row>1408</xdr:row>
          <xdr:rowOff>0</xdr:rowOff>
        </xdr:to>
        <xdr:sp macro="" textlink="">
          <xdr:nvSpPr>
            <xdr:cNvPr id="23682" name="Button 4226" hidden="1">
              <a:extLst>
                <a:ext uri="{63B3BB69-23CF-44E3-9099-C40C66FF867C}">
                  <a14:compatExt spid="_x0000_s23682"/>
                </a:ext>
                <a:ext uri="{FF2B5EF4-FFF2-40B4-BE49-F238E27FC236}">
                  <a16:creationId xmlns:a16="http://schemas.microsoft.com/office/drawing/2014/main" id="{00000000-0008-0000-0100-0000825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1408</xdr:row>
          <xdr:rowOff>0</xdr:rowOff>
        </xdr:from>
        <xdr:to>
          <xdr:col>10</xdr:col>
          <xdr:colOff>0</xdr:colOff>
          <xdr:row>1409</xdr:row>
          <xdr:rowOff>0</xdr:rowOff>
        </xdr:to>
        <xdr:sp macro="" textlink="">
          <xdr:nvSpPr>
            <xdr:cNvPr id="23683" name="Button 4227" hidden="1">
              <a:extLst>
                <a:ext uri="{63B3BB69-23CF-44E3-9099-C40C66FF867C}">
                  <a14:compatExt spid="_x0000_s23683"/>
                </a:ext>
                <a:ext uri="{FF2B5EF4-FFF2-40B4-BE49-F238E27FC236}">
                  <a16:creationId xmlns:a16="http://schemas.microsoft.com/office/drawing/2014/main" id="{00000000-0008-0000-0100-0000835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1418</xdr:row>
          <xdr:rowOff>0</xdr:rowOff>
        </xdr:from>
        <xdr:to>
          <xdr:col>10</xdr:col>
          <xdr:colOff>0</xdr:colOff>
          <xdr:row>1419</xdr:row>
          <xdr:rowOff>0</xdr:rowOff>
        </xdr:to>
        <xdr:sp macro="" textlink="">
          <xdr:nvSpPr>
            <xdr:cNvPr id="23707" name="Button 4251" hidden="1">
              <a:extLst>
                <a:ext uri="{63B3BB69-23CF-44E3-9099-C40C66FF867C}">
                  <a14:compatExt spid="_x0000_s23707"/>
                </a:ext>
                <a:ext uri="{FF2B5EF4-FFF2-40B4-BE49-F238E27FC236}">
                  <a16:creationId xmlns:a16="http://schemas.microsoft.com/office/drawing/2014/main" id="{00000000-0008-0000-0100-00009B5C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1419</xdr:row>
          <xdr:rowOff>0</xdr:rowOff>
        </xdr:from>
        <xdr:to>
          <xdr:col>10</xdr:col>
          <xdr:colOff>0</xdr:colOff>
          <xdr:row>1420</xdr:row>
          <xdr:rowOff>0</xdr:rowOff>
        </xdr:to>
        <xdr:sp macro="" textlink="">
          <xdr:nvSpPr>
            <xdr:cNvPr id="23708" name="Button 4252" hidden="1">
              <a:extLst>
                <a:ext uri="{63B3BB69-23CF-44E3-9099-C40C66FF867C}">
                  <a14:compatExt spid="_x0000_s23708"/>
                </a:ext>
                <a:ext uri="{FF2B5EF4-FFF2-40B4-BE49-F238E27FC236}">
                  <a16:creationId xmlns:a16="http://schemas.microsoft.com/office/drawing/2014/main" id="{00000000-0008-0000-0100-00009C5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1411</xdr:row>
          <xdr:rowOff>0</xdr:rowOff>
        </xdr:from>
        <xdr:to>
          <xdr:col>10</xdr:col>
          <xdr:colOff>0</xdr:colOff>
          <xdr:row>1412</xdr:row>
          <xdr:rowOff>0</xdr:rowOff>
        </xdr:to>
        <xdr:sp macro="" textlink="">
          <xdr:nvSpPr>
            <xdr:cNvPr id="23709" name="Button 4253" hidden="1">
              <a:extLst>
                <a:ext uri="{63B3BB69-23CF-44E3-9099-C40C66FF867C}">
                  <a14:compatExt spid="_x0000_s23709"/>
                </a:ext>
                <a:ext uri="{FF2B5EF4-FFF2-40B4-BE49-F238E27FC236}">
                  <a16:creationId xmlns:a16="http://schemas.microsoft.com/office/drawing/2014/main" id="{00000000-0008-0000-0100-00009D5C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1420</xdr:row>
          <xdr:rowOff>0</xdr:rowOff>
        </xdr:from>
        <xdr:to>
          <xdr:col>10</xdr:col>
          <xdr:colOff>0</xdr:colOff>
          <xdr:row>1421</xdr:row>
          <xdr:rowOff>0</xdr:rowOff>
        </xdr:to>
        <xdr:sp macro="" textlink="">
          <xdr:nvSpPr>
            <xdr:cNvPr id="23715" name="Button 4259" hidden="1">
              <a:extLst>
                <a:ext uri="{63B3BB69-23CF-44E3-9099-C40C66FF867C}">
                  <a14:compatExt spid="_x0000_s23715"/>
                </a:ext>
                <a:ext uri="{FF2B5EF4-FFF2-40B4-BE49-F238E27FC236}">
                  <a16:creationId xmlns:a16="http://schemas.microsoft.com/office/drawing/2014/main" id="{00000000-0008-0000-0100-0000A35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1421</xdr:row>
          <xdr:rowOff>0</xdr:rowOff>
        </xdr:from>
        <xdr:to>
          <xdr:col>10</xdr:col>
          <xdr:colOff>0</xdr:colOff>
          <xdr:row>1422</xdr:row>
          <xdr:rowOff>0</xdr:rowOff>
        </xdr:to>
        <xdr:sp macro="" textlink="">
          <xdr:nvSpPr>
            <xdr:cNvPr id="23716" name="Button 4260" hidden="1">
              <a:extLst>
                <a:ext uri="{63B3BB69-23CF-44E3-9099-C40C66FF867C}">
                  <a14:compatExt spid="_x0000_s23716"/>
                </a:ext>
                <a:ext uri="{FF2B5EF4-FFF2-40B4-BE49-F238E27FC236}">
                  <a16:creationId xmlns:a16="http://schemas.microsoft.com/office/drawing/2014/main" id="{00000000-0008-0000-0100-0000A45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1422</xdr:row>
          <xdr:rowOff>0</xdr:rowOff>
        </xdr:from>
        <xdr:to>
          <xdr:col>10</xdr:col>
          <xdr:colOff>0</xdr:colOff>
          <xdr:row>1423</xdr:row>
          <xdr:rowOff>0</xdr:rowOff>
        </xdr:to>
        <xdr:sp macro="" textlink="">
          <xdr:nvSpPr>
            <xdr:cNvPr id="23717" name="Button 4261" hidden="1">
              <a:extLst>
                <a:ext uri="{63B3BB69-23CF-44E3-9099-C40C66FF867C}">
                  <a14:compatExt spid="_x0000_s23717"/>
                </a:ext>
                <a:ext uri="{FF2B5EF4-FFF2-40B4-BE49-F238E27FC236}">
                  <a16:creationId xmlns:a16="http://schemas.microsoft.com/office/drawing/2014/main" id="{00000000-0008-0000-0100-0000A55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1433</xdr:row>
          <xdr:rowOff>0</xdr:rowOff>
        </xdr:from>
        <xdr:to>
          <xdr:col>10</xdr:col>
          <xdr:colOff>0</xdr:colOff>
          <xdr:row>1434</xdr:row>
          <xdr:rowOff>0</xdr:rowOff>
        </xdr:to>
        <xdr:sp macro="" textlink="">
          <xdr:nvSpPr>
            <xdr:cNvPr id="23740" name="Button 4284" hidden="1">
              <a:extLst>
                <a:ext uri="{63B3BB69-23CF-44E3-9099-C40C66FF867C}">
                  <a14:compatExt spid="_x0000_s23740"/>
                </a:ext>
                <a:ext uri="{FF2B5EF4-FFF2-40B4-BE49-F238E27FC236}">
                  <a16:creationId xmlns:a16="http://schemas.microsoft.com/office/drawing/2014/main" id="{00000000-0008-0000-0100-0000BC5C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1434</xdr:row>
          <xdr:rowOff>0</xdr:rowOff>
        </xdr:from>
        <xdr:to>
          <xdr:col>10</xdr:col>
          <xdr:colOff>0</xdr:colOff>
          <xdr:row>1435</xdr:row>
          <xdr:rowOff>0</xdr:rowOff>
        </xdr:to>
        <xdr:sp macro="" textlink="">
          <xdr:nvSpPr>
            <xdr:cNvPr id="23741" name="Button 4285" hidden="1">
              <a:extLst>
                <a:ext uri="{63B3BB69-23CF-44E3-9099-C40C66FF867C}">
                  <a14:compatExt spid="_x0000_s23741"/>
                </a:ext>
                <a:ext uri="{FF2B5EF4-FFF2-40B4-BE49-F238E27FC236}">
                  <a16:creationId xmlns:a16="http://schemas.microsoft.com/office/drawing/2014/main" id="{00000000-0008-0000-0100-0000BD5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1426</xdr:row>
          <xdr:rowOff>0</xdr:rowOff>
        </xdr:from>
        <xdr:to>
          <xdr:col>10</xdr:col>
          <xdr:colOff>0</xdr:colOff>
          <xdr:row>1427</xdr:row>
          <xdr:rowOff>0</xdr:rowOff>
        </xdr:to>
        <xdr:sp macro="" textlink="">
          <xdr:nvSpPr>
            <xdr:cNvPr id="23742" name="Button 4286" hidden="1">
              <a:extLst>
                <a:ext uri="{63B3BB69-23CF-44E3-9099-C40C66FF867C}">
                  <a14:compatExt spid="_x0000_s23742"/>
                </a:ext>
                <a:ext uri="{FF2B5EF4-FFF2-40B4-BE49-F238E27FC236}">
                  <a16:creationId xmlns:a16="http://schemas.microsoft.com/office/drawing/2014/main" id="{00000000-0008-0000-0100-0000BE5C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1435</xdr:row>
          <xdr:rowOff>0</xdr:rowOff>
        </xdr:from>
        <xdr:to>
          <xdr:col>10</xdr:col>
          <xdr:colOff>0</xdr:colOff>
          <xdr:row>1436</xdr:row>
          <xdr:rowOff>0</xdr:rowOff>
        </xdr:to>
        <xdr:sp macro="" textlink="">
          <xdr:nvSpPr>
            <xdr:cNvPr id="23747" name="Button 4291" hidden="1">
              <a:extLst>
                <a:ext uri="{63B3BB69-23CF-44E3-9099-C40C66FF867C}">
                  <a14:compatExt spid="_x0000_s23747"/>
                </a:ext>
                <a:ext uri="{FF2B5EF4-FFF2-40B4-BE49-F238E27FC236}">
                  <a16:creationId xmlns:a16="http://schemas.microsoft.com/office/drawing/2014/main" id="{00000000-0008-0000-0100-0000C35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1436</xdr:row>
          <xdr:rowOff>0</xdr:rowOff>
        </xdr:from>
        <xdr:to>
          <xdr:col>10</xdr:col>
          <xdr:colOff>0</xdr:colOff>
          <xdr:row>1437</xdr:row>
          <xdr:rowOff>0</xdr:rowOff>
        </xdr:to>
        <xdr:sp macro="" textlink="">
          <xdr:nvSpPr>
            <xdr:cNvPr id="23749" name="Button 4293" hidden="1">
              <a:extLst>
                <a:ext uri="{63B3BB69-23CF-44E3-9099-C40C66FF867C}">
                  <a14:compatExt spid="_x0000_s23749"/>
                </a:ext>
                <a:ext uri="{FF2B5EF4-FFF2-40B4-BE49-F238E27FC236}">
                  <a16:creationId xmlns:a16="http://schemas.microsoft.com/office/drawing/2014/main" id="{00000000-0008-0000-0100-0000C55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1437</xdr:row>
          <xdr:rowOff>0</xdr:rowOff>
        </xdr:from>
        <xdr:to>
          <xdr:col>10</xdr:col>
          <xdr:colOff>0</xdr:colOff>
          <xdr:row>1438</xdr:row>
          <xdr:rowOff>0</xdr:rowOff>
        </xdr:to>
        <xdr:sp macro="" textlink="">
          <xdr:nvSpPr>
            <xdr:cNvPr id="23751" name="Button 4295" hidden="1">
              <a:extLst>
                <a:ext uri="{63B3BB69-23CF-44E3-9099-C40C66FF867C}">
                  <a14:compatExt spid="_x0000_s23751"/>
                </a:ext>
                <a:ext uri="{FF2B5EF4-FFF2-40B4-BE49-F238E27FC236}">
                  <a16:creationId xmlns:a16="http://schemas.microsoft.com/office/drawing/2014/main" id="{00000000-0008-0000-0100-0000C75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1438</xdr:row>
          <xdr:rowOff>0</xdr:rowOff>
        </xdr:from>
        <xdr:to>
          <xdr:col>10</xdr:col>
          <xdr:colOff>0</xdr:colOff>
          <xdr:row>1439</xdr:row>
          <xdr:rowOff>0</xdr:rowOff>
        </xdr:to>
        <xdr:sp macro="" textlink="">
          <xdr:nvSpPr>
            <xdr:cNvPr id="23753" name="Button 4297" hidden="1">
              <a:extLst>
                <a:ext uri="{63B3BB69-23CF-44E3-9099-C40C66FF867C}">
                  <a14:compatExt spid="_x0000_s23753"/>
                </a:ext>
                <a:ext uri="{FF2B5EF4-FFF2-40B4-BE49-F238E27FC236}">
                  <a16:creationId xmlns:a16="http://schemas.microsoft.com/office/drawing/2014/main" id="{00000000-0008-0000-0100-0000C95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1439</xdr:row>
          <xdr:rowOff>0</xdr:rowOff>
        </xdr:from>
        <xdr:to>
          <xdr:col>10</xdr:col>
          <xdr:colOff>0</xdr:colOff>
          <xdr:row>1440</xdr:row>
          <xdr:rowOff>0</xdr:rowOff>
        </xdr:to>
        <xdr:sp macro="" textlink="">
          <xdr:nvSpPr>
            <xdr:cNvPr id="23754" name="Button 4298" hidden="1">
              <a:extLst>
                <a:ext uri="{63B3BB69-23CF-44E3-9099-C40C66FF867C}">
                  <a14:compatExt spid="_x0000_s23754"/>
                </a:ext>
                <a:ext uri="{FF2B5EF4-FFF2-40B4-BE49-F238E27FC236}">
                  <a16:creationId xmlns:a16="http://schemas.microsoft.com/office/drawing/2014/main" id="{00000000-0008-0000-0100-0000CA5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1440</xdr:row>
          <xdr:rowOff>0</xdr:rowOff>
        </xdr:from>
        <xdr:to>
          <xdr:col>10</xdr:col>
          <xdr:colOff>0</xdr:colOff>
          <xdr:row>1441</xdr:row>
          <xdr:rowOff>0</xdr:rowOff>
        </xdr:to>
        <xdr:sp macro="" textlink="">
          <xdr:nvSpPr>
            <xdr:cNvPr id="23755" name="Button 4299" hidden="1">
              <a:extLst>
                <a:ext uri="{63B3BB69-23CF-44E3-9099-C40C66FF867C}">
                  <a14:compatExt spid="_x0000_s23755"/>
                </a:ext>
                <a:ext uri="{FF2B5EF4-FFF2-40B4-BE49-F238E27FC236}">
                  <a16:creationId xmlns:a16="http://schemas.microsoft.com/office/drawing/2014/main" id="{00000000-0008-0000-0100-0000CB5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1441</xdr:row>
          <xdr:rowOff>0</xdr:rowOff>
        </xdr:from>
        <xdr:to>
          <xdr:col>10</xdr:col>
          <xdr:colOff>0</xdr:colOff>
          <xdr:row>1442</xdr:row>
          <xdr:rowOff>0</xdr:rowOff>
        </xdr:to>
        <xdr:sp macro="" textlink="">
          <xdr:nvSpPr>
            <xdr:cNvPr id="23756" name="Button 4300" hidden="1">
              <a:extLst>
                <a:ext uri="{63B3BB69-23CF-44E3-9099-C40C66FF867C}">
                  <a14:compatExt spid="_x0000_s23756"/>
                </a:ext>
                <a:ext uri="{FF2B5EF4-FFF2-40B4-BE49-F238E27FC236}">
                  <a16:creationId xmlns:a16="http://schemas.microsoft.com/office/drawing/2014/main" id="{00000000-0008-0000-0100-0000CC5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1442</xdr:row>
          <xdr:rowOff>0</xdr:rowOff>
        </xdr:from>
        <xdr:to>
          <xdr:col>10</xdr:col>
          <xdr:colOff>0</xdr:colOff>
          <xdr:row>1443</xdr:row>
          <xdr:rowOff>0</xdr:rowOff>
        </xdr:to>
        <xdr:sp macro="" textlink="">
          <xdr:nvSpPr>
            <xdr:cNvPr id="23758" name="Button 4302" hidden="1">
              <a:extLst>
                <a:ext uri="{63B3BB69-23CF-44E3-9099-C40C66FF867C}">
                  <a14:compatExt spid="_x0000_s23758"/>
                </a:ext>
                <a:ext uri="{FF2B5EF4-FFF2-40B4-BE49-F238E27FC236}">
                  <a16:creationId xmlns:a16="http://schemas.microsoft.com/office/drawing/2014/main" id="{00000000-0008-0000-0100-0000CE5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1443</xdr:row>
          <xdr:rowOff>0</xdr:rowOff>
        </xdr:from>
        <xdr:to>
          <xdr:col>10</xdr:col>
          <xdr:colOff>0</xdr:colOff>
          <xdr:row>1444</xdr:row>
          <xdr:rowOff>0</xdr:rowOff>
        </xdr:to>
        <xdr:sp macro="" textlink="">
          <xdr:nvSpPr>
            <xdr:cNvPr id="23759" name="Button 4303" hidden="1">
              <a:extLst>
                <a:ext uri="{63B3BB69-23CF-44E3-9099-C40C66FF867C}">
                  <a14:compatExt spid="_x0000_s23759"/>
                </a:ext>
                <a:ext uri="{FF2B5EF4-FFF2-40B4-BE49-F238E27FC236}">
                  <a16:creationId xmlns:a16="http://schemas.microsoft.com/office/drawing/2014/main" id="{00000000-0008-0000-0100-0000CF5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1444</xdr:row>
          <xdr:rowOff>0</xdr:rowOff>
        </xdr:from>
        <xdr:to>
          <xdr:col>10</xdr:col>
          <xdr:colOff>0</xdr:colOff>
          <xdr:row>1445</xdr:row>
          <xdr:rowOff>0</xdr:rowOff>
        </xdr:to>
        <xdr:sp macro="" textlink="">
          <xdr:nvSpPr>
            <xdr:cNvPr id="23760" name="Button 4304" hidden="1">
              <a:extLst>
                <a:ext uri="{63B3BB69-23CF-44E3-9099-C40C66FF867C}">
                  <a14:compatExt spid="_x0000_s23760"/>
                </a:ext>
                <a:ext uri="{FF2B5EF4-FFF2-40B4-BE49-F238E27FC236}">
                  <a16:creationId xmlns:a16="http://schemas.microsoft.com/office/drawing/2014/main" id="{00000000-0008-0000-0100-0000D05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1445</xdr:row>
          <xdr:rowOff>0</xdr:rowOff>
        </xdr:from>
        <xdr:to>
          <xdr:col>10</xdr:col>
          <xdr:colOff>0</xdr:colOff>
          <xdr:row>1446</xdr:row>
          <xdr:rowOff>0</xdr:rowOff>
        </xdr:to>
        <xdr:sp macro="" textlink="">
          <xdr:nvSpPr>
            <xdr:cNvPr id="23761" name="Button 4305" hidden="1">
              <a:extLst>
                <a:ext uri="{63B3BB69-23CF-44E3-9099-C40C66FF867C}">
                  <a14:compatExt spid="_x0000_s23761"/>
                </a:ext>
                <a:ext uri="{FF2B5EF4-FFF2-40B4-BE49-F238E27FC236}">
                  <a16:creationId xmlns:a16="http://schemas.microsoft.com/office/drawing/2014/main" id="{00000000-0008-0000-0100-0000D15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1446</xdr:row>
          <xdr:rowOff>0</xdr:rowOff>
        </xdr:from>
        <xdr:to>
          <xdr:col>10</xdr:col>
          <xdr:colOff>0</xdr:colOff>
          <xdr:row>1447</xdr:row>
          <xdr:rowOff>0</xdr:rowOff>
        </xdr:to>
        <xdr:sp macro="" textlink="">
          <xdr:nvSpPr>
            <xdr:cNvPr id="23762" name="Button 4306" hidden="1">
              <a:extLst>
                <a:ext uri="{63B3BB69-23CF-44E3-9099-C40C66FF867C}">
                  <a14:compatExt spid="_x0000_s23762"/>
                </a:ext>
                <a:ext uri="{FF2B5EF4-FFF2-40B4-BE49-F238E27FC236}">
                  <a16:creationId xmlns:a16="http://schemas.microsoft.com/office/drawing/2014/main" id="{00000000-0008-0000-0100-0000D25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1447</xdr:row>
          <xdr:rowOff>0</xdr:rowOff>
        </xdr:from>
        <xdr:to>
          <xdr:col>10</xdr:col>
          <xdr:colOff>0</xdr:colOff>
          <xdr:row>1448</xdr:row>
          <xdr:rowOff>0</xdr:rowOff>
        </xdr:to>
        <xdr:sp macro="" textlink="">
          <xdr:nvSpPr>
            <xdr:cNvPr id="23765" name="Button 4309" hidden="1">
              <a:extLst>
                <a:ext uri="{63B3BB69-23CF-44E3-9099-C40C66FF867C}">
                  <a14:compatExt spid="_x0000_s23765"/>
                </a:ext>
                <a:ext uri="{FF2B5EF4-FFF2-40B4-BE49-F238E27FC236}">
                  <a16:creationId xmlns:a16="http://schemas.microsoft.com/office/drawing/2014/main" id="{00000000-0008-0000-0100-0000D55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1457</xdr:row>
          <xdr:rowOff>0</xdr:rowOff>
        </xdr:from>
        <xdr:to>
          <xdr:col>10</xdr:col>
          <xdr:colOff>0</xdr:colOff>
          <xdr:row>1458</xdr:row>
          <xdr:rowOff>0</xdr:rowOff>
        </xdr:to>
        <xdr:sp macro="" textlink="">
          <xdr:nvSpPr>
            <xdr:cNvPr id="23786" name="Button 4330" hidden="1">
              <a:extLst>
                <a:ext uri="{63B3BB69-23CF-44E3-9099-C40C66FF867C}">
                  <a14:compatExt spid="_x0000_s23786"/>
                </a:ext>
                <a:ext uri="{FF2B5EF4-FFF2-40B4-BE49-F238E27FC236}">
                  <a16:creationId xmlns:a16="http://schemas.microsoft.com/office/drawing/2014/main" id="{00000000-0008-0000-0100-0000EA5C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1458</xdr:row>
          <xdr:rowOff>0</xdr:rowOff>
        </xdr:from>
        <xdr:to>
          <xdr:col>10</xdr:col>
          <xdr:colOff>0</xdr:colOff>
          <xdr:row>1459</xdr:row>
          <xdr:rowOff>0</xdr:rowOff>
        </xdr:to>
        <xdr:sp macro="" textlink="">
          <xdr:nvSpPr>
            <xdr:cNvPr id="23787" name="Button 4331" hidden="1">
              <a:extLst>
                <a:ext uri="{63B3BB69-23CF-44E3-9099-C40C66FF867C}">
                  <a14:compatExt spid="_x0000_s23787"/>
                </a:ext>
                <a:ext uri="{FF2B5EF4-FFF2-40B4-BE49-F238E27FC236}">
                  <a16:creationId xmlns:a16="http://schemas.microsoft.com/office/drawing/2014/main" id="{00000000-0008-0000-0100-0000EB5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1450</xdr:row>
          <xdr:rowOff>0</xdr:rowOff>
        </xdr:from>
        <xdr:to>
          <xdr:col>10</xdr:col>
          <xdr:colOff>0</xdr:colOff>
          <xdr:row>1451</xdr:row>
          <xdr:rowOff>0</xdr:rowOff>
        </xdr:to>
        <xdr:sp macro="" textlink="">
          <xdr:nvSpPr>
            <xdr:cNvPr id="23788" name="Button 4332" hidden="1">
              <a:extLst>
                <a:ext uri="{63B3BB69-23CF-44E3-9099-C40C66FF867C}">
                  <a14:compatExt spid="_x0000_s23788"/>
                </a:ext>
                <a:ext uri="{FF2B5EF4-FFF2-40B4-BE49-F238E27FC236}">
                  <a16:creationId xmlns:a16="http://schemas.microsoft.com/office/drawing/2014/main" id="{00000000-0008-0000-0100-0000EC5C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1459</xdr:row>
          <xdr:rowOff>0</xdr:rowOff>
        </xdr:from>
        <xdr:to>
          <xdr:col>10</xdr:col>
          <xdr:colOff>0</xdr:colOff>
          <xdr:row>1460</xdr:row>
          <xdr:rowOff>0</xdr:rowOff>
        </xdr:to>
        <xdr:sp macro="" textlink="">
          <xdr:nvSpPr>
            <xdr:cNvPr id="23791" name="Button 4335" hidden="1">
              <a:extLst>
                <a:ext uri="{63B3BB69-23CF-44E3-9099-C40C66FF867C}">
                  <a14:compatExt spid="_x0000_s23791"/>
                </a:ext>
                <a:ext uri="{FF2B5EF4-FFF2-40B4-BE49-F238E27FC236}">
                  <a16:creationId xmlns:a16="http://schemas.microsoft.com/office/drawing/2014/main" id="{00000000-0008-0000-0100-0000EF5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1460</xdr:row>
          <xdr:rowOff>0</xdr:rowOff>
        </xdr:from>
        <xdr:to>
          <xdr:col>10</xdr:col>
          <xdr:colOff>0</xdr:colOff>
          <xdr:row>1461</xdr:row>
          <xdr:rowOff>0</xdr:rowOff>
        </xdr:to>
        <xdr:sp macro="" textlink="">
          <xdr:nvSpPr>
            <xdr:cNvPr id="23792" name="Button 4336" hidden="1">
              <a:extLst>
                <a:ext uri="{63B3BB69-23CF-44E3-9099-C40C66FF867C}">
                  <a14:compatExt spid="_x0000_s23792"/>
                </a:ext>
                <a:ext uri="{FF2B5EF4-FFF2-40B4-BE49-F238E27FC236}">
                  <a16:creationId xmlns:a16="http://schemas.microsoft.com/office/drawing/2014/main" id="{00000000-0008-0000-0100-0000F05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1461</xdr:row>
          <xdr:rowOff>0</xdr:rowOff>
        </xdr:from>
        <xdr:to>
          <xdr:col>10</xdr:col>
          <xdr:colOff>0</xdr:colOff>
          <xdr:row>1462</xdr:row>
          <xdr:rowOff>0</xdr:rowOff>
        </xdr:to>
        <xdr:sp macro="" textlink="">
          <xdr:nvSpPr>
            <xdr:cNvPr id="23794" name="Button 4338" hidden="1">
              <a:extLst>
                <a:ext uri="{63B3BB69-23CF-44E3-9099-C40C66FF867C}">
                  <a14:compatExt spid="_x0000_s23794"/>
                </a:ext>
                <a:ext uri="{FF2B5EF4-FFF2-40B4-BE49-F238E27FC236}">
                  <a16:creationId xmlns:a16="http://schemas.microsoft.com/office/drawing/2014/main" id="{00000000-0008-0000-0100-0000F25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1462</xdr:row>
          <xdr:rowOff>0</xdr:rowOff>
        </xdr:from>
        <xdr:to>
          <xdr:col>10</xdr:col>
          <xdr:colOff>0</xdr:colOff>
          <xdr:row>1463</xdr:row>
          <xdr:rowOff>0</xdr:rowOff>
        </xdr:to>
        <xdr:sp macro="" textlink="">
          <xdr:nvSpPr>
            <xdr:cNvPr id="23796" name="Button 4340" hidden="1">
              <a:extLst>
                <a:ext uri="{63B3BB69-23CF-44E3-9099-C40C66FF867C}">
                  <a14:compatExt spid="_x0000_s23796"/>
                </a:ext>
                <a:ext uri="{FF2B5EF4-FFF2-40B4-BE49-F238E27FC236}">
                  <a16:creationId xmlns:a16="http://schemas.microsoft.com/office/drawing/2014/main" id="{00000000-0008-0000-0100-0000F45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1463</xdr:row>
          <xdr:rowOff>0</xdr:rowOff>
        </xdr:from>
        <xdr:to>
          <xdr:col>10</xdr:col>
          <xdr:colOff>0</xdr:colOff>
          <xdr:row>1464</xdr:row>
          <xdr:rowOff>0</xdr:rowOff>
        </xdr:to>
        <xdr:sp macro="" textlink="">
          <xdr:nvSpPr>
            <xdr:cNvPr id="23798" name="Button 4342" hidden="1">
              <a:extLst>
                <a:ext uri="{63B3BB69-23CF-44E3-9099-C40C66FF867C}">
                  <a14:compatExt spid="_x0000_s23798"/>
                </a:ext>
                <a:ext uri="{FF2B5EF4-FFF2-40B4-BE49-F238E27FC236}">
                  <a16:creationId xmlns:a16="http://schemas.microsoft.com/office/drawing/2014/main" id="{00000000-0008-0000-0100-0000F65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1464</xdr:row>
          <xdr:rowOff>0</xdr:rowOff>
        </xdr:from>
        <xdr:to>
          <xdr:col>10</xdr:col>
          <xdr:colOff>0</xdr:colOff>
          <xdr:row>1465</xdr:row>
          <xdr:rowOff>0</xdr:rowOff>
        </xdr:to>
        <xdr:sp macro="" textlink="">
          <xdr:nvSpPr>
            <xdr:cNvPr id="23800" name="Button 4344" hidden="1">
              <a:extLst>
                <a:ext uri="{63B3BB69-23CF-44E3-9099-C40C66FF867C}">
                  <a14:compatExt spid="_x0000_s23800"/>
                </a:ext>
                <a:ext uri="{FF2B5EF4-FFF2-40B4-BE49-F238E27FC236}">
                  <a16:creationId xmlns:a16="http://schemas.microsoft.com/office/drawing/2014/main" id="{00000000-0008-0000-0100-0000F85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1465</xdr:row>
          <xdr:rowOff>0</xdr:rowOff>
        </xdr:from>
        <xdr:to>
          <xdr:col>10</xdr:col>
          <xdr:colOff>0</xdr:colOff>
          <xdr:row>1466</xdr:row>
          <xdr:rowOff>0</xdr:rowOff>
        </xdr:to>
        <xdr:sp macro="" textlink="">
          <xdr:nvSpPr>
            <xdr:cNvPr id="23801" name="Button 4345" hidden="1">
              <a:extLst>
                <a:ext uri="{63B3BB69-23CF-44E3-9099-C40C66FF867C}">
                  <a14:compatExt spid="_x0000_s23801"/>
                </a:ext>
                <a:ext uri="{FF2B5EF4-FFF2-40B4-BE49-F238E27FC236}">
                  <a16:creationId xmlns:a16="http://schemas.microsoft.com/office/drawing/2014/main" id="{00000000-0008-0000-0100-0000F95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1466</xdr:row>
          <xdr:rowOff>0</xdr:rowOff>
        </xdr:from>
        <xdr:to>
          <xdr:col>10</xdr:col>
          <xdr:colOff>0</xdr:colOff>
          <xdr:row>1467</xdr:row>
          <xdr:rowOff>0</xdr:rowOff>
        </xdr:to>
        <xdr:sp macro="" textlink="">
          <xdr:nvSpPr>
            <xdr:cNvPr id="23802" name="Button 4346" hidden="1">
              <a:extLst>
                <a:ext uri="{63B3BB69-23CF-44E3-9099-C40C66FF867C}">
                  <a14:compatExt spid="_x0000_s23802"/>
                </a:ext>
                <a:ext uri="{FF2B5EF4-FFF2-40B4-BE49-F238E27FC236}">
                  <a16:creationId xmlns:a16="http://schemas.microsoft.com/office/drawing/2014/main" id="{00000000-0008-0000-0100-0000FA5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1467</xdr:row>
          <xdr:rowOff>0</xdr:rowOff>
        </xdr:from>
        <xdr:to>
          <xdr:col>10</xdr:col>
          <xdr:colOff>0</xdr:colOff>
          <xdr:row>1468</xdr:row>
          <xdr:rowOff>0</xdr:rowOff>
        </xdr:to>
        <xdr:sp macro="" textlink="">
          <xdr:nvSpPr>
            <xdr:cNvPr id="23806" name="Button 4350" hidden="1">
              <a:extLst>
                <a:ext uri="{63B3BB69-23CF-44E3-9099-C40C66FF867C}">
                  <a14:compatExt spid="_x0000_s23806"/>
                </a:ext>
                <a:ext uri="{FF2B5EF4-FFF2-40B4-BE49-F238E27FC236}">
                  <a16:creationId xmlns:a16="http://schemas.microsoft.com/office/drawing/2014/main" id="{00000000-0008-0000-0100-0000FE5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1468</xdr:row>
          <xdr:rowOff>0</xdr:rowOff>
        </xdr:from>
        <xdr:to>
          <xdr:col>10</xdr:col>
          <xdr:colOff>0</xdr:colOff>
          <xdr:row>1469</xdr:row>
          <xdr:rowOff>0</xdr:rowOff>
        </xdr:to>
        <xdr:sp macro="" textlink="">
          <xdr:nvSpPr>
            <xdr:cNvPr id="23807" name="Button 4351" hidden="1">
              <a:extLst>
                <a:ext uri="{63B3BB69-23CF-44E3-9099-C40C66FF867C}">
                  <a14:compatExt spid="_x0000_s23807"/>
                </a:ext>
                <a:ext uri="{FF2B5EF4-FFF2-40B4-BE49-F238E27FC236}">
                  <a16:creationId xmlns:a16="http://schemas.microsoft.com/office/drawing/2014/main" id="{00000000-0008-0000-0100-0000FF5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1469</xdr:row>
          <xdr:rowOff>0</xdr:rowOff>
        </xdr:from>
        <xdr:to>
          <xdr:col>10</xdr:col>
          <xdr:colOff>0</xdr:colOff>
          <xdr:row>1470</xdr:row>
          <xdr:rowOff>0</xdr:rowOff>
        </xdr:to>
        <xdr:sp macro="" textlink="">
          <xdr:nvSpPr>
            <xdr:cNvPr id="23808" name="Button 4352" hidden="1">
              <a:extLst>
                <a:ext uri="{63B3BB69-23CF-44E3-9099-C40C66FF867C}">
                  <a14:compatExt spid="_x0000_s23808"/>
                </a:ext>
                <a:ext uri="{FF2B5EF4-FFF2-40B4-BE49-F238E27FC236}">
                  <a16:creationId xmlns:a16="http://schemas.microsoft.com/office/drawing/2014/main" id="{00000000-0008-0000-0100-0000005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1470</xdr:row>
          <xdr:rowOff>0</xdr:rowOff>
        </xdr:from>
        <xdr:to>
          <xdr:col>10</xdr:col>
          <xdr:colOff>0</xdr:colOff>
          <xdr:row>1471</xdr:row>
          <xdr:rowOff>0</xdr:rowOff>
        </xdr:to>
        <xdr:sp macro="" textlink="">
          <xdr:nvSpPr>
            <xdr:cNvPr id="23811" name="Button 4355" hidden="1">
              <a:extLst>
                <a:ext uri="{63B3BB69-23CF-44E3-9099-C40C66FF867C}">
                  <a14:compatExt spid="_x0000_s23811"/>
                </a:ext>
                <a:ext uri="{FF2B5EF4-FFF2-40B4-BE49-F238E27FC236}">
                  <a16:creationId xmlns:a16="http://schemas.microsoft.com/office/drawing/2014/main" id="{00000000-0008-0000-0100-0000035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1471</xdr:row>
          <xdr:rowOff>0</xdr:rowOff>
        </xdr:from>
        <xdr:to>
          <xdr:col>10</xdr:col>
          <xdr:colOff>0</xdr:colOff>
          <xdr:row>1472</xdr:row>
          <xdr:rowOff>0</xdr:rowOff>
        </xdr:to>
        <xdr:sp macro="" textlink="">
          <xdr:nvSpPr>
            <xdr:cNvPr id="23813" name="Button 4357" hidden="1">
              <a:extLst>
                <a:ext uri="{63B3BB69-23CF-44E3-9099-C40C66FF867C}">
                  <a14:compatExt spid="_x0000_s23813"/>
                </a:ext>
                <a:ext uri="{FF2B5EF4-FFF2-40B4-BE49-F238E27FC236}">
                  <a16:creationId xmlns:a16="http://schemas.microsoft.com/office/drawing/2014/main" id="{00000000-0008-0000-0100-0000055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1472</xdr:row>
          <xdr:rowOff>0</xdr:rowOff>
        </xdr:from>
        <xdr:to>
          <xdr:col>10</xdr:col>
          <xdr:colOff>0</xdr:colOff>
          <xdr:row>1473</xdr:row>
          <xdr:rowOff>0</xdr:rowOff>
        </xdr:to>
        <xdr:sp macro="" textlink="">
          <xdr:nvSpPr>
            <xdr:cNvPr id="23815" name="Button 4359" hidden="1">
              <a:extLst>
                <a:ext uri="{63B3BB69-23CF-44E3-9099-C40C66FF867C}">
                  <a14:compatExt spid="_x0000_s23815"/>
                </a:ext>
                <a:ext uri="{FF2B5EF4-FFF2-40B4-BE49-F238E27FC236}">
                  <a16:creationId xmlns:a16="http://schemas.microsoft.com/office/drawing/2014/main" id="{00000000-0008-0000-0100-0000075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1482</xdr:row>
          <xdr:rowOff>0</xdr:rowOff>
        </xdr:from>
        <xdr:to>
          <xdr:col>10</xdr:col>
          <xdr:colOff>0</xdr:colOff>
          <xdr:row>1483</xdr:row>
          <xdr:rowOff>0</xdr:rowOff>
        </xdr:to>
        <xdr:sp macro="" textlink="">
          <xdr:nvSpPr>
            <xdr:cNvPr id="23835" name="Button 4379" hidden="1">
              <a:extLst>
                <a:ext uri="{63B3BB69-23CF-44E3-9099-C40C66FF867C}">
                  <a14:compatExt spid="_x0000_s23835"/>
                </a:ext>
                <a:ext uri="{FF2B5EF4-FFF2-40B4-BE49-F238E27FC236}">
                  <a16:creationId xmlns:a16="http://schemas.microsoft.com/office/drawing/2014/main" id="{00000000-0008-0000-0100-00001B5D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1483</xdr:row>
          <xdr:rowOff>0</xdr:rowOff>
        </xdr:from>
        <xdr:to>
          <xdr:col>10</xdr:col>
          <xdr:colOff>0</xdr:colOff>
          <xdr:row>1484</xdr:row>
          <xdr:rowOff>0</xdr:rowOff>
        </xdr:to>
        <xdr:sp macro="" textlink="">
          <xdr:nvSpPr>
            <xdr:cNvPr id="23836" name="Button 4380" hidden="1">
              <a:extLst>
                <a:ext uri="{63B3BB69-23CF-44E3-9099-C40C66FF867C}">
                  <a14:compatExt spid="_x0000_s23836"/>
                </a:ext>
                <a:ext uri="{FF2B5EF4-FFF2-40B4-BE49-F238E27FC236}">
                  <a16:creationId xmlns:a16="http://schemas.microsoft.com/office/drawing/2014/main" id="{00000000-0008-0000-0100-00001C5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1475</xdr:row>
          <xdr:rowOff>0</xdr:rowOff>
        </xdr:from>
        <xdr:to>
          <xdr:col>10</xdr:col>
          <xdr:colOff>0</xdr:colOff>
          <xdr:row>1476</xdr:row>
          <xdr:rowOff>0</xdr:rowOff>
        </xdr:to>
        <xdr:sp macro="" textlink="">
          <xdr:nvSpPr>
            <xdr:cNvPr id="23837" name="Button 4381" hidden="1">
              <a:extLst>
                <a:ext uri="{63B3BB69-23CF-44E3-9099-C40C66FF867C}">
                  <a14:compatExt spid="_x0000_s23837"/>
                </a:ext>
                <a:ext uri="{FF2B5EF4-FFF2-40B4-BE49-F238E27FC236}">
                  <a16:creationId xmlns:a16="http://schemas.microsoft.com/office/drawing/2014/main" id="{00000000-0008-0000-0100-00001D5D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1484</xdr:row>
          <xdr:rowOff>0</xdr:rowOff>
        </xdr:from>
        <xdr:to>
          <xdr:col>10</xdr:col>
          <xdr:colOff>0</xdr:colOff>
          <xdr:row>1485</xdr:row>
          <xdr:rowOff>0</xdr:rowOff>
        </xdr:to>
        <xdr:sp macro="" textlink="">
          <xdr:nvSpPr>
            <xdr:cNvPr id="23846" name="Button 4390" hidden="1">
              <a:extLst>
                <a:ext uri="{63B3BB69-23CF-44E3-9099-C40C66FF867C}">
                  <a14:compatExt spid="_x0000_s23846"/>
                </a:ext>
                <a:ext uri="{FF2B5EF4-FFF2-40B4-BE49-F238E27FC236}">
                  <a16:creationId xmlns:a16="http://schemas.microsoft.com/office/drawing/2014/main" id="{00000000-0008-0000-0100-0000265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1485</xdr:row>
          <xdr:rowOff>0</xdr:rowOff>
        </xdr:from>
        <xdr:to>
          <xdr:col>10</xdr:col>
          <xdr:colOff>0</xdr:colOff>
          <xdr:row>1486</xdr:row>
          <xdr:rowOff>0</xdr:rowOff>
        </xdr:to>
        <xdr:sp macro="" textlink="">
          <xdr:nvSpPr>
            <xdr:cNvPr id="23847" name="Button 4391" hidden="1">
              <a:extLst>
                <a:ext uri="{63B3BB69-23CF-44E3-9099-C40C66FF867C}">
                  <a14:compatExt spid="_x0000_s23847"/>
                </a:ext>
                <a:ext uri="{FF2B5EF4-FFF2-40B4-BE49-F238E27FC236}">
                  <a16:creationId xmlns:a16="http://schemas.microsoft.com/office/drawing/2014/main" id="{00000000-0008-0000-0100-0000275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1486</xdr:row>
          <xdr:rowOff>0</xdr:rowOff>
        </xdr:from>
        <xdr:to>
          <xdr:col>10</xdr:col>
          <xdr:colOff>0</xdr:colOff>
          <xdr:row>1487</xdr:row>
          <xdr:rowOff>0</xdr:rowOff>
        </xdr:to>
        <xdr:sp macro="" textlink="">
          <xdr:nvSpPr>
            <xdr:cNvPr id="23848" name="Button 4392" hidden="1">
              <a:extLst>
                <a:ext uri="{63B3BB69-23CF-44E3-9099-C40C66FF867C}">
                  <a14:compatExt spid="_x0000_s23848"/>
                </a:ext>
                <a:ext uri="{FF2B5EF4-FFF2-40B4-BE49-F238E27FC236}">
                  <a16:creationId xmlns:a16="http://schemas.microsoft.com/office/drawing/2014/main" id="{00000000-0008-0000-0100-0000285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1487</xdr:row>
          <xdr:rowOff>0</xdr:rowOff>
        </xdr:from>
        <xdr:to>
          <xdr:col>10</xdr:col>
          <xdr:colOff>0</xdr:colOff>
          <xdr:row>1488</xdr:row>
          <xdr:rowOff>0</xdr:rowOff>
        </xdr:to>
        <xdr:sp macro="" textlink="">
          <xdr:nvSpPr>
            <xdr:cNvPr id="23849" name="Button 4393" hidden="1">
              <a:extLst>
                <a:ext uri="{63B3BB69-23CF-44E3-9099-C40C66FF867C}">
                  <a14:compatExt spid="_x0000_s23849"/>
                </a:ext>
                <a:ext uri="{FF2B5EF4-FFF2-40B4-BE49-F238E27FC236}">
                  <a16:creationId xmlns:a16="http://schemas.microsoft.com/office/drawing/2014/main" id="{00000000-0008-0000-0100-0000295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1488</xdr:row>
          <xdr:rowOff>0</xdr:rowOff>
        </xdr:from>
        <xdr:to>
          <xdr:col>10</xdr:col>
          <xdr:colOff>0</xdr:colOff>
          <xdr:row>1489</xdr:row>
          <xdr:rowOff>0</xdr:rowOff>
        </xdr:to>
        <xdr:sp macro="" textlink="">
          <xdr:nvSpPr>
            <xdr:cNvPr id="23850" name="Button 4394" hidden="1">
              <a:extLst>
                <a:ext uri="{63B3BB69-23CF-44E3-9099-C40C66FF867C}">
                  <a14:compatExt spid="_x0000_s23850"/>
                </a:ext>
                <a:ext uri="{FF2B5EF4-FFF2-40B4-BE49-F238E27FC236}">
                  <a16:creationId xmlns:a16="http://schemas.microsoft.com/office/drawing/2014/main" id="{00000000-0008-0000-0100-00002A5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1489</xdr:row>
          <xdr:rowOff>0</xdr:rowOff>
        </xdr:from>
        <xdr:to>
          <xdr:col>10</xdr:col>
          <xdr:colOff>0</xdr:colOff>
          <xdr:row>1490</xdr:row>
          <xdr:rowOff>0</xdr:rowOff>
        </xdr:to>
        <xdr:sp macro="" textlink="">
          <xdr:nvSpPr>
            <xdr:cNvPr id="23851" name="Button 4395" hidden="1">
              <a:extLst>
                <a:ext uri="{63B3BB69-23CF-44E3-9099-C40C66FF867C}">
                  <a14:compatExt spid="_x0000_s23851"/>
                </a:ext>
                <a:ext uri="{FF2B5EF4-FFF2-40B4-BE49-F238E27FC236}">
                  <a16:creationId xmlns:a16="http://schemas.microsoft.com/office/drawing/2014/main" id="{00000000-0008-0000-0100-00002B5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1490</xdr:row>
          <xdr:rowOff>0</xdr:rowOff>
        </xdr:from>
        <xdr:to>
          <xdr:col>10</xdr:col>
          <xdr:colOff>0</xdr:colOff>
          <xdr:row>1491</xdr:row>
          <xdr:rowOff>0</xdr:rowOff>
        </xdr:to>
        <xdr:sp macro="" textlink="">
          <xdr:nvSpPr>
            <xdr:cNvPr id="23852" name="Button 4396" hidden="1">
              <a:extLst>
                <a:ext uri="{63B3BB69-23CF-44E3-9099-C40C66FF867C}">
                  <a14:compatExt spid="_x0000_s23852"/>
                </a:ext>
                <a:ext uri="{FF2B5EF4-FFF2-40B4-BE49-F238E27FC236}">
                  <a16:creationId xmlns:a16="http://schemas.microsoft.com/office/drawing/2014/main" id="{00000000-0008-0000-0100-00002C5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1491</xdr:row>
          <xdr:rowOff>0</xdr:rowOff>
        </xdr:from>
        <xdr:to>
          <xdr:col>10</xdr:col>
          <xdr:colOff>0</xdr:colOff>
          <xdr:row>1492</xdr:row>
          <xdr:rowOff>0</xdr:rowOff>
        </xdr:to>
        <xdr:sp macro="" textlink="">
          <xdr:nvSpPr>
            <xdr:cNvPr id="23853" name="Button 4397" hidden="1">
              <a:extLst>
                <a:ext uri="{63B3BB69-23CF-44E3-9099-C40C66FF867C}">
                  <a14:compatExt spid="_x0000_s23853"/>
                </a:ext>
                <a:ext uri="{FF2B5EF4-FFF2-40B4-BE49-F238E27FC236}">
                  <a16:creationId xmlns:a16="http://schemas.microsoft.com/office/drawing/2014/main" id="{00000000-0008-0000-0100-00002D5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1492</xdr:row>
          <xdr:rowOff>0</xdr:rowOff>
        </xdr:from>
        <xdr:to>
          <xdr:col>10</xdr:col>
          <xdr:colOff>0</xdr:colOff>
          <xdr:row>1493</xdr:row>
          <xdr:rowOff>0</xdr:rowOff>
        </xdr:to>
        <xdr:sp macro="" textlink="">
          <xdr:nvSpPr>
            <xdr:cNvPr id="23854" name="Button 4398" hidden="1">
              <a:extLst>
                <a:ext uri="{63B3BB69-23CF-44E3-9099-C40C66FF867C}">
                  <a14:compatExt spid="_x0000_s23854"/>
                </a:ext>
                <a:ext uri="{FF2B5EF4-FFF2-40B4-BE49-F238E27FC236}">
                  <a16:creationId xmlns:a16="http://schemas.microsoft.com/office/drawing/2014/main" id="{00000000-0008-0000-0100-00002E5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1493</xdr:row>
          <xdr:rowOff>0</xdr:rowOff>
        </xdr:from>
        <xdr:to>
          <xdr:col>10</xdr:col>
          <xdr:colOff>0</xdr:colOff>
          <xdr:row>1494</xdr:row>
          <xdr:rowOff>0</xdr:rowOff>
        </xdr:to>
        <xdr:sp macro="" textlink="">
          <xdr:nvSpPr>
            <xdr:cNvPr id="23855" name="Button 4399" hidden="1">
              <a:extLst>
                <a:ext uri="{63B3BB69-23CF-44E3-9099-C40C66FF867C}">
                  <a14:compatExt spid="_x0000_s23855"/>
                </a:ext>
                <a:ext uri="{FF2B5EF4-FFF2-40B4-BE49-F238E27FC236}">
                  <a16:creationId xmlns:a16="http://schemas.microsoft.com/office/drawing/2014/main" id="{00000000-0008-0000-0100-00002F5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1494</xdr:row>
          <xdr:rowOff>0</xdr:rowOff>
        </xdr:from>
        <xdr:to>
          <xdr:col>10</xdr:col>
          <xdr:colOff>0</xdr:colOff>
          <xdr:row>1495</xdr:row>
          <xdr:rowOff>0</xdr:rowOff>
        </xdr:to>
        <xdr:sp macro="" textlink="">
          <xdr:nvSpPr>
            <xdr:cNvPr id="23856" name="Button 4400" hidden="1">
              <a:extLst>
                <a:ext uri="{63B3BB69-23CF-44E3-9099-C40C66FF867C}">
                  <a14:compatExt spid="_x0000_s23856"/>
                </a:ext>
                <a:ext uri="{FF2B5EF4-FFF2-40B4-BE49-F238E27FC236}">
                  <a16:creationId xmlns:a16="http://schemas.microsoft.com/office/drawing/2014/main" id="{00000000-0008-0000-0100-0000305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1495</xdr:row>
          <xdr:rowOff>0</xdr:rowOff>
        </xdr:from>
        <xdr:to>
          <xdr:col>10</xdr:col>
          <xdr:colOff>0</xdr:colOff>
          <xdr:row>1496</xdr:row>
          <xdr:rowOff>0</xdr:rowOff>
        </xdr:to>
        <xdr:sp macro="" textlink="">
          <xdr:nvSpPr>
            <xdr:cNvPr id="23857" name="Button 4401" hidden="1">
              <a:extLst>
                <a:ext uri="{63B3BB69-23CF-44E3-9099-C40C66FF867C}">
                  <a14:compatExt spid="_x0000_s23857"/>
                </a:ext>
                <a:ext uri="{FF2B5EF4-FFF2-40B4-BE49-F238E27FC236}">
                  <a16:creationId xmlns:a16="http://schemas.microsoft.com/office/drawing/2014/main" id="{00000000-0008-0000-0100-0000315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1496</xdr:row>
          <xdr:rowOff>0</xdr:rowOff>
        </xdr:from>
        <xdr:to>
          <xdr:col>10</xdr:col>
          <xdr:colOff>0</xdr:colOff>
          <xdr:row>1497</xdr:row>
          <xdr:rowOff>0</xdr:rowOff>
        </xdr:to>
        <xdr:sp macro="" textlink="">
          <xdr:nvSpPr>
            <xdr:cNvPr id="23861" name="Button 4405" hidden="1">
              <a:extLst>
                <a:ext uri="{63B3BB69-23CF-44E3-9099-C40C66FF867C}">
                  <a14:compatExt spid="_x0000_s23861"/>
                </a:ext>
                <a:ext uri="{FF2B5EF4-FFF2-40B4-BE49-F238E27FC236}">
                  <a16:creationId xmlns:a16="http://schemas.microsoft.com/office/drawing/2014/main" id="{00000000-0008-0000-0100-0000355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1497</xdr:row>
          <xdr:rowOff>0</xdr:rowOff>
        </xdr:from>
        <xdr:to>
          <xdr:col>10</xdr:col>
          <xdr:colOff>0</xdr:colOff>
          <xdr:row>1498</xdr:row>
          <xdr:rowOff>0</xdr:rowOff>
        </xdr:to>
        <xdr:sp macro="" textlink="">
          <xdr:nvSpPr>
            <xdr:cNvPr id="23862" name="Button 4406" hidden="1">
              <a:extLst>
                <a:ext uri="{63B3BB69-23CF-44E3-9099-C40C66FF867C}">
                  <a14:compatExt spid="_x0000_s23862"/>
                </a:ext>
                <a:ext uri="{FF2B5EF4-FFF2-40B4-BE49-F238E27FC236}">
                  <a16:creationId xmlns:a16="http://schemas.microsoft.com/office/drawing/2014/main" id="{00000000-0008-0000-0100-0000365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1498</xdr:row>
          <xdr:rowOff>0</xdr:rowOff>
        </xdr:from>
        <xdr:to>
          <xdr:col>10</xdr:col>
          <xdr:colOff>0</xdr:colOff>
          <xdr:row>1499</xdr:row>
          <xdr:rowOff>0</xdr:rowOff>
        </xdr:to>
        <xdr:sp macro="" textlink="">
          <xdr:nvSpPr>
            <xdr:cNvPr id="23863" name="Button 4407" hidden="1">
              <a:extLst>
                <a:ext uri="{63B3BB69-23CF-44E3-9099-C40C66FF867C}">
                  <a14:compatExt spid="_x0000_s23863"/>
                </a:ext>
                <a:ext uri="{FF2B5EF4-FFF2-40B4-BE49-F238E27FC236}">
                  <a16:creationId xmlns:a16="http://schemas.microsoft.com/office/drawing/2014/main" id="{00000000-0008-0000-0100-0000375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1499</xdr:row>
          <xdr:rowOff>0</xdr:rowOff>
        </xdr:from>
        <xdr:to>
          <xdr:col>10</xdr:col>
          <xdr:colOff>0</xdr:colOff>
          <xdr:row>1500</xdr:row>
          <xdr:rowOff>0</xdr:rowOff>
        </xdr:to>
        <xdr:sp macro="" textlink="">
          <xdr:nvSpPr>
            <xdr:cNvPr id="23864" name="Button 4408" hidden="1">
              <a:extLst>
                <a:ext uri="{63B3BB69-23CF-44E3-9099-C40C66FF867C}">
                  <a14:compatExt spid="_x0000_s23864"/>
                </a:ext>
                <a:ext uri="{FF2B5EF4-FFF2-40B4-BE49-F238E27FC236}">
                  <a16:creationId xmlns:a16="http://schemas.microsoft.com/office/drawing/2014/main" id="{00000000-0008-0000-0100-0000385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1500</xdr:row>
          <xdr:rowOff>0</xdr:rowOff>
        </xdr:from>
        <xdr:to>
          <xdr:col>10</xdr:col>
          <xdr:colOff>0</xdr:colOff>
          <xdr:row>1501</xdr:row>
          <xdr:rowOff>0</xdr:rowOff>
        </xdr:to>
        <xdr:sp macro="" textlink="">
          <xdr:nvSpPr>
            <xdr:cNvPr id="23868" name="Button 4412" hidden="1">
              <a:extLst>
                <a:ext uri="{63B3BB69-23CF-44E3-9099-C40C66FF867C}">
                  <a14:compatExt spid="_x0000_s23868"/>
                </a:ext>
                <a:ext uri="{FF2B5EF4-FFF2-40B4-BE49-F238E27FC236}">
                  <a16:creationId xmlns:a16="http://schemas.microsoft.com/office/drawing/2014/main" id="{00000000-0008-0000-0100-00003C5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1510</xdr:row>
          <xdr:rowOff>0</xdr:rowOff>
        </xdr:from>
        <xdr:to>
          <xdr:col>10</xdr:col>
          <xdr:colOff>0</xdr:colOff>
          <xdr:row>1511</xdr:row>
          <xdr:rowOff>0</xdr:rowOff>
        </xdr:to>
        <xdr:sp macro="" textlink="">
          <xdr:nvSpPr>
            <xdr:cNvPr id="23984" name="Button 4528" hidden="1">
              <a:extLst>
                <a:ext uri="{63B3BB69-23CF-44E3-9099-C40C66FF867C}">
                  <a14:compatExt spid="_x0000_s23984"/>
                </a:ext>
                <a:ext uri="{FF2B5EF4-FFF2-40B4-BE49-F238E27FC236}">
                  <a16:creationId xmlns:a16="http://schemas.microsoft.com/office/drawing/2014/main" id="{00000000-0008-0000-0100-0000B05D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1511</xdr:row>
          <xdr:rowOff>0</xdr:rowOff>
        </xdr:from>
        <xdr:to>
          <xdr:col>10</xdr:col>
          <xdr:colOff>0</xdr:colOff>
          <xdr:row>1512</xdr:row>
          <xdr:rowOff>0</xdr:rowOff>
        </xdr:to>
        <xdr:sp macro="" textlink="">
          <xdr:nvSpPr>
            <xdr:cNvPr id="23985" name="Button 4529" hidden="1">
              <a:extLst>
                <a:ext uri="{63B3BB69-23CF-44E3-9099-C40C66FF867C}">
                  <a14:compatExt spid="_x0000_s23985"/>
                </a:ext>
                <a:ext uri="{FF2B5EF4-FFF2-40B4-BE49-F238E27FC236}">
                  <a16:creationId xmlns:a16="http://schemas.microsoft.com/office/drawing/2014/main" id="{00000000-0008-0000-0100-0000B15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1503</xdr:row>
          <xdr:rowOff>0</xdr:rowOff>
        </xdr:from>
        <xdr:to>
          <xdr:col>10</xdr:col>
          <xdr:colOff>0</xdr:colOff>
          <xdr:row>1504</xdr:row>
          <xdr:rowOff>0</xdr:rowOff>
        </xdr:to>
        <xdr:sp macro="" textlink="">
          <xdr:nvSpPr>
            <xdr:cNvPr id="23986" name="Button 4530" hidden="1">
              <a:extLst>
                <a:ext uri="{63B3BB69-23CF-44E3-9099-C40C66FF867C}">
                  <a14:compatExt spid="_x0000_s23986"/>
                </a:ext>
                <a:ext uri="{FF2B5EF4-FFF2-40B4-BE49-F238E27FC236}">
                  <a16:creationId xmlns:a16="http://schemas.microsoft.com/office/drawing/2014/main" id="{00000000-0008-0000-0100-0000B25D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1521</xdr:row>
          <xdr:rowOff>0</xdr:rowOff>
        </xdr:from>
        <xdr:to>
          <xdr:col>10</xdr:col>
          <xdr:colOff>0</xdr:colOff>
          <xdr:row>1522</xdr:row>
          <xdr:rowOff>0</xdr:rowOff>
        </xdr:to>
        <xdr:sp macro="" textlink="">
          <xdr:nvSpPr>
            <xdr:cNvPr id="24007" name="Button 4551" hidden="1">
              <a:extLst>
                <a:ext uri="{63B3BB69-23CF-44E3-9099-C40C66FF867C}">
                  <a14:compatExt spid="_x0000_s24007"/>
                </a:ext>
                <a:ext uri="{FF2B5EF4-FFF2-40B4-BE49-F238E27FC236}">
                  <a16:creationId xmlns:a16="http://schemas.microsoft.com/office/drawing/2014/main" id="{00000000-0008-0000-0100-0000C75D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1522</xdr:row>
          <xdr:rowOff>0</xdr:rowOff>
        </xdr:from>
        <xdr:to>
          <xdr:col>10</xdr:col>
          <xdr:colOff>0</xdr:colOff>
          <xdr:row>1523</xdr:row>
          <xdr:rowOff>0</xdr:rowOff>
        </xdr:to>
        <xdr:sp macro="" textlink="">
          <xdr:nvSpPr>
            <xdr:cNvPr id="24008" name="Button 4552" hidden="1">
              <a:extLst>
                <a:ext uri="{63B3BB69-23CF-44E3-9099-C40C66FF867C}">
                  <a14:compatExt spid="_x0000_s24008"/>
                </a:ext>
                <a:ext uri="{FF2B5EF4-FFF2-40B4-BE49-F238E27FC236}">
                  <a16:creationId xmlns:a16="http://schemas.microsoft.com/office/drawing/2014/main" id="{00000000-0008-0000-0100-0000C85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1514</xdr:row>
          <xdr:rowOff>0</xdr:rowOff>
        </xdr:from>
        <xdr:to>
          <xdr:col>10</xdr:col>
          <xdr:colOff>0</xdr:colOff>
          <xdr:row>1515</xdr:row>
          <xdr:rowOff>0</xdr:rowOff>
        </xdr:to>
        <xdr:sp macro="" textlink="">
          <xdr:nvSpPr>
            <xdr:cNvPr id="24009" name="Button 4553" hidden="1">
              <a:extLst>
                <a:ext uri="{63B3BB69-23CF-44E3-9099-C40C66FF867C}">
                  <a14:compatExt spid="_x0000_s24009"/>
                </a:ext>
                <a:ext uri="{FF2B5EF4-FFF2-40B4-BE49-F238E27FC236}">
                  <a16:creationId xmlns:a16="http://schemas.microsoft.com/office/drawing/2014/main" id="{00000000-0008-0000-0100-0000C95D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1534</xdr:row>
          <xdr:rowOff>0</xdr:rowOff>
        </xdr:from>
        <xdr:to>
          <xdr:col>10</xdr:col>
          <xdr:colOff>0</xdr:colOff>
          <xdr:row>1535</xdr:row>
          <xdr:rowOff>0</xdr:rowOff>
        </xdr:to>
        <xdr:sp macro="" textlink="">
          <xdr:nvSpPr>
            <xdr:cNvPr id="24028" name="Button 4572" hidden="1">
              <a:extLst>
                <a:ext uri="{63B3BB69-23CF-44E3-9099-C40C66FF867C}">
                  <a14:compatExt spid="_x0000_s24028"/>
                </a:ext>
                <a:ext uri="{FF2B5EF4-FFF2-40B4-BE49-F238E27FC236}">
                  <a16:creationId xmlns:a16="http://schemas.microsoft.com/office/drawing/2014/main" id="{00000000-0008-0000-0100-0000DC5D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1535</xdr:row>
          <xdr:rowOff>0</xdr:rowOff>
        </xdr:from>
        <xdr:to>
          <xdr:col>10</xdr:col>
          <xdr:colOff>0</xdr:colOff>
          <xdr:row>1536</xdr:row>
          <xdr:rowOff>0</xdr:rowOff>
        </xdr:to>
        <xdr:sp macro="" textlink="">
          <xdr:nvSpPr>
            <xdr:cNvPr id="24029" name="Button 4573" hidden="1">
              <a:extLst>
                <a:ext uri="{63B3BB69-23CF-44E3-9099-C40C66FF867C}">
                  <a14:compatExt spid="_x0000_s24029"/>
                </a:ext>
                <a:ext uri="{FF2B5EF4-FFF2-40B4-BE49-F238E27FC236}">
                  <a16:creationId xmlns:a16="http://schemas.microsoft.com/office/drawing/2014/main" id="{00000000-0008-0000-0100-0000DD5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1527</xdr:row>
          <xdr:rowOff>0</xdr:rowOff>
        </xdr:from>
        <xdr:to>
          <xdr:col>10</xdr:col>
          <xdr:colOff>0</xdr:colOff>
          <xdr:row>1528</xdr:row>
          <xdr:rowOff>0</xdr:rowOff>
        </xdr:to>
        <xdr:sp macro="" textlink="">
          <xdr:nvSpPr>
            <xdr:cNvPr id="24030" name="Button 4574" hidden="1">
              <a:extLst>
                <a:ext uri="{63B3BB69-23CF-44E3-9099-C40C66FF867C}">
                  <a14:compatExt spid="_x0000_s24030"/>
                </a:ext>
                <a:ext uri="{FF2B5EF4-FFF2-40B4-BE49-F238E27FC236}">
                  <a16:creationId xmlns:a16="http://schemas.microsoft.com/office/drawing/2014/main" id="{00000000-0008-0000-0100-0000DE5D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1546</xdr:row>
          <xdr:rowOff>0</xdr:rowOff>
        </xdr:from>
        <xdr:to>
          <xdr:col>10</xdr:col>
          <xdr:colOff>0</xdr:colOff>
          <xdr:row>1547</xdr:row>
          <xdr:rowOff>0</xdr:rowOff>
        </xdr:to>
        <xdr:sp macro="" textlink="">
          <xdr:nvSpPr>
            <xdr:cNvPr id="24049" name="Button 4593" hidden="1">
              <a:extLst>
                <a:ext uri="{63B3BB69-23CF-44E3-9099-C40C66FF867C}">
                  <a14:compatExt spid="_x0000_s24049"/>
                </a:ext>
                <a:ext uri="{FF2B5EF4-FFF2-40B4-BE49-F238E27FC236}">
                  <a16:creationId xmlns:a16="http://schemas.microsoft.com/office/drawing/2014/main" id="{00000000-0008-0000-0100-0000F15D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1547</xdr:row>
          <xdr:rowOff>0</xdr:rowOff>
        </xdr:from>
        <xdr:to>
          <xdr:col>10</xdr:col>
          <xdr:colOff>0</xdr:colOff>
          <xdr:row>1548</xdr:row>
          <xdr:rowOff>0</xdr:rowOff>
        </xdr:to>
        <xdr:sp macro="" textlink="">
          <xdr:nvSpPr>
            <xdr:cNvPr id="24050" name="Button 4594" hidden="1">
              <a:extLst>
                <a:ext uri="{63B3BB69-23CF-44E3-9099-C40C66FF867C}">
                  <a14:compatExt spid="_x0000_s24050"/>
                </a:ext>
                <a:ext uri="{FF2B5EF4-FFF2-40B4-BE49-F238E27FC236}">
                  <a16:creationId xmlns:a16="http://schemas.microsoft.com/office/drawing/2014/main" id="{00000000-0008-0000-0100-0000F25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1539</xdr:row>
          <xdr:rowOff>0</xdr:rowOff>
        </xdr:from>
        <xdr:to>
          <xdr:col>10</xdr:col>
          <xdr:colOff>0</xdr:colOff>
          <xdr:row>1540</xdr:row>
          <xdr:rowOff>0</xdr:rowOff>
        </xdr:to>
        <xdr:sp macro="" textlink="">
          <xdr:nvSpPr>
            <xdr:cNvPr id="24051" name="Button 4595" hidden="1">
              <a:extLst>
                <a:ext uri="{63B3BB69-23CF-44E3-9099-C40C66FF867C}">
                  <a14:compatExt spid="_x0000_s24051"/>
                </a:ext>
                <a:ext uri="{FF2B5EF4-FFF2-40B4-BE49-F238E27FC236}">
                  <a16:creationId xmlns:a16="http://schemas.microsoft.com/office/drawing/2014/main" id="{00000000-0008-0000-0100-0000F35D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1558</xdr:row>
          <xdr:rowOff>0</xdr:rowOff>
        </xdr:from>
        <xdr:to>
          <xdr:col>10</xdr:col>
          <xdr:colOff>0</xdr:colOff>
          <xdr:row>1559</xdr:row>
          <xdr:rowOff>0</xdr:rowOff>
        </xdr:to>
        <xdr:sp macro="" textlink="">
          <xdr:nvSpPr>
            <xdr:cNvPr id="24070" name="Button 4614" hidden="1">
              <a:extLst>
                <a:ext uri="{63B3BB69-23CF-44E3-9099-C40C66FF867C}">
                  <a14:compatExt spid="_x0000_s24070"/>
                </a:ext>
                <a:ext uri="{FF2B5EF4-FFF2-40B4-BE49-F238E27FC236}">
                  <a16:creationId xmlns:a16="http://schemas.microsoft.com/office/drawing/2014/main" id="{00000000-0008-0000-0100-0000065E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1559</xdr:row>
          <xdr:rowOff>0</xdr:rowOff>
        </xdr:from>
        <xdr:to>
          <xdr:col>10</xdr:col>
          <xdr:colOff>0</xdr:colOff>
          <xdr:row>1560</xdr:row>
          <xdr:rowOff>0</xdr:rowOff>
        </xdr:to>
        <xdr:sp macro="" textlink="">
          <xdr:nvSpPr>
            <xdr:cNvPr id="24071" name="Button 4615" hidden="1">
              <a:extLst>
                <a:ext uri="{63B3BB69-23CF-44E3-9099-C40C66FF867C}">
                  <a14:compatExt spid="_x0000_s24071"/>
                </a:ext>
                <a:ext uri="{FF2B5EF4-FFF2-40B4-BE49-F238E27FC236}">
                  <a16:creationId xmlns:a16="http://schemas.microsoft.com/office/drawing/2014/main" id="{00000000-0008-0000-0100-0000075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1551</xdr:row>
          <xdr:rowOff>0</xdr:rowOff>
        </xdr:from>
        <xdr:to>
          <xdr:col>10</xdr:col>
          <xdr:colOff>0</xdr:colOff>
          <xdr:row>1552</xdr:row>
          <xdr:rowOff>0</xdr:rowOff>
        </xdr:to>
        <xdr:sp macro="" textlink="">
          <xdr:nvSpPr>
            <xdr:cNvPr id="24072" name="Button 4616" hidden="1">
              <a:extLst>
                <a:ext uri="{63B3BB69-23CF-44E3-9099-C40C66FF867C}">
                  <a14:compatExt spid="_x0000_s24072"/>
                </a:ext>
                <a:ext uri="{FF2B5EF4-FFF2-40B4-BE49-F238E27FC236}">
                  <a16:creationId xmlns:a16="http://schemas.microsoft.com/office/drawing/2014/main" id="{00000000-0008-0000-0100-0000085E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1523</xdr:row>
          <xdr:rowOff>0</xdr:rowOff>
        </xdr:from>
        <xdr:to>
          <xdr:col>10</xdr:col>
          <xdr:colOff>0</xdr:colOff>
          <xdr:row>1524</xdr:row>
          <xdr:rowOff>0</xdr:rowOff>
        </xdr:to>
        <xdr:sp macro="" textlink="">
          <xdr:nvSpPr>
            <xdr:cNvPr id="24096" name="Button 4640" hidden="1">
              <a:extLst>
                <a:ext uri="{63B3BB69-23CF-44E3-9099-C40C66FF867C}">
                  <a14:compatExt spid="_x0000_s24096"/>
                </a:ext>
                <a:ext uri="{FF2B5EF4-FFF2-40B4-BE49-F238E27FC236}">
                  <a16:creationId xmlns:a16="http://schemas.microsoft.com/office/drawing/2014/main" id="{00000000-0008-0000-0100-0000205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1524</xdr:row>
          <xdr:rowOff>0</xdr:rowOff>
        </xdr:from>
        <xdr:to>
          <xdr:col>10</xdr:col>
          <xdr:colOff>0</xdr:colOff>
          <xdr:row>1525</xdr:row>
          <xdr:rowOff>0</xdr:rowOff>
        </xdr:to>
        <xdr:sp macro="" textlink="">
          <xdr:nvSpPr>
            <xdr:cNvPr id="24097" name="Button 4641" hidden="1">
              <a:extLst>
                <a:ext uri="{63B3BB69-23CF-44E3-9099-C40C66FF867C}">
                  <a14:compatExt spid="_x0000_s24097"/>
                </a:ext>
                <a:ext uri="{FF2B5EF4-FFF2-40B4-BE49-F238E27FC236}">
                  <a16:creationId xmlns:a16="http://schemas.microsoft.com/office/drawing/2014/main" id="{00000000-0008-0000-0100-0000215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1536</xdr:row>
          <xdr:rowOff>0</xdr:rowOff>
        </xdr:from>
        <xdr:to>
          <xdr:col>10</xdr:col>
          <xdr:colOff>0</xdr:colOff>
          <xdr:row>1537</xdr:row>
          <xdr:rowOff>0</xdr:rowOff>
        </xdr:to>
        <xdr:sp macro="" textlink="">
          <xdr:nvSpPr>
            <xdr:cNvPr id="24100" name="Button 4644" hidden="1">
              <a:extLst>
                <a:ext uri="{63B3BB69-23CF-44E3-9099-C40C66FF867C}">
                  <a14:compatExt spid="_x0000_s24100"/>
                </a:ext>
                <a:ext uri="{FF2B5EF4-FFF2-40B4-BE49-F238E27FC236}">
                  <a16:creationId xmlns:a16="http://schemas.microsoft.com/office/drawing/2014/main" id="{00000000-0008-0000-0100-0000245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1548</xdr:row>
          <xdr:rowOff>0</xdr:rowOff>
        </xdr:from>
        <xdr:to>
          <xdr:col>10</xdr:col>
          <xdr:colOff>0</xdr:colOff>
          <xdr:row>1549</xdr:row>
          <xdr:rowOff>0</xdr:rowOff>
        </xdr:to>
        <xdr:sp macro="" textlink="">
          <xdr:nvSpPr>
            <xdr:cNvPr id="24103" name="Button 4647" hidden="1">
              <a:extLst>
                <a:ext uri="{63B3BB69-23CF-44E3-9099-C40C66FF867C}">
                  <a14:compatExt spid="_x0000_s24103"/>
                </a:ext>
                <a:ext uri="{FF2B5EF4-FFF2-40B4-BE49-F238E27FC236}">
                  <a16:creationId xmlns:a16="http://schemas.microsoft.com/office/drawing/2014/main" id="{00000000-0008-0000-0100-0000275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1560</xdr:row>
          <xdr:rowOff>0</xdr:rowOff>
        </xdr:from>
        <xdr:to>
          <xdr:col>10</xdr:col>
          <xdr:colOff>0</xdr:colOff>
          <xdr:row>1561</xdr:row>
          <xdr:rowOff>0</xdr:rowOff>
        </xdr:to>
        <xdr:sp macro="" textlink="">
          <xdr:nvSpPr>
            <xdr:cNvPr id="24105" name="Button 4649" hidden="1">
              <a:extLst>
                <a:ext uri="{63B3BB69-23CF-44E3-9099-C40C66FF867C}">
                  <a14:compatExt spid="_x0000_s24105"/>
                </a:ext>
                <a:ext uri="{FF2B5EF4-FFF2-40B4-BE49-F238E27FC236}">
                  <a16:creationId xmlns:a16="http://schemas.microsoft.com/office/drawing/2014/main" id="{00000000-0008-0000-0100-0000295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1570</xdr:row>
          <xdr:rowOff>0</xdr:rowOff>
        </xdr:from>
        <xdr:to>
          <xdr:col>10</xdr:col>
          <xdr:colOff>0</xdr:colOff>
          <xdr:row>1571</xdr:row>
          <xdr:rowOff>0</xdr:rowOff>
        </xdr:to>
        <xdr:sp macro="" textlink="">
          <xdr:nvSpPr>
            <xdr:cNvPr id="24124" name="Button 4668" hidden="1">
              <a:extLst>
                <a:ext uri="{63B3BB69-23CF-44E3-9099-C40C66FF867C}">
                  <a14:compatExt spid="_x0000_s24124"/>
                </a:ext>
                <a:ext uri="{FF2B5EF4-FFF2-40B4-BE49-F238E27FC236}">
                  <a16:creationId xmlns:a16="http://schemas.microsoft.com/office/drawing/2014/main" id="{00000000-0008-0000-0100-00003C5E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1571</xdr:row>
          <xdr:rowOff>0</xdr:rowOff>
        </xdr:from>
        <xdr:to>
          <xdr:col>10</xdr:col>
          <xdr:colOff>0</xdr:colOff>
          <xdr:row>1572</xdr:row>
          <xdr:rowOff>0</xdr:rowOff>
        </xdr:to>
        <xdr:sp macro="" textlink="">
          <xdr:nvSpPr>
            <xdr:cNvPr id="24125" name="Button 4669" hidden="1">
              <a:extLst>
                <a:ext uri="{63B3BB69-23CF-44E3-9099-C40C66FF867C}">
                  <a14:compatExt spid="_x0000_s24125"/>
                </a:ext>
                <a:ext uri="{FF2B5EF4-FFF2-40B4-BE49-F238E27FC236}">
                  <a16:creationId xmlns:a16="http://schemas.microsoft.com/office/drawing/2014/main" id="{00000000-0008-0000-0100-00003D5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1563</xdr:row>
          <xdr:rowOff>0</xdr:rowOff>
        </xdr:from>
        <xdr:to>
          <xdr:col>10</xdr:col>
          <xdr:colOff>0</xdr:colOff>
          <xdr:row>1564</xdr:row>
          <xdr:rowOff>0</xdr:rowOff>
        </xdr:to>
        <xdr:sp macro="" textlink="">
          <xdr:nvSpPr>
            <xdr:cNvPr id="24126" name="Button 4670" hidden="1">
              <a:extLst>
                <a:ext uri="{63B3BB69-23CF-44E3-9099-C40C66FF867C}">
                  <a14:compatExt spid="_x0000_s24126"/>
                </a:ext>
                <a:ext uri="{FF2B5EF4-FFF2-40B4-BE49-F238E27FC236}">
                  <a16:creationId xmlns:a16="http://schemas.microsoft.com/office/drawing/2014/main" id="{00000000-0008-0000-0100-00003E5E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1582</xdr:row>
          <xdr:rowOff>0</xdr:rowOff>
        </xdr:from>
        <xdr:to>
          <xdr:col>10</xdr:col>
          <xdr:colOff>0</xdr:colOff>
          <xdr:row>1583</xdr:row>
          <xdr:rowOff>0</xdr:rowOff>
        </xdr:to>
        <xdr:sp macro="" textlink="">
          <xdr:nvSpPr>
            <xdr:cNvPr id="24145" name="Button 4689" hidden="1">
              <a:extLst>
                <a:ext uri="{63B3BB69-23CF-44E3-9099-C40C66FF867C}">
                  <a14:compatExt spid="_x0000_s24145"/>
                </a:ext>
                <a:ext uri="{FF2B5EF4-FFF2-40B4-BE49-F238E27FC236}">
                  <a16:creationId xmlns:a16="http://schemas.microsoft.com/office/drawing/2014/main" id="{00000000-0008-0000-0100-0000515E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1583</xdr:row>
          <xdr:rowOff>0</xdr:rowOff>
        </xdr:from>
        <xdr:to>
          <xdr:col>10</xdr:col>
          <xdr:colOff>0</xdr:colOff>
          <xdr:row>1584</xdr:row>
          <xdr:rowOff>0</xdr:rowOff>
        </xdr:to>
        <xdr:sp macro="" textlink="">
          <xdr:nvSpPr>
            <xdr:cNvPr id="24146" name="Button 4690" hidden="1">
              <a:extLst>
                <a:ext uri="{63B3BB69-23CF-44E3-9099-C40C66FF867C}">
                  <a14:compatExt spid="_x0000_s24146"/>
                </a:ext>
                <a:ext uri="{FF2B5EF4-FFF2-40B4-BE49-F238E27FC236}">
                  <a16:creationId xmlns:a16="http://schemas.microsoft.com/office/drawing/2014/main" id="{00000000-0008-0000-0100-0000525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1575</xdr:row>
          <xdr:rowOff>0</xdr:rowOff>
        </xdr:from>
        <xdr:to>
          <xdr:col>10</xdr:col>
          <xdr:colOff>0</xdr:colOff>
          <xdr:row>1576</xdr:row>
          <xdr:rowOff>0</xdr:rowOff>
        </xdr:to>
        <xdr:sp macro="" textlink="">
          <xdr:nvSpPr>
            <xdr:cNvPr id="24147" name="Button 4691" hidden="1">
              <a:extLst>
                <a:ext uri="{63B3BB69-23CF-44E3-9099-C40C66FF867C}">
                  <a14:compatExt spid="_x0000_s24147"/>
                </a:ext>
                <a:ext uri="{FF2B5EF4-FFF2-40B4-BE49-F238E27FC236}">
                  <a16:creationId xmlns:a16="http://schemas.microsoft.com/office/drawing/2014/main" id="{00000000-0008-0000-0100-0000535E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1594</xdr:row>
          <xdr:rowOff>0</xdr:rowOff>
        </xdr:from>
        <xdr:to>
          <xdr:col>10</xdr:col>
          <xdr:colOff>0</xdr:colOff>
          <xdr:row>1595</xdr:row>
          <xdr:rowOff>0</xdr:rowOff>
        </xdr:to>
        <xdr:sp macro="" textlink="">
          <xdr:nvSpPr>
            <xdr:cNvPr id="24166" name="Button 4710" hidden="1">
              <a:extLst>
                <a:ext uri="{63B3BB69-23CF-44E3-9099-C40C66FF867C}">
                  <a14:compatExt spid="_x0000_s24166"/>
                </a:ext>
                <a:ext uri="{FF2B5EF4-FFF2-40B4-BE49-F238E27FC236}">
                  <a16:creationId xmlns:a16="http://schemas.microsoft.com/office/drawing/2014/main" id="{00000000-0008-0000-0100-0000665E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1595</xdr:row>
          <xdr:rowOff>0</xdr:rowOff>
        </xdr:from>
        <xdr:to>
          <xdr:col>10</xdr:col>
          <xdr:colOff>0</xdr:colOff>
          <xdr:row>1596</xdr:row>
          <xdr:rowOff>0</xdr:rowOff>
        </xdr:to>
        <xdr:sp macro="" textlink="">
          <xdr:nvSpPr>
            <xdr:cNvPr id="24167" name="Button 4711" hidden="1">
              <a:extLst>
                <a:ext uri="{63B3BB69-23CF-44E3-9099-C40C66FF867C}">
                  <a14:compatExt spid="_x0000_s24167"/>
                </a:ext>
                <a:ext uri="{FF2B5EF4-FFF2-40B4-BE49-F238E27FC236}">
                  <a16:creationId xmlns:a16="http://schemas.microsoft.com/office/drawing/2014/main" id="{00000000-0008-0000-0100-0000675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1587</xdr:row>
          <xdr:rowOff>0</xdr:rowOff>
        </xdr:from>
        <xdr:to>
          <xdr:col>10</xdr:col>
          <xdr:colOff>0</xdr:colOff>
          <xdr:row>1588</xdr:row>
          <xdr:rowOff>0</xdr:rowOff>
        </xdr:to>
        <xdr:sp macro="" textlink="">
          <xdr:nvSpPr>
            <xdr:cNvPr id="24168" name="Button 4712" hidden="1">
              <a:extLst>
                <a:ext uri="{63B3BB69-23CF-44E3-9099-C40C66FF867C}">
                  <a14:compatExt spid="_x0000_s24168"/>
                </a:ext>
                <a:ext uri="{FF2B5EF4-FFF2-40B4-BE49-F238E27FC236}">
                  <a16:creationId xmlns:a16="http://schemas.microsoft.com/office/drawing/2014/main" id="{00000000-0008-0000-0100-0000685E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1606</xdr:row>
          <xdr:rowOff>0</xdr:rowOff>
        </xdr:from>
        <xdr:to>
          <xdr:col>10</xdr:col>
          <xdr:colOff>0</xdr:colOff>
          <xdr:row>1607</xdr:row>
          <xdr:rowOff>0</xdr:rowOff>
        </xdr:to>
        <xdr:sp macro="" textlink="">
          <xdr:nvSpPr>
            <xdr:cNvPr id="24187" name="Button 4731" hidden="1">
              <a:extLst>
                <a:ext uri="{63B3BB69-23CF-44E3-9099-C40C66FF867C}">
                  <a14:compatExt spid="_x0000_s24187"/>
                </a:ext>
                <a:ext uri="{FF2B5EF4-FFF2-40B4-BE49-F238E27FC236}">
                  <a16:creationId xmlns:a16="http://schemas.microsoft.com/office/drawing/2014/main" id="{00000000-0008-0000-0100-00007B5E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1607</xdr:row>
          <xdr:rowOff>0</xdr:rowOff>
        </xdr:from>
        <xdr:to>
          <xdr:col>10</xdr:col>
          <xdr:colOff>0</xdr:colOff>
          <xdr:row>1608</xdr:row>
          <xdr:rowOff>0</xdr:rowOff>
        </xdr:to>
        <xdr:sp macro="" textlink="">
          <xdr:nvSpPr>
            <xdr:cNvPr id="24188" name="Button 4732" hidden="1">
              <a:extLst>
                <a:ext uri="{63B3BB69-23CF-44E3-9099-C40C66FF867C}">
                  <a14:compatExt spid="_x0000_s24188"/>
                </a:ext>
                <a:ext uri="{FF2B5EF4-FFF2-40B4-BE49-F238E27FC236}">
                  <a16:creationId xmlns:a16="http://schemas.microsoft.com/office/drawing/2014/main" id="{00000000-0008-0000-0100-00007C5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1599</xdr:row>
          <xdr:rowOff>0</xdr:rowOff>
        </xdr:from>
        <xdr:to>
          <xdr:col>10</xdr:col>
          <xdr:colOff>0</xdr:colOff>
          <xdr:row>1600</xdr:row>
          <xdr:rowOff>0</xdr:rowOff>
        </xdr:to>
        <xdr:sp macro="" textlink="">
          <xdr:nvSpPr>
            <xdr:cNvPr id="24189" name="Button 4733" hidden="1">
              <a:extLst>
                <a:ext uri="{63B3BB69-23CF-44E3-9099-C40C66FF867C}">
                  <a14:compatExt spid="_x0000_s24189"/>
                </a:ext>
                <a:ext uri="{FF2B5EF4-FFF2-40B4-BE49-F238E27FC236}">
                  <a16:creationId xmlns:a16="http://schemas.microsoft.com/office/drawing/2014/main" id="{00000000-0008-0000-0100-00007D5E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1572</xdr:row>
          <xdr:rowOff>0</xdr:rowOff>
        </xdr:from>
        <xdr:to>
          <xdr:col>10</xdr:col>
          <xdr:colOff>0</xdr:colOff>
          <xdr:row>1573</xdr:row>
          <xdr:rowOff>0</xdr:rowOff>
        </xdr:to>
        <xdr:sp macro="" textlink="">
          <xdr:nvSpPr>
            <xdr:cNvPr id="24207" name="Button 4751" hidden="1">
              <a:extLst>
                <a:ext uri="{63B3BB69-23CF-44E3-9099-C40C66FF867C}">
                  <a14:compatExt spid="_x0000_s24207"/>
                </a:ext>
                <a:ext uri="{FF2B5EF4-FFF2-40B4-BE49-F238E27FC236}">
                  <a16:creationId xmlns:a16="http://schemas.microsoft.com/office/drawing/2014/main" id="{00000000-0008-0000-0100-00008F5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1584</xdr:row>
          <xdr:rowOff>0</xdr:rowOff>
        </xdr:from>
        <xdr:to>
          <xdr:col>10</xdr:col>
          <xdr:colOff>0</xdr:colOff>
          <xdr:row>1585</xdr:row>
          <xdr:rowOff>0</xdr:rowOff>
        </xdr:to>
        <xdr:sp macro="" textlink="">
          <xdr:nvSpPr>
            <xdr:cNvPr id="24209" name="Button 4753" hidden="1">
              <a:extLst>
                <a:ext uri="{63B3BB69-23CF-44E3-9099-C40C66FF867C}">
                  <a14:compatExt spid="_x0000_s24209"/>
                </a:ext>
                <a:ext uri="{FF2B5EF4-FFF2-40B4-BE49-F238E27FC236}">
                  <a16:creationId xmlns:a16="http://schemas.microsoft.com/office/drawing/2014/main" id="{00000000-0008-0000-0100-0000915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1596</xdr:row>
          <xdr:rowOff>0</xdr:rowOff>
        </xdr:from>
        <xdr:to>
          <xdr:col>10</xdr:col>
          <xdr:colOff>0</xdr:colOff>
          <xdr:row>1597</xdr:row>
          <xdr:rowOff>0</xdr:rowOff>
        </xdr:to>
        <xdr:sp macro="" textlink="">
          <xdr:nvSpPr>
            <xdr:cNvPr id="24210" name="Button 4754" hidden="1">
              <a:extLst>
                <a:ext uri="{63B3BB69-23CF-44E3-9099-C40C66FF867C}">
                  <a14:compatExt spid="_x0000_s24210"/>
                </a:ext>
                <a:ext uri="{FF2B5EF4-FFF2-40B4-BE49-F238E27FC236}">
                  <a16:creationId xmlns:a16="http://schemas.microsoft.com/office/drawing/2014/main" id="{00000000-0008-0000-0100-0000925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1608</xdr:row>
          <xdr:rowOff>0</xdr:rowOff>
        </xdr:from>
        <xdr:to>
          <xdr:col>10</xdr:col>
          <xdr:colOff>0</xdr:colOff>
          <xdr:row>1609</xdr:row>
          <xdr:rowOff>0</xdr:rowOff>
        </xdr:to>
        <xdr:sp macro="" textlink="">
          <xdr:nvSpPr>
            <xdr:cNvPr id="24212" name="Button 4756" hidden="1">
              <a:extLst>
                <a:ext uri="{63B3BB69-23CF-44E3-9099-C40C66FF867C}">
                  <a14:compatExt spid="_x0000_s24212"/>
                </a:ext>
                <a:ext uri="{FF2B5EF4-FFF2-40B4-BE49-F238E27FC236}">
                  <a16:creationId xmlns:a16="http://schemas.microsoft.com/office/drawing/2014/main" id="{00000000-0008-0000-0100-0000945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1618</xdr:row>
          <xdr:rowOff>0</xdr:rowOff>
        </xdr:from>
        <xdr:to>
          <xdr:col>10</xdr:col>
          <xdr:colOff>0</xdr:colOff>
          <xdr:row>1619</xdr:row>
          <xdr:rowOff>0</xdr:rowOff>
        </xdr:to>
        <xdr:sp macro="" textlink="">
          <xdr:nvSpPr>
            <xdr:cNvPr id="24254" name="Button 4798" hidden="1">
              <a:extLst>
                <a:ext uri="{63B3BB69-23CF-44E3-9099-C40C66FF867C}">
                  <a14:compatExt spid="_x0000_s24254"/>
                </a:ext>
                <a:ext uri="{FF2B5EF4-FFF2-40B4-BE49-F238E27FC236}">
                  <a16:creationId xmlns:a16="http://schemas.microsoft.com/office/drawing/2014/main" id="{00000000-0008-0000-0100-0000BE5E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1619</xdr:row>
          <xdr:rowOff>0</xdr:rowOff>
        </xdr:from>
        <xdr:to>
          <xdr:col>10</xdr:col>
          <xdr:colOff>0</xdr:colOff>
          <xdr:row>1620</xdr:row>
          <xdr:rowOff>0</xdr:rowOff>
        </xdr:to>
        <xdr:sp macro="" textlink="">
          <xdr:nvSpPr>
            <xdr:cNvPr id="24255" name="Button 4799" hidden="1">
              <a:extLst>
                <a:ext uri="{63B3BB69-23CF-44E3-9099-C40C66FF867C}">
                  <a14:compatExt spid="_x0000_s24255"/>
                </a:ext>
                <a:ext uri="{FF2B5EF4-FFF2-40B4-BE49-F238E27FC236}">
                  <a16:creationId xmlns:a16="http://schemas.microsoft.com/office/drawing/2014/main" id="{00000000-0008-0000-0100-0000BF5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1611</xdr:row>
          <xdr:rowOff>0</xdr:rowOff>
        </xdr:from>
        <xdr:to>
          <xdr:col>10</xdr:col>
          <xdr:colOff>0</xdr:colOff>
          <xdr:row>1612</xdr:row>
          <xdr:rowOff>0</xdr:rowOff>
        </xdr:to>
        <xdr:sp macro="" textlink="">
          <xdr:nvSpPr>
            <xdr:cNvPr id="24256" name="Button 4800" hidden="1">
              <a:extLst>
                <a:ext uri="{63B3BB69-23CF-44E3-9099-C40C66FF867C}">
                  <a14:compatExt spid="_x0000_s24256"/>
                </a:ext>
                <a:ext uri="{FF2B5EF4-FFF2-40B4-BE49-F238E27FC236}">
                  <a16:creationId xmlns:a16="http://schemas.microsoft.com/office/drawing/2014/main" id="{00000000-0008-0000-0100-0000C05E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95</xdr:row>
          <xdr:rowOff>0</xdr:rowOff>
        </xdr:from>
        <xdr:to>
          <xdr:col>10</xdr:col>
          <xdr:colOff>0</xdr:colOff>
          <xdr:row>96</xdr:row>
          <xdr:rowOff>0</xdr:rowOff>
        </xdr:to>
        <xdr:sp macro="" textlink="">
          <xdr:nvSpPr>
            <xdr:cNvPr id="24257" name="Button 4801" hidden="1">
              <a:extLst>
                <a:ext uri="{63B3BB69-23CF-44E3-9099-C40C66FF867C}">
                  <a14:compatExt spid="_x0000_s24257"/>
                </a:ext>
                <a:ext uri="{FF2B5EF4-FFF2-40B4-BE49-F238E27FC236}">
                  <a16:creationId xmlns:a16="http://schemas.microsoft.com/office/drawing/2014/main" id="{00000000-0008-0000-0100-0000C15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129</xdr:row>
          <xdr:rowOff>0</xdr:rowOff>
        </xdr:from>
        <xdr:to>
          <xdr:col>10</xdr:col>
          <xdr:colOff>0</xdr:colOff>
          <xdr:row>130</xdr:row>
          <xdr:rowOff>0</xdr:rowOff>
        </xdr:to>
        <xdr:sp macro="" textlink="">
          <xdr:nvSpPr>
            <xdr:cNvPr id="24260" name="Button 4804" hidden="1">
              <a:extLst>
                <a:ext uri="{63B3BB69-23CF-44E3-9099-C40C66FF867C}">
                  <a14:compatExt spid="_x0000_s24260"/>
                </a:ext>
                <a:ext uri="{FF2B5EF4-FFF2-40B4-BE49-F238E27FC236}">
                  <a16:creationId xmlns:a16="http://schemas.microsoft.com/office/drawing/2014/main" id="{00000000-0008-0000-0100-0000C45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228</xdr:row>
          <xdr:rowOff>0</xdr:rowOff>
        </xdr:from>
        <xdr:to>
          <xdr:col>10</xdr:col>
          <xdr:colOff>0</xdr:colOff>
          <xdr:row>229</xdr:row>
          <xdr:rowOff>0</xdr:rowOff>
        </xdr:to>
        <xdr:sp macro="" textlink="">
          <xdr:nvSpPr>
            <xdr:cNvPr id="24270" name="Button 4814" hidden="1">
              <a:extLst>
                <a:ext uri="{63B3BB69-23CF-44E3-9099-C40C66FF867C}">
                  <a14:compatExt spid="_x0000_s24270"/>
                </a:ext>
                <a:ext uri="{FF2B5EF4-FFF2-40B4-BE49-F238E27FC236}">
                  <a16:creationId xmlns:a16="http://schemas.microsoft.com/office/drawing/2014/main" id="{00000000-0008-0000-0100-0000CE5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240</xdr:row>
          <xdr:rowOff>0</xdr:rowOff>
        </xdr:from>
        <xdr:to>
          <xdr:col>10</xdr:col>
          <xdr:colOff>0</xdr:colOff>
          <xdr:row>241</xdr:row>
          <xdr:rowOff>0</xdr:rowOff>
        </xdr:to>
        <xdr:sp macro="" textlink="">
          <xdr:nvSpPr>
            <xdr:cNvPr id="24272" name="Button 4816" hidden="1">
              <a:extLst>
                <a:ext uri="{63B3BB69-23CF-44E3-9099-C40C66FF867C}">
                  <a14:compatExt spid="_x0000_s24272"/>
                </a:ext>
                <a:ext uri="{FF2B5EF4-FFF2-40B4-BE49-F238E27FC236}">
                  <a16:creationId xmlns:a16="http://schemas.microsoft.com/office/drawing/2014/main" id="{00000000-0008-0000-0100-0000D05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252</xdr:row>
          <xdr:rowOff>0</xdr:rowOff>
        </xdr:from>
        <xdr:to>
          <xdr:col>10</xdr:col>
          <xdr:colOff>0</xdr:colOff>
          <xdr:row>253</xdr:row>
          <xdr:rowOff>0</xdr:rowOff>
        </xdr:to>
        <xdr:sp macro="" textlink="">
          <xdr:nvSpPr>
            <xdr:cNvPr id="24274" name="Button 4818" hidden="1">
              <a:extLst>
                <a:ext uri="{63B3BB69-23CF-44E3-9099-C40C66FF867C}">
                  <a14:compatExt spid="_x0000_s24274"/>
                </a:ext>
                <a:ext uri="{FF2B5EF4-FFF2-40B4-BE49-F238E27FC236}">
                  <a16:creationId xmlns:a16="http://schemas.microsoft.com/office/drawing/2014/main" id="{00000000-0008-0000-0100-0000D25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264</xdr:row>
          <xdr:rowOff>0</xdr:rowOff>
        </xdr:from>
        <xdr:to>
          <xdr:col>10</xdr:col>
          <xdr:colOff>0</xdr:colOff>
          <xdr:row>265</xdr:row>
          <xdr:rowOff>0</xdr:rowOff>
        </xdr:to>
        <xdr:sp macro="" textlink="">
          <xdr:nvSpPr>
            <xdr:cNvPr id="24275" name="Button 4819" hidden="1">
              <a:extLst>
                <a:ext uri="{63B3BB69-23CF-44E3-9099-C40C66FF867C}">
                  <a14:compatExt spid="_x0000_s24275"/>
                </a:ext>
                <a:ext uri="{FF2B5EF4-FFF2-40B4-BE49-F238E27FC236}">
                  <a16:creationId xmlns:a16="http://schemas.microsoft.com/office/drawing/2014/main" id="{00000000-0008-0000-0100-0000D35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588</xdr:row>
          <xdr:rowOff>0</xdr:rowOff>
        </xdr:from>
        <xdr:to>
          <xdr:col>10</xdr:col>
          <xdr:colOff>0</xdr:colOff>
          <xdr:row>589</xdr:row>
          <xdr:rowOff>0</xdr:rowOff>
        </xdr:to>
        <xdr:sp macro="" textlink="">
          <xdr:nvSpPr>
            <xdr:cNvPr id="24320" name="Button 4864" hidden="1">
              <a:extLst>
                <a:ext uri="{63B3BB69-23CF-44E3-9099-C40C66FF867C}">
                  <a14:compatExt spid="_x0000_s24320"/>
                </a:ext>
                <a:ext uri="{FF2B5EF4-FFF2-40B4-BE49-F238E27FC236}">
                  <a16:creationId xmlns:a16="http://schemas.microsoft.com/office/drawing/2014/main" id="{00000000-0008-0000-0100-0000005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600</xdr:row>
          <xdr:rowOff>0</xdr:rowOff>
        </xdr:from>
        <xdr:to>
          <xdr:col>10</xdr:col>
          <xdr:colOff>0</xdr:colOff>
          <xdr:row>601</xdr:row>
          <xdr:rowOff>0</xdr:rowOff>
        </xdr:to>
        <xdr:sp macro="" textlink="">
          <xdr:nvSpPr>
            <xdr:cNvPr id="24322" name="Button 4866" hidden="1">
              <a:extLst>
                <a:ext uri="{63B3BB69-23CF-44E3-9099-C40C66FF867C}">
                  <a14:compatExt spid="_x0000_s24322"/>
                </a:ext>
                <a:ext uri="{FF2B5EF4-FFF2-40B4-BE49-F238E27FC236}">
                  <a16:creationId xmlns:a16="http://schemas.microsoft.com/office/drawing/2014/main" id="{00000000-0008-0000-0100-0000025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612</xdr:row>
          <xdr:rowOff>0</xdr:rowOff>
        </xdr:from>
        <xdr:to>
          <xdr:col>10</xdr:col>
          <xdr:colOff>0</xdr:colOff>
          <xdr:row>613</xdr:row>
          <xdr:rowOff>0</xdr:rowOff>
        </xdr:to>
        <xdr:sp macro="" textlink="">
          <xdr:nvSpPr>
            <xdr:cNvPr id="24323" name="Button 4867" hidden="1">
              <a:extLst>
                <a:ext uri="{63B3BB69-23CF-44E3-9099-C40C66FF867C}">
                  <a14:compatExt spid="_x0000_s24323"/>
                </a:ext>
                <a:ext uri="{FF2B5EF4-FFF2-40B4-BE49-F238E27FC236}">
                  <a16:creationId xmlns:a16="http://schemas.microsoft.com/office/drawing/2014/main" id="{00000000-0008-0000-0100-0000035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624</xdr:row>
          <xdr:rowOff>0</xdr:rowOff>
        </xdr:from>
        <xdr:to>
          <xdr:col>10</xdr:col>
          <xdr:colOff>0</xdr:colOff>
          <xdr:row>625</xdr:row>
          <xdr:rowOff>0</xdr:rowOff>
        </xdr:to>
        <xdr:sp macro="" textlink="">
          <xdr:nvSpPr>
            <xdr:cNvPr id="24324" name="Button 4868" hidden="1">
              <a:extLst>
                <a:ext uri="{63B3BB69-23CF-44E3-9099-C40C66FF867C}">
                  <a14:compatExt spid="_x0000_s24324"/>
                </a:ext>
                <a:ext uri="{FF2B5EF4-FFF2-40B4-BE49-F238E27FC236}">
                  <a16:creationId xmlns:a16="http://schemas.microsoft.com/office/drawing/2014/main" id="{00000000-0008-0000-0100-0000045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1423</xdr:row>
          <xdr:rowOff>0</xdr:rowOff>
        </xdr:from>
        <xdr:to>
          <xdr:col>10</xdr:col>
          <xdr:colOff>0</xdr:colOff>
          <xdr:row>1424</xdr:row>
          <xdr:rowOff>0</xdr:rowOff>
        </xdr:to>
        <xdr:sp macro="" textlink="">
          <xdr:nvSpPr>
            <xdr:cNvPr id="24327" name="Button 4871" hidden="1">
              <a:extLst>
                <a:ext uri="{63B3BB69-23CF-44E3-9099-C40C66FF867C}">
                  <a14:compatExt spid="_x0000_s24327"/>
                </a:ext>
                <a:ext uri="{FF2B5EF4-FFF2-40B4-BE49-F238E27FC236}">
                  <a16:creationId xmlns:a16="http://schemas.microsoft.com/office/drawing/2014/main" id="{00000000-0008-0000-0100-0000075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384</xdr:row>
          <xdr:rowOff>0</xdr:rowOff>
        </xdr:from>
        <xdr:to>
          <xdr:col>10</xdr:col>
          <xdr:colOff>0</xdr:colOff>
          <xdr:row>385</xdr:row>
          <xdr:rowOff>0</xdr:rowOff>
        </xdr:to>
        <xdr:sp macro="" textlink="">
          <xdr:nvSpPr>
            <xdr:cNvPr id="24329" name="Button 4873" hidden="1">
              <a:extLst>
                <a:ext uri="{63B3BB69-23CF-44E3-9099-C40C66FF867C}">
                  <a14:compatExt spid="_x0000_s24329"/>
                </a:ext>
                <a:ext uri="{FF2B5EF4-FFF2-40B4-BE49-F238E27FC236}">
                  <a16:creationId xmlns:a16="http://schemas.microsoft.com/office/drawing/2014/main" id="{00000000-0008-0000-0100-0000095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396</xdr:row>
          <xdr:rowOff>0</xdr:rowOff>
        </xdr:from>
        <xdr:to>
          <xdr:col>10</xdr:col>
          <xdr:colOff>0</xdr:colOff>
          <xdr:row>397</xdr:row>
          <xdr:rowOff>0</xdr:rowOff>
        </xdr:to>
        <xdr:sp macro="" textlink="">
          <xdr:nvSpPr>
            <xdr:cNvPr id="24331" name="Button 4875" hidden="1">
              <a:extLst>
                <a:ext uri="{63B3BB69-23CF-44E3-9099-C40C66FF867C}">
                  <a14:compatExt spid="_x0000_s24331"/>
                </a:ext>
                <a:ext uri="{FF2B5EF4-FFF2-40B4-BE49-F238E27FC236}">
                  <a16:creationId xmlns:a16="http://schemas.microsoft.com/office/drawing/2014/main" id="{00000000-0008-0000-0100-00000B5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408</xdr:row>
          <xdr:rowOff>0</xdr:rowOff>
        </xdr:from>
        <xdr:to>
          <xdr:col>10</xdr:col>
          <xdr:colOff>0</xdr:colOff>
          <xdr:row>409</xdr:row>
          <xdr:rowOff>0</xdr:rowOff>
        </xdr:to>
        <xdr:sp macro="" textlink="">
          <xdr:nvSpPr>
            <xdr:cNvPr id="24333" name="Button 4877" hidden="1">
              <a:extLst>
                <a:ext uri="{63B3BB69-23CF-44E3-9099-C40C66FF867C}">
                  <a14:compatExt spid="_x0000_s24333"/>
                </a:ext>
                <a:ext uri="{FF2B5EF4-FFF2-40B4-BE49-F238E27FC236}">
                  <a16:creationId xmlns:a16="http://schemas.microsoft.com/office/drawing/2014/main" id="{00000000-0008-0000-0100-00000D5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420</xdr:row>
          <xdr:rowOff>0</xdr:rowOff>
        </xdr:from>
        <xdr:to>
          <xdr:col>10</xdr:col>
          <xdr:colOff>0</xdr:colOff>
          <xdr:row>421</xdr:row>
          <xdr:rowOff>0</xdr:rowOff>
        </xdr:to>
        <xdr:sp macro="" textlink="">
          <xdr:nvSpPr>
            <xdr:cNvPr id="24334" name="Button 4878" hidden="1">
              <a:extLst>
                <a:ext uri="{63B3BB69-23CF-44E3-9099-C40C66FF867C}">
                  <a14:compatExt spid="_x0000_s24334"/>
                </a:ext>
                <a:ext uri="{FF2B5EF4-FFF2-40B4-BE49-F238E27FC236}">
                  <a16:creationId xmlns:a16="http://schemas.microsoft.com/office/drawing/2014/main" id="{00000000-0008-0000-0100-00000E5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1629</xdr:row>
          <xdr:rowOff>0</xdr:rowOff>
        </xdr:from>
        <xdr:to>
          <xdr:col>10</xdr:col>
          <xdr:colOff>0</xdr:colOff>
          <xdr:row>1630</xdr:row>
          <xdr:rowOff>0</xdr:rowOff>
        </xdr:to>
        <xdr:sp macro="" textlink="">
          <xdr:nvSpPr>
            <xdr:cNvPr id="24354" name="Button 4898" hidden="1">
              <a:extLst>
                <a:ext uri="{63B3BB69-23CF-44E3-9099-C40C66FF867C}">
                  <a14:compatExt spid="_x0000_s24354"/>
                </a:ext>
                <a:ext uri="{FF2B5EF4-FFF2-40B4-BE49-F238E27FC236}">
                  <a16:creationId xmlns:a16="http://schemas.microsoft.com/office/drawing/2014/main" id="{00000000-0008-0000-0100-0000225F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1630</xdr:row>
          <xdr:rowOff>0</xdr:rowOff>
        </xdr:from>
        <xdr:to>
          <xdr:col>10</xdr:col>
          <xdr:colOff>0</xdr:colOff>
          <xdr:row>1631</xdr:row>
          <xdr:rowOff>0</xdr:rowOff>
        </xdr:to>
        <xdr:sp macro="" textlink="">
          <xdr:nvSpPr>
            <xdr:cNvPr id="24355" name="Button 4899" hidden="1">
              <a:extLst>
                <a:ext uri="{63B3BB69-23CF-44E3-9099-C40C66FF867C}">
                  <a14:compatExt spid="_x0000_s24355"/>
                </a:ext>
                <a:ext uri="{FF2B5EF4-FFF2-40B4-BE49-F238E27FC236}">
                  <a16:creationId xmlns:a16="http://schemas.microsoft.com/office/drawing/2014/main" id="{00000000-0008-0000-0100-0000235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1622</xdr:row>
          <xdr:rowOff>0</xdr:rowOff>
        </xdr:from>
        <xdr:to>
          <xdr:col>10</xdr:col>
          <xdr:colOff>0</xdr:colOff>
          <xdr:row>1623</xdr:row>
          <xdr:rowOff>0</xdr:rowOff>
        </xdr:to>
        <xdr:sp macro="" textlink="">
          <xdr:nvSpPr>
            <xdr:cNvPr id="24356" name="Button 4900" hidden="1">
              <a:extLst>
                <a:ext uri="{63B3BB69-23CF-44E3-9099-C40C66FF867C}">
                  <a14:compatExt spid="_x0000_s24356"/>
                </a:ext>
                <a:ext uri="{FF2B5EF4-FFF2-40B4-BE49-F238E27FC236}">
                  <a16:creationId xmlns:a16="http://schemas.microsoft.com/office/drawing/2014/main" id="{00000000-0008-0000-0100-0000245F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1640</xdr:row>
          <xdr:rowOff>0</xdr:rowOff>
        </xdr:from>
        <xdr:to>
          <xdr:col>10</xdr:col>
          <xdr:colOff>0</xdr:colOff>
          <xdr:row>1641</xdr:row>
          <xdr:rowOff>0</xdr:rowOff>
        </xdr:to>
        <xdr:sp macro="" textlink="">
          <xdr:nvSpPr>
            <xdr:cNvPr id="24375" name="Button 4919" hidden="1">
              <a:extLst>
                <a:ext uri="{63B3BB69-23CF-44E3-9099-C40C66FF867C}">
                  <a14:compatExt spid="_x0000_s24375"/>
                </a:ext>
                <a:ext uri="{FF2B5EF4-FFF2-40B4-BE49-F238E27FC236}">
                  <a16:creationId xmlns:a16="http://schemas.microsoft.com/office/drawing/2014/main" id="{00000000-0008-0000-0100-0000375F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1641</xdr:row>
          <xdr:rowOff>0</xdr:rowOff>
        </xdr:from>
        <xdr:to>
          <xdr:col>10</xdr:col>
          <xdr:colOff>0</xdr:colOff>
          <xdr:row>1642</xdr:row>
          <xdr:rowOff>0</xdr:rowOff>
        </xdr:to>
        <xdr:sp macro="" textlink="">
          <xdr:nvSpPr>
            <xdr:cNvPr id="24376" name="Button 4920" hidden="1">
              <a:extLst>
                <a:ext uri="{63B3BB69-23CF-44E3-9099-C40C66FF867C}">
                  <a14:compatExt spid="_x0000_s24376"/>
                </a:ext>
                <a:ext uri="{FF2B5EF4-FFF2-40B4-BE49-F238E27FC236}">
                  <a16:creationId xmlns:a16="http://schemas.microsoft.com/office/drawing/2014/main" id="{00000000-0008-0000-0100-0000385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1633</xdr:row>
          <xdr:rowOff>0</xdr:rowOff>
        </xdr:from>
        <xdr:to>
          <xdr:col>10</xdr:col>
          <xdr:colOff>0</xdr:colOff>
          <xdr:row>1634</xdr:row>
          <xdr:rowOff>0</xdr:rowOff>
        </xdr:to>
        <xdr:sp macro="" textlink="">
          <xdr:nvSpPr>
            <xdr:cNvPr id="24377" name="Button 4921" hidden="1">
              <a:extLst>
                <a:ext uri="{63B3BB69-23CF-44E3-9099-C40C66FF867C}">
                  <a14:compatExt spid="_x0000_s24377"/>
                </a:ext>
                <a:ext uri="{FF2B5EF4-FFF2-40B4-BE49-F238E27FC236}">
                  <a16:creationId xmlns:a16="http://schemas.microsoft.com/office/drawing/2014/main" id="{00000000-0008-0000-0100-0000395F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1651</xdr:row>
          <xdr:rowOff>0</xdr:rowOff>
        </xdr:from>
        <xdr:to>
          <xdr:col>10</xdr:col>
          <xdr:colOff>0</xdr:colOff>
          <xdr:row>1652</xdr:row>
          <xdr:rowOff>0</xdr:rowOff>
        </xdr:to>
        <xdr:sp macro="" textlink="">
          <xdr:nvSpPr>
            <xdr:cNvPr id="24396" name="Button 4940" hidden="1">
              <a:extLst>
                <a:ext uri="{63B3BB69-23CF-44E3-9099-C40C66FF867C}">
                  <a14:compatExt spid="_x0000_s24396"/>
                </a:ext>
                <a:ext uri="{FF2B5EF4-FFF2-40B4-BE49-F238E27FC236}">
                  <a16:creationId xmlns:a16="http://schemas.microsoft.com/office/drawing/2014/main" id="{00000000-0008-0000-0100-00004C5F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1652</xdr:row>
          <xdr:rowOff>0</xdr:rowOff>
        </xdr:from>
        <xdr:to>
          <xdr:col>10</xdr:col>
          <xdr:colOff>0</xdr:colOff>
          <xdr:row>1653</xdr:row>
          <xdr:rowOff>0</xdr:rowOff>
        </xdr:to>
        <xdr:sp macro="" textlink="">
          <xdr:nvSpPr>
            <xdr:cNvPr id="24397" name="Button 4941" hidden="1">
              <a:extLst>
                <a:ext uri="{63B3BB69-23CF-44E3-9099-C40C66FF867C}">
                  <a14:compatExt spid="_x0000_s24397"/>
                </a:ext>
                <a:ext uri="{FF2B5EF4-FFF2-40B4-BE49-F238E27FC236}">
                  <a16:creationId xmlns:a16="http://schemas.microsoft.com/office/drawing/2014/main" id="{00000000-0008-0000-0100-00004D5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1644</xdr:row>
          <xdr:rowOff>0</xdr:rowOff>
        </xdr:from>
        <xdr:to>
          <xdr:col>10</xdr:col>
          <xdr:colOff>0</xdr:colOff>
          <xdr:row>1645</xdr:row>
          <xdr:rowOff>0</xdr:rowOff>
        </xdr:to>
        <xdr:sp macro="" textlink="">
          <xdr:nvSpPr>
            <xdr:cNvPr id="24398" name="Button 4942" hidden="1">
              <a:extLst>
                <a:ext uri="{63B3BB69-23CF-44E3-9099-C40C66FF867C}">
                  <a14:compatExt spid="_x0000_s24398"/>
                </a:ext>
                <a:ext uri="{FF2B5EF4-FFF2-40B4-BE49-F238E27FC236}">
                  <a16:creationId xmlns:a16="http://schemas.microsoft.com/office/drawing/2014/main" id="{00000000-0008-0000-0100-00004E5F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1662</xdr:row>
          <xdr:rowOff>0</xdr:rowOff>
        </xdr:from>
        <xdr:to>
          <xdr:col>10</xdr:col>
          <xdr:colOff>0</xdr:colOff>
          <xdr:row>1663</xdr:row>
          <xdr:rowOff>0</xdr:rowOff>
        </xdr:to>
        <xdr:sp macro="" textlink="">
          <xdr:nvSpPr>
            <xdr:cNvPr id="24417" name="Button 4961" hidden="1">
              <a:extLst>
                <a:ext uri="{63B3BB69-23CF-44E3-9099-C40C66FF867C}">
                  <a14:compatExt spid="_x0000_s24417"/>
                </a:ext>
                <a:ext uri="{FF2B5EF4-FFF2-40B4-BE49-F238E27FC236}">
                  <a16:creationId xmlns:a16="http://schemas.microsoft.com/office/drawing/2014/main" id="{00000000-0008-0000-0100-0000615F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1663</xdr:row>
          <xdr:rowOff>0</xdr:rowOff>
        </xdr:from>
        <xdr:to>
          <xdr:col>10</xdr:col>
          <xdr:colOff>0</xdr:colOff>
          <xdr:row>1664</xdr:row>
          <xdr:rowOff>0</xdr:rowOff>
        </xdr:to>
        <xdr:sp macro="" textlink="">
          <xdr:nvSpPr>
            <xdr:cNvPr id="24418" name="Button 4962" hidden="1">
              <a:extLst>
                <a:ext uri="{63B3BB69-23CF-44E3-9099-C40C66FF867C}">
                  <a14:compatExt spid="_x0000_s24418"/>
                </a:ext>
                <a:ext uri="{FF2B5EF4-FFF2-40B4-BE49-F238E27FC236}">
                  <a16:creationId xmlns:a16="http://schemas.microsoft.com/office/drawing/2014/main" id="{00000000-0008-0000-0100-0000625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1655</xdr:row>
          <xdr:rowOff>0</xdr:rowOff>
        </xdr:from>
        <xdr:to>
          <xdr:col>10</xdr:col>
          <xdr:colOff>0</xdr:colOff>
          <xdr:row>1656</xdr:row>
          <xdr:rowOff>0</xdr:rowOff>
        </xdr:to>
        <xdr:sp macro="" textlink="">
          <xdr:nvSpPr>
            <xdr:cNvPr id="24419" name="Button 4963" hidden="1">
              <a:extLst>
                <a:ext uri="{63B3BB69-23CF-44E3-9099-C40C66FF867C}">
                  <a14:compatExt spid="_x0000_s24419"/>
                </a:ext>
                <a:ext uri="{FF2B5EF4-FFF2-40B4-BE49-F238E27FC236}">
                  <a16:creationId xmlns:a16="http://schemas.microsoft.com/office/drawing/2014/main" id="{00000000-0008-0000-0100-0000635F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680</xdr:row>
          <xdr:rowOff>0</xdr:rowOff>
        </xdr:from>
        <xdr:to>
          <xdr:col>10</xdr:col>
          <xdr:colOff>0</xdr:colOff>
          <xdr:row>681</xdr:row>
          <xdr:rowOff>0</xdr:rowOff>
        </xdr:to>
        <xdr:sp macro="" textlink="">
          <xdr:nvSpPr>
            <xdr:cNvPr id="24424" name="Button 4968" hidden="1">
              <a:extLst>
                <a:ext uri="{63B3BB69-23CF-44E3-9099-C40C66FF867C}">
                  <a14:compatExt spid="_x0000_s24424"/>
                </a:ext>
                <a:ext uri="{FF2B5EF4-FFF2-40B4-BE49-F238E27FC236}">
                  <a16:creationId xmlns:a16="http://schemas.microsoft.com/office/drawing/2014/main" id="{00000000-0008-0000-0100-0000685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692</xdr:row>
          <xdr:rowOff>0</xdr:rowOff>
        </xdr:from>
        <xdr:to>
          <xdr:col>10</xdr:col>
          <xdr:colOff>0</xdr:colOff>
          <xdr:row>693</xdr:row>
          <xdr:rowOff>0</xdr:rowOff>
        </xdr:to>
        <xdr:sp macro="" textlink="">
          <xdr:nvSpPr>
            <xdr:cNvPr id="24426" name="Button 4970" hidden="1">
              <a:extLst>
                <a:ext uri="{63B3BB69-23CF-44E3-9099-C40C66FF867C}">
                  <a14:compatExt spid="_x0000_s24426"/>
                </a:ext>
                <a:ext uri="{FF2B5EF4-FFF2-40B4-BE49-F238E27FC236}">
                  <a16:creationId xmlns:a16="http://schemas.microsoft.com/office/drawing/2014/main" id="{00000000-0008-0000-0100-00006A5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704</xdr:row>
          <xdr:rowOff>0</xdr:rowOff>
        </xdr:from>
        <xdr:to>
          <xdr:col>10</xdr:col>
          <xdr:colOff>0</xdr:colOff>
          <xdr:row>705</xdr:row>
          <xdr:rowOff>0</xdr:rowOff>
        </xdr:to>
        <xdr:sp macro="" textlink="">
          <xdr:nvSpPr>
            <xdr:cNvPr id="24428" name="Button 4972" hidden="1">
              <a:extLst>
                <a:ext uri="{63B3BB69-23CF-44E3-9099-C40C66FF867C}">
                  <a14:compatExt spid="_x0000_s24428"/>
                </a:ext>
                <a:ext uri="{FF2B5EF4-FFF2-40B4-BE49-F238E27FC236}">
                  <a16:creationId xmlns:a16="http://schemas.microsoft.com/office/drawing/2014/main" id="{00000000-0008-0000-0100-00006C5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716</xdr:row>
          <xdr:rowOff>0</xdr:rowOff>
        </xdr:from>
        <xdr:to>
          <xdr:col>10</xdr:col>
          <xdr:colOff>0</xdr:colOff>
          <xdr:row>717</xdr:row>
          <xdr:rowOff>0</xdr:rowOff>
        </xdr:to>
        <xdr:sp macro="" textlink="">
          <xdr:nvSpPr>
            <xdr:cNvPr id="24429" name="Button 4973" hidden="1">
              <a:extLst>
                <a:ext uri="{63B3BB69-23CF-44E3-9099-C40C66FF867C}">
                  <a14:compatExt spid="_x0000_s24429"/>
                </a:ext>
                <a:ext uri="{FF2B5EF4-FFF2-40B4-BE49-F238E27FC236}">
                  <a16:creationId xmlns:a16="http://schemas.microsoft.com/office/drawing/2014/main" id="{00000000-0008-0000-0100-00006D5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1673</xdr:row>
          <xdr:rowOff>0</xdr:rowOff>
        </xdr:from>
        <xdr:to>
          <xdr:col>10</xdr:col>
          <xdr:colOff>0</xdr:colOff>
          <xdr:row>1674</xdr:row>
          <xdr:rowOff>0</xdr:rowOff>
        </xdr:to>
        <xdr:sp macro="" textlink="">
          <xdr:nvSpPr>
            <xdr:cNvPr id="24448" name="Button 4992" hidden="1">
              <a:extLst>
                <a:ext uri="{63B3BB69-23CF-44E3-9099-C40C66FF867C}">
                  <a14:compatExt spid="_x0000_s24448"/>
                </a:ext>
                <a:ext uri="{FF2B5EF4-FFF2-40B4-BE49-F238E27FC236}">
                  <a16:creationId xmlns:a16="http://schemas.microsoft.com/office/drawing/2014/main" id="{00000000-0008-0000-0100-0000805F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1674</xdr:row>
          <xdr:rowOff>0</xdr:rowOff>
        </xdr:from>
        <xdr:to>
          <xdr:col>10</xdr:col>
          <xdr:colOff>0</xdr:colOff>
          <xdr:row>1675</xdr:row>
          <xdr:rowOff>0</xdr:rowOff>
        </xdr:to>
        <xdr:sp macro="" textlink="">
          <xdr:nvSpPr>
            <xdr:cNvPr id="24449" name="Button 4993" hidden="1">
              <a:extLst>
                <a:ext uri="{63B3BB69-23CF-44E3-9099-C40C66FF867C}">
                  <a14:compatExt spid="_x0000_s24449"/>
                </a:ext>
                <a:ext uri="{FF2B5EF4-FFF2-40B4-BE49-F238E27FC236}">
                  <a16:creationId xmlns:a16="http://schemas.microsoft.com/office/drawing/2014/main" id="{00000000-0008-0000-0100-0000815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1666</xdr:row>
          <xdr:rowOff>0</xdr:rowOff>
        </xdr:from>
        <xdr:to>
          <xdr:col>10</xdr:col>
          <xdr:colOff>0</xdr:colOff>
          <xdr:row>1667</xdr:row>
          <xdr:rowOff>0</xdr:rowOff>
        </xdr:to>
        <xdr:sp macro="" textlink="">
          <xdr:nvSpPr>
            <xdr:cNvPr id="24450" name="Button 4994" hidden="1">
              <a:extLst>
                <a:ext uri="{63B3BB69-23CF-44E3-9099-C40C66FF867C}">
                  <a14:compatExt spid="_x0000_s24450"/>
                </a:ext>
                <a:ext uri="{FF2B5EF4-FFF2-40B4-BE49-F238E27FC236}">
                  <a16:creationId xmlns:a16="http://schemas.microsoft.com/office/drawing/2014/main" id="{00000000-0008-0000-0100-0000825F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1684</xdr:row>
          <xdr:rowOff>0</xdr:rowOff>
        </xdr:from>
        <xdr:to>
          <xdr:col>10</xdr:col>
          <xdr:colOff>0</xdr:colOff>
          <xdr:row>1685</xdr:row>
          <xdr:rowOff>0</xdr:rowOff>
        </xdr:to>
        <xdr:sp macro="" textlink="">
          <xdr:nvSpPr>
            <xdr:cNvPr id="24469" name="Button 5013" hidden="1">
              <a:extLst>
                <a:ext uri="{63B3BB69-23CF-44E3-9099-C40C66FF867C}">
                  <a14:compatExt spid="_x0000_s24469"/>
                </a:ext>
                <a:ext uri="{FF2B5EF4-FFF2-40B4-BE49-F238E27FC236}">
                  <a16:creationId xmlns:a16="http://schemas.microsoft.com/office/drawing/2014/main" id="{00000000-0008-0000-0100-0000955F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1685</xdr:row>
          <xdr:rowOff>0</xdr:rowOff>
        </xdr:from>
        <xdr:to>
          <xdr:col>10</xdr:col>
          <xdr:colOff>0</xdr:colOff>
          <xdr:row>1686</xdr:row>
          <xdr:rowOff>0</xdr:rowOff>
        </xdr:to>
        <xdr:sp macro="" textlink="">
          <xdr:nvSpPr>
            <xdr:cNvPr id="24470" name="Button 5014" hidden="1">
              <a:extLst>
                <a:ext uri="{63B3BB69-23CF-44E3-9099-C40C66FF867C}">
                  <a14:compatExt spid="_x0000_s24470"/>
                </a:ext>
                <a:ext uri="{FF2B5EF4-FFF2-40B4-BE49-F238E27FC236}">
                  <a16:creationId xmlns:a16="http://schemas.microsoft.com/office/drawing/2014/main" id="{00000000-0008-0000-0100-0000965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1677</xdr:row>
          <xdr:rowOff>0</xdr:rowOff>
        </xdr:from>
        <xdr:to>
          <xdr:col>10</xdr:col>
          <xdr:colOff>0</xdr:colOff>
          <xdr:row>1678</xdr:row>
          <xdr:rowOff>0</xdr:rowOff>
        </xdr:to>
        <xdr:sp macro="" textlink="">
          <xdr:nvSpPr>
            <xdr:cNvPr id="24471" name="Button 5015" hidden="1">
              <a:extLst>
                <a:ext uri="{63B3BB69-23CF-44E3-9099-C40C66FF867C}">
                  <a14:compatExt spid="_x0000_s24471"/>
                </a:ext>
                <a:ext uri="{FF2B5EF4-FFF2-40B4-BE49-F238E27FC236}">
                  <a16:creationId xmlns:a16="http://schemas.microsoft.com/office/drawing/2014/main" id="{00000000-0008-0000-0100-0000975F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1695</xdr:row>
          <xdr:rowOff>0</xdr:rowOff>
        </xdr:from>
        <xdr:to>
          <xdr:col>10</xdr:col>
          <xdr:colOff>0</xdr:colOff>
          <xdr:row>1696</xdr:row>
          <xdr:rowOff>0</xdr:rowOff>
        </xdr:to>
        <xdr:sp macro="" textlink="">
          <xdr:nvSpPr>
            <xdr:cNvPr id="24490" name="Button 5034" hidden="1">
              <a:extLst>
                <a:ext uri="{63B3BB69-23CF-44E3-9099-C40C66FF867C}">
                  <a14:compatExt spid="_x0000_s24490"/>
                </a:ext>
                <a:ext uri="{FF2B5EF4-FFF2-40B4-BE49-F238E27FC236}">
                  <a16:creationId xmlns:a16="http://schemas.microsoft.com/office/drawing/2014/main" id="{00000000-0008-0000-0100-0000AA5F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1696</xdr:row>
          <xdr:rowOff>0</xdr:rowOff>
        </xdr:from>
        <xdr:to>
          <xdr:col>10</xdr:col>
          <xdr:colOff>0</xdr:colOff>
          <xdr:row>1697</xdr:row>
          <xdr:rowOff>0</xdr:rowOff>
        </xdr:to>
        <xdr:sp macro="" textlink="">
          <xdr:nvSpPr>
            <xdr:cNvPr id="24491" name="Button 5035" hidden="1">
              <a:extLst>
                <a:ext uri="{63B3BB69-23CF-44E3-9099-C40C66FF867C}">
                  <a14:compatExt spid="_x0000_s24491"/>
                </a:ext>
                <a:ext uri="{FF2B5EF4-FFF2-40B4-BE49-F238E27FC236}">
                  <a16:creationId xmlns:a16="http://schemas.microsoft.com/office/drawing/2014/main" id="{00000000-0008-0000-0100-0000AB5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1688</xdr:row>
          <xdr:rowOff>0</xdr:rowOff>
        </xdr:from>
        <xdr:to>
          <xdr:col>10</xdr:col>
          <xdr:colOff>0</xdr:colOff>
          <xdr:row>1689</xdr:row>
          <xdr:rowOff>0</xdr:rowOff>
        </xdr:to>
        <xdr:sp macro="" textlink="">
          <xdr:nvSpPr>
            <xdr:cNvPr id="24492" name="Button 5036" hidden="1">
              <a:extLst>
                <a:ext uri="{63B3BB69-23CF-44E3-9099-C40C66FF867C}">
                  <a14:compatExt spid="_x0000_s24492"/>
                </a:ext>
                <a:ext uri="{FF2B5EF4-FFF2-40B4-BE49-F238E27FC236}">
                  <a16:creationId xmlns:a16="http://schemas.microsoft.com/office/drawing/2014/main" id="{00000000-0008-0000-0100-0000AC5F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1706</xdr:row>
          <xdr:rowOff>0</xdr:rowOff>
        </xdr:from>
        <xdr:to>
          <xdr:col>10</xdr:col>
          <xdr:colOff>0</xdr:colOff>
          <xdr:row>1707</xdr:row>
          <xdr:rowOff>0</xdr:rowOff>
        </xdr:to>
        <xdr:sp macro="" textlink="">
          <xdr:nvSpPr>
            <xdr:cNvPr id="24511" name="Button 5055" hidden="1">
              <a:extLst>
                <a:ext uri="{63B3BB69-23CF-44E3-9099-C40C66FF867C}">
                  <a14:compatExt spid="_x0000_s24511"/>
                </a:ext>
                <a:ext uri="{FF2B5EF4-FFF2-40B4-BE49-F238E27FC236}">
                  <a16:creationId xmlns:a16="http://schemas.microsoft.com/office/drawing/2014/main" id="{00000000-0008-0000-0100-0000BF5F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1707</xdr:row>
          <xdr:rowOff>0</xdr:rowOff>
        </xdr:from>
        <xdr:to>
          <xdr:col>10</xdr:col>
          <xdr:colOff>0</xdr:colOff>
          <xdr:row>1708</xdr:row>
          <xdr:rowOff>0</xdr:rowOff>
        </xdr:to>
        <xdr:sp macro="" textlink="">
          <xdr:nvSpPr>
            <xdr:cNvPr id="24512" name="Button 5056" hidden="1">
              <a:extLst>
                <a:ext uri="{63B3BB69-23CF-44E3-9099-C40C66FF867C}">
                  <a14:compatExt spid="_x0000_s24512"/>
                </a:ext>
                <a:ext uri="{FF2B5EF4-FFF2-40B4-BE49-F238E27FC236}">
                  <a16:creationId xmlns:a16="http://schemas.microsoft.com/office/drawing/2014/main" id="{00000000-0008-0000-0100-0000C05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1699</xdr:row>
          <xdr:rowOff>0</xdr:rowOff>
        </xdr:from>
        <xdr:to>
          <xdr:col>10</xdr:col>
          <xdr:colOff>0</xdr:colOff>
          <xdr:row>1700</xdr:row>
          <xdr:rowOff>0</xdr:rowOff>
        </xdr:to>
        <xdr:sp macro="" textlink="">
          <xdr:nvSpPr>
            <xdr:cNvPr id="24513" name="Button 5057" hidden="1">
              <a:extLst>
                <a:ext uri="{63B3BB69-23CF-44E3-9099-C40C66FF867C}">
                  <a14:compatExt spid="_x0000_s24513"/>
                </a:ext>
                <a:ext uri="{FF2B5EF4-FFF2-40B4-BE49-F238E27FC236}">
                  <a16:creationId xmlns:a16="http://schemas.microsoft.com/office/drawing/2014/main" id="{00000000-0008-0000-0100-0000C15F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6</xdr:col>
      <xdr:colOff>0</xdr:colOff>
      <xdr:row>2</xdr:row>
      <xdr:rowOff>0</xdr:rowOff>
    </xdr:from>
    <xdr:to>
      <xdr:col>7</xdr:col>
      <xdr:colOff>0</xdr:colOff>
      <xdr:row>3</xdr:row>
      <xdr:rowOff>28575</xdr:rowOff>
    </xdr:to>
    <xdr:sp macro="" textlink="">
      <xdr:nvSpPr>
        <xdr:cNvPr id="10257" name="Button 17" hidden="1">
          <a:extLst>
            <a:ext uri="{FF2B5EF4-FFF2-40B4-BE49-F238E27FC236}">
              <a16:creationId xmlns:a16="http://schemas.microsoft.com/office/drawing/2014/main" id="{00000000-0008-0000-0400-000011280000}"/>
            </a:ext>
          </a:extLst>
        </xdr:cNvPr>
        <xdr:cNvSpPr/>
      </xdr:nvSpPr>
      <xdr:spPr bwMode="auto">
        <a:xfrm>
          <a:off x="9277350" y="571500"/>
          <a:ext cx="762000" cy="171450"/>
        </a:xfrm>
        <a:prstGeom prst="rect">
          <a:avLst/>
        </a:prstGeom>
        <a:noFill/>
        <a:ln w="9525">
          <a:miter lim="800000"/>
        </a:ln>
      </xdr:spPr>
      <xdr:txBody>
        <a:bodyPr vertOverflow="clip" wrap="square" lIns="36576" tIns="36576" rIns="36576" bIns="36576" anchor="ctr" upright="1"/>
        <a:lstStyle/>
        <a:p>
          <a:pPr algn="ctr" rtl="0">
            <a:defRPr sz="1000"/>
          </a:pPr>
          <a:r>
            <a:rPr lang="pt-PT" sz="1600" b="1" i="0" u="none" strike="noStrike" baseline="0">
              <a:solidFill>
                <a:srgbClr val="000000"/>
              </a:solidFill>
              <a:latin typeface="Calibri"/>
            </a:rPr>
            <a:t>+</a:t>
          </a:r>
        </a:p>
      </xdr:txBody>
    </xdr:sp>
    <xdr:clientData/>
  </xdr:twoCellAnchor>
  <xdr:twoCellAnchor>
    <xdr:from>
      <xdr:col>6</xdr:col>
      <xdr:colOff>0</xdr:colOff>
      <xdr:row>0</xdr:row>
      <xdr:rowOff>95250</xdr:rowOff>
    </xdr:from>
    <xdr:to>
      <xdr:col>7</xdr:col>
      <xdr:colOff>0</xdr:colOff>
      <xdr:row>1</xdr:row>
      <xdr:rowOff>123825</xdr:rowOff>
    </xdr:to>
    <xdr:sp macro="" textlink="">
      <xdr:nvSpPr>
        <xdr:cNvPr id="10259" name="Button 19" hidden="1">
          <a:extLst>
            <a:ext uri="{FF2B5EF4-FFF2-40B4-BE49-F238E27FC236}">
              <a16:creationId xmlns:a16="http://schemas.microsoft.com/office/drawing/2014/main" id="{00000000-0008-0000-0400-000013280000}"/>
            </a:ext>
          </a:extLst>
        </xdr:cNvPr>
        <xdr:cNvSpPr/>
      </xdr:nvSpPr>
      <xdr:spPr bwMode="auto">
        <a:xfrm>
          <a:off x="9277350" y="95250"/>
          <a:ext cx="762000" cy="457200"/>
        </a:xfrm>
        <a:prstGeom prst="rect">
          <a:avLst/>
        </a:prstGeom>
        <a:noFill/>
        <a:ln w="9525">
          <a:miter lim="800000"/>
        </a:ln>
      </xdr:spPr>
      <xdr:txBody>
        <a:bodyPr vertOverflow="clip" wrap="square" lIns="36576" tIns="36576" rIns="36576" bIns="36576" anchor="ctr" upright="1"/>
        <a:lstStyle/>
        <a:p>
          <a:pPr algn="ctr" rtl="0">
            <a:defRPr sz="1000"/>
          </a:pPr>
          <a:r>
            <a:rPr lang="pt-PT" sz="1600" b="1" i="0" u="none" strike="noStrike" baseline="0">
              <a:solidFill>
                <a:srgbClr val="000000"/>
              </a:solidFill>
              <a:latin typeface="Calibri"/>
            </a:rPr>
            <a:t>-</a:t>
          </a:r>
        </a:p>
      </xdr:txBody>
    </xdr:sp>
    <xdr:clientData/>
  </xdr:twoCellAnchor>
  <xdr:twoCellAnchor>
    <xdr:from>
      <xdr:col>0</xdr:col>
      <xdr:colOff>142875</xdr:colOff>
      <xdr:row>21</xdr:row>
      <xdr:rowOff>47625</xdr:rowOff>
    </xdr:from>
    <xdr:to>
      <xdr:col>1</xdr:col>
      <xdr:colOff>647700</xdr:colOff>
      <xdr:row>24</xdr:row>
      <xdr:rowOff>0</xdr:rowOff>
    </xdr:to>
    <xdr:sp macro="" textlink="">
      <xdr:nvSpPr>
        <xdr:cNvPr id="10260" name="Button 20" hidden="1">
          <a:extLst>
            <a:ext uri="{FF2B5EF4-FFF2-40B4-BE49-F238E27FC236}">
              <a16:creationId xmlns:a16="http://schemas.microsoft.com/office/drawing/2014/main" id="{00000000-0008-0000-0400-000014280000}"/>
            </a:ext>
          </a:extLst>
        </xdr:cNvPr>
        <xdr:cNvSpPr/>
      </xdr:nvSpPr>
      <xdr:spPr bwMode="auto">
        <a:xfrm>
          <a:off x="142875" y="3505200"/>
          <a:ext cx="1952625" cy="352425"/>
        </a:xfrm>
        <a:prstGeom prst="rect">
          <a:avLst/>
        </a:prstGeom>
        <a:noFill/>
        <a:ln w="9525">
          <a:miter lim="800000"/>
        </a:ln>
      </xdr:spPr>
      <xdr:txBody>
        <a:bodyPr vertOverflow="clip" wrap="square" lIns="27432" tIns="18288" rIns="27432" bIns="18288" anchor="ctr" upright="1"/>
        <a:lstStyle/>
        <a:p>
          <a:pPr algn="ctr" rtl="0">
            <a:defRPr sz="1000"/>
          </a:pPr>
          <a:r>
            <a:rPr lang="pt-PT" sz="800" b="1" i="0" u="none" strike="noStrike" baseline="0">
              <a:solidFill>
                <a:srgbClr val="008000"/>
              </a:solidFill>
              <a:latin typeface="Verdana"/>
              <a:ea typeface="Verdana"/>
              <a:cs typeface="Verdana"/>
            </a:rPr>
            <a:t>Agregar Procedimiento</a:t>
          </a:r>
        </a:p>
      </xdr:txBody>
    </xdr:sp>
    <xdr:clientData/>
  </xdr:twoCellAnchor>
  <xdr:twoCellAnchor>
    <xdr:from>
      <xdr:col>6</xdr:col>
      <xdr:colOff>0</xdr:colOff>
      <xdr:row>9</xdr:row>
      <xdr:rowOff>0</xdr:rowOff>
    </xdr:from>
    <xdr:to>
      <xdr:col>7</xdr:col>
      <xdr:colOff>0</xdr:colOff>
      <xdr:row>10</xdr:row>
      <xdr:rowOff>0</xdr:rowOff>
    </xdr:to>
    <xdr:sp macro="" textlink="">
      <xdr:nvSpPr>
        <xdr:cNvPr id="10262" name="Button 22" hidden="1">
          <a:extLst>
            <a:ext uri="{FF2B5EF4-FFF2-40B4-BE49-F238E27FC236}">
              <a16:creationId xmlns:a16="http://schemas.microsoft.com/office/drawing/2014/main" id="{00000000-0008-0000-0400-000016280000}"/>
            </a:ext>
          </a:extLst>
        </xdr:cNvPr>
        <xdr:cNvSpPr/>
      </xdr:nvSpPr>
      <xdr:spPr bwMode="auto">
        <a:xfrm>
          <a:off x="9277350" y="1562100"/>
          <a:ext cx="762000" cy="428625"/>
        </a:xfrm>
        <a:prstGeom prst="rect">
          <a:avLst/>
        </a:prstGeom>
        <a:noFill/>
        <a:ln w="9525">
          <a:miter lim="800000"/>
        </a:ln>
      </xdr:spPr>
      <xdr:txBody>
        <a:bodyPr vertOverflow="clip" wrap="square" lIns="27432" tIns="18288" rIns="27432" bIns="18288" anchor="ctr" upright="1"/>
        <a:lstStyle/>
        <a:p>
          <a:pPr algn="ctr" rtl="0">
            <a:defRPr sz="1000"/>
          </a:pPr>
          <a:r>
            <a:rPr lang="pt-PT" sz="600" b="1" i="0" u="none" strike="noStrike" baseline="0">
              <a:solidFill>
                <a:srgbClr val="000000"/>
              </a:solidFill>
              <a:latin typeface="Verdana"/>
              <a:ea typeface="Verdana"/>
              <a:cs typeface="Verdana"/>
            </a:rPr>
            <a:t>Eliminar Procedimiento</a:t>
          </a:r>
        </a:p>
      </xdr:txBody>
    </xdr:sp>
    <xdr:clientData/>
  </xdr:twoCellAnchor>
  <xdr:twoCellAnchor>
    <xdr:from>
      <xdr:col>6</xdr:col>
      <xdr:colOff>0</xdr:colOff>
      <xdr:row>2</xdr:row>
      <xdr:rowOff>0</xdr:rowOff>
    </xdr:from>
    <xdr:to>
      <xdr:col>7</xdr:col>
      <xdr:colOff>0</xdr:colOff>
      <xdr:row>3</xdr:row>
      <xdr:rowOff>30480</xdr:rowOff>
    </xdr:to>
    <xdr:sp macro="" textlink="">
      <xdr:nvSpPr>
        <xdr:cNvPr id="12292" name="Button 4" hidden="1">
          <a:extLst>
            <a:ext uri="{63B3BB69-23CF-44E3-9099-C40C66FF867C}">
              <a14:compatExt xmlns:a14="http://schemas.microsoft.com/office/drawing/2010/main" spid="_x0000_s12292"/>
            </a:ext>
            <a:ext uri="{FF2B5EF4-FFF2-40B4-BE49-F238E27FC236}">
              <a16:creationId xmlns:a16="http://schemas.microsoft.com/office/drawing/2014/main" id="{00000000-0008-0000-0400-000004300000}"/>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s-ES" sz="1000" b="0" i="0" u="none" strike="noStrike" baseline="0">
              <a:solidFill>
                <a:srgbClr val="000000"/>
              </a:solidFill>
              <a:latin typeface="Arial"/>
              <a:cs typeface="Arial"/>
            </a:rPr>
            <a:t>+</a:t>
          </a:r>
        </a:p>
      </xdr:txBody>
    </xdr:sp>
    <xdr:clientData/>
  </xdr:twoCellAnchor>
  <xdr:twoCellAnchor>
    <xdr:from>
      <xdr:col>6</xdr:col>
      <xdr:colOff>0</xdr:colOff>
      <xdr:row>0</xdr:row>
      <xdr:rowOff>289560</xdr:rowOff>
    </xdr:from>
    <xdr:to>
      <xdr:col>7</xdr:col>
      <xdr:colOff>0</xdr:colOff>
      <xdr:row>1</xdr:row>
      <xdr:rowOff>121920</xdr:rowOff>
    </xdr:to>
    <xdr:sp macro="" textlink="">
      <xdr:nvSpPr>
        <xdr:cNvPr id="12291" name="Button 3" hidden="1">
          <a:extLst>
            <a:ext uri="{63B3BB69-23CF-44E3-9099-C40C66FF867C}">
              <a14:compatExt xmlns:a14="http://schemas.microsoft.com/office/drawing/2010/main" spid="_x0000_s12291"/>
            </a:ext>
            <a:ext uri="{FF2B5EF4-FFF2-40B4-BE49-F238E27FC236}">
              <a16:creationId xmlns:a16="http://schemas.microsoft.com/office/drawing/2014/main" id="{00000000-0008-0000-0400-000003300000}"/>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s-ES" sz="1000" b="0" i="0" u="none" strike="noStrike" baseline="0">
              <a:solidFill>
                <a:srgbClr val="000000"/>
              </a:solidFill>
              <a:latin typeface="Arial"/>
              <a:cs typeface="Arial"/>
            </a:rPr>
            <a:t>-</a:t>
          </a:r>
        </a:p>
      </xdr:txBody>
    </xdr:sp>
    <xdr:clientData/>
  </xdr:twoCellAnchor>
  <xdr:twoCellAnchor>
    <xdr:from>
      <xdr:col>0</xdr:col>
      <xdr:colOff>144780</xdr:colOff>
      <xdr:row>20</xdr:row>
      <xdr:rowOff>45720</xdr:rowOff>
    </xdr:from>
    <xdr:to>
      <xdr:col>1</xdr:col>
      <xdr:colOff>647700</xdr:colOff>
      <xdr:row>23</xdr:row>
      <xdr:rowOff>0</xdr:rowOff>
    </xdr:to>
    <xdr:sp macro="" textlink="">
      <xdr:nvSpPr>
        <xdr:cNvPr id="12290" name="Button 2" hidden="1">
          <a:extLst>
            <a:ext uri="{63B3BB69-23CF-44E3-9099-C40C66FF867C}">
              <a14:compatExt xmlns:a14="http://schemas.microsoft.com/office/drawing/2010/main" spid="_x0000_s12290"/>
            </a:ext>
            <a:ext uri="{FF2B5EF4-FFF2-40B4-BE49-F238E27FC236}">
              <a16:creationId xmlns:a16="http://schemas.microsoft.com/office/drawing/2014/main" id="{00000000-0008-0000-0400-000002300000}"/>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s-ES" sz="1000" b="0" i="0" u="none" strike="noStrike" baseline="0">
              <a:solidFill>
                <a:srgbClr val="000000"/>
              </a:solidFill>
              <a:latin typeface="Arial"/>
              <a:cs typeface="Arial"/>
            </a:rPr>
            <a:t>Agregar Procedimiento</a:t>
          </a:r>
        </a:p>
      </xdr:txBody>
    </xdr:sp>
    <xdr:clientData/>
  </xdr:twoCellAnchor>
  <xdr:twoCellAnchor>
    <xdr:from>
      <xdr:col>6</xdr:col>
      <xdr:colOff>0</xdr:colOff>
      <xdr:row>9</xdr:row>
      <xdr:rowOff>0</xdr:rowOff>
    </xdr:from>
    <xdr:to>
      <xdr:col>7</xdr:col>
      <xdr:colOff>0</xdr:colOff>
      <xdr:row>10</xdr:row>
      <xdr:rowOff>0</xdr:rowOff>
    </xdr:to>
    <xdr:sp macro="" textlink="">
      <xdr:nvSpPr>
        <xdr:cNvPr id="12289" name="Button 1" hidden="1">
          <a:extLst>
            <a:ext uri="{63B3BB69-23CF-44E3-9099-C40C66FF867C}">
              <a14:compatExt xmlns:a14="http://schemas.microsoft.com/office/drawing/2010/main" spid="_x0000_s12289"/>
            </a:ext>
            <a:ext uri="{FF2B5EF4-FFF2-40B4-BE49-F238E27FC236}">
              <a16:creationId xmlns:a16="http://schemas.microsoft.com/office/drawing/2014/main" id="{00000000-0008-0000-0400-000001300000}"/>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s-ES" sz="1000" b="0" i="0" u="none" strike="noStrike" baseline="0">
              <a:solidFill>
                <a:srgbClr val="000000"/>
              </a:solidFill>
              <a:latin typeface="Arial"/>
              <a:cs typeface="Arial"/>
            </a:rPr>
            <a:t>Eliminar Procedimiento</a:t>
          </a:r>
        </a:p>
      </xdr:txBody>
    </xdr:sp>
    <xdr:clientData/>
  </xdr:twoCellAnchor>
  <mc:AlternateContent xmlns:mc="http://schemas.openxmlformats.org/markup-compatibility/2006">
    <mc:Choice xmlns:a14="http://schemas.microsoft.com/office/drawing/2010/main" Requires="a14">
      <xdr:twoCellAnchor>
        <xdr:from>
          <xdr:col>6</xdr:col>
          <xdr:colOff>0</xdr:colOff>
          <xdr:row>2</xdr:row>
          <xdr:rowOff>0</xdr:rowOff>
        </xdr:from>
        <xdr:to>
          <xdr:col>7</xdr:col>
          <xdr:colOff>0</xdr:colOff>
          <xdr:row>3</xdr:row>
          <xdr:rowOff>38100</xdr:rowOff>
        </xdr:to>
        <xdr:sp macro="" textlink="">
          <xdr:nvSpPr>
            <xdr:cNvPr id="14340" name="Button 4" hidden="1">
              <a:extLst>
                <a:ext uri="{63B3BB69-23CF-44E3-9099-C40C66FF867C}">
                  <a14:compatExt spid="_x0000_s14340"/>
                </a:ext>
                <a:ext uri="{FF2B5EF4-FFF2-40B4-BE49-F238E27FC236}">
                  <a16:creationId xmlns:a16="http://schemas.microsoft.com/office/drawing/2014/main" id="{00000000-0008-0000-0400-000004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0</xdr:row>
          <xdr:rowOff>361950</xdr:rowOff>
        </xdr:from>
        <xdr:to>
          <xdr:col>7</xdr:col>
          <xdr:colOff>0</xdr:colOff>
          <xdr:row>2</xdr:row>
          <xdr:rowOff>9525</xdr:rowOff>
        </xdr:to>
        <xdr:sp macro="" textlink="">
          <xdr:nvSpPr>
            <xdr:cNvPr id="14339" name="Button 3" hidden="1">
              <a:extLst>
                <a:ext uri="{63B3BB69-23CF-44E3-9099-C40C66FF867C}">
                  <a14:compatExt spid="_x0000_s14339"/>
                </a:ext>
                <a:ext uri="{FF2B5EF4-FFF2-40B4-BE49-F238E27FC236}">
                  <a16:creationId xmlns:a16="http://schemas.microsoft.com/office/drawing/2014/main" id="{00000000-0008-0000-0400-000003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180975</xdr:colOff>
          <xdr:row>19</xdr:row>
          <xdr:rowOff>57150</xdr:rowOff>
        </xdr:from>
        <xdr:to>
          <xdr:col>1</xdr:col>
          <xdr:colOff>809625</xdr:colOff>
          <xdr:row>22</xdr:row>
          <xdr:rowOff>0</xdr:rowOff>
        </xdr:to>
        <xdr:sp macro="" textlink="">
          <xdr:nvSpPr>
            <xdr:cNvPr id="14338" name="Button 2" hidden="1">
              <a:extLst>
                <a:ext uri="{63B3BB69-23CF-44E3-9099-C40C66FF867C}">
                  <a14:compatExt spid="_x0000_s14338"/>
                </a:ext>
                <a:ext uri="{FF2B5EF4-FFF2-40B4-BE49-F238E27FC236}">
                  <a16:creationId xmlns:a16="http://schemas.microsoft.com/office/drawing/2014/main" id="{00000000-0008-0000-0400-000002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Agregar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xdr:row>
          <xdr:rowOff>0</xdr:rowOff>
        </xdr:from>
        <xdr:to>
          <xdr:col>7</xdr:col>
          <xdr:colOff>0</xdr:colOff>
          <xdr:row>10</xdr:row>
          <xdr:rowOff>0</xdr:rowOff>
        </xdr:to>
        <xdr:sp macro="" textlink="">
          <xdr:nvSpPr>
            <xdr:cNvPr id="14337" name="Button 1" hidden="1">
              <a:extLst>
                <a:ext uri="{63B3BB69-23CF-44E3-9099-C40C66FF867C}">
                  <a14:compatExt spid="_x0000_s14337"/>
                </a:ext>
                <a:ext uri="{FF2B5EF4-FFF2-40B4-BE49-F238E27FC236}">
                  <a16:creationId xmlns:a16="http://schemas.microsoft.com/office/drawing/2014/main" id="{00000000-0008-0000-0400-000001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Eliminar Procedimiento</a:t>
              </a:r>
            </a:p>
          </xdr:txBody>
        </xdr:sp>
        <xdr:clientData/>
      </xdr:twoCellAnchor>
    </mc:Choice>
    <mc:Fallback/>
  </mc:AlternateContent>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0000000}" name="Table4" displayName="Table4" ref="A22:F23" totalsRowShown="0">
  <tableColumns count="6">
    <tableColumn id="1" xr3:uid="{00000000-0010-0000-0000-000001000000}" name="CÓDIGO CATÁLOGO"/>
    <tableColumn id="2" xr3:uid="{00000000-0010-0000-0000-000002000000}" name="ARTÍCULO"/>
    <tableColumn id="3" xr3:uid="{00000000-0010-0000-0000-000003000000}" name="UNIDAD DE MEDIDA"/>
    <tableColumn id="4" xr3:uid="{00000000-0010-0000-0000-000004000000}" name="CANTIDAD TOTAL ESTIMADA"/>
    <tableColumn id="5" xr3:uid="{00000000-0010-0000-0000-000005000000}" name="PRECIO UNITARIO ESTIMADO"/>
    <tableColumn id="6" xr3:uid="{00000000-0010-0000-0000-000006000000}" name="MONTO TOTAL ESTIMADO"/>
  </tableColumns>
  <tableStyleInfo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5D651EF5-1C95-4FA9-902D-81001BE811B8}" name="Table312" displayName="Table312" ref="A140:F143" totalsRowShown="0">
  <autoFilter ref="A140:F143" xr:uid="{5D651EF5-1C95-4FA9-902D-81001BE811B8}"/>
  <tableColumns count="6">
    <tableColumn id="1" xr3:uid="{EA922767-79E9-462F-9877-45CC56EF101B}" name="CÓDIGO CATÁLOGO" dataDxfId="43" dataCellStyle="ArticleBody"/>
    <tableColumn id="2" xr3:uid="{2C55C163-C088-4D80-9D88-1545CD033988}" name="ARTÍCULO">
      <calculatedColumnFormula>IFERROR(INDEX(UNSPSCDes,MATCH(INDIRECT(ADDRESS(ROW(),COLUMN()-1,4)),UNSPSCCode,0)),"")</calculatedColumnFormula>
    </tableColumn>
    <tableColumn id="3" xr3:uid="{DF630208-1924-4218-8AA4-0A85E821ED95}" name="UNIDAD DE MEDIDA"/>
    <tableColumn id="4" xr3:uid="{D73F6A59-FF87-4677-BC80-678E9BB0FFF2}" name="CANTIDAD TOTAL ESTIMADA"/>
    <tableColumn id="5" xr3:uid="{43536361-8882-417A-9E86-C0A3B674B431}" name="PRECIO UNITARIO ESTIMADO"/>
    <tableColumn id="6" xr3:uid="{FEAF4E82-2B0C-4958-95EC-BB592D9496CB}" name="MONTO TOTAL ESTIMADO">
      <calculatedColumnFormula>INDIRECT(ADDRESS(ROW(),COLUMN()-2,4))*INDIRECT(ADDRESS(ROW(),COLUMN()-1,4))</calculatedColumnFormula>
    </tableColumn>
  </tableColumns>
  <tableStyleInfo name="None" showFirstColumn="0" showLastColumn="0" showRowStripes="1" showColumnStripes="0"/>
</table>
</file>

<file path=xl/tables/table10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9" xr:uid="{17F03DDA-45FA-4933-B33E-1B486C212CD2}" name="Table3110" displayName="Table3110" ref="A1217:F1218" totalsRowShown="0">
  <autoFilter ref="A1217:F1218" xr:uid="{17F03DDA-45FA-4933-B33E-1B486C212CD2}"/>
  <tableColumns count="6">
    <tableColumn id="1" xr3:uid="{28E4512A-4DD1-458A-AFE6-2300EA7F72DC}" name="CÓDIGO CATÁLOGO" dataDxfId="15"/>
    <tableColumn id="2" xr3:uid="{10977FFD-6F57-463F-BB2C-EA6E178A96FA}" name="ARTÍCULO">
      <calculatedColumnFormula>IFERROR(INDEX(UNSPSCDes,MATCH(INDIRECT(ADDRESS(ROW(),COLUMN()-1,4)),UNSPSCCode,0)),"")</calculatedColumnFormula>
    </tableColumn>
    <tableColumn id="3" xr3:uid="{7056FCA8-E7B9-4B28-99A7-855A46559121}" name="UNIDAD DE MEDIDA"/>
    <tableColumn id="4" xr3:uid="{3B40E7FC-AB04-42FC-8E5C-9282710A7CF0}" name="CANTIDAD TOTAL ESTIMADA"/>
    <tableColumn id="5" xr3:uid="{54BC5DC2-46A1-407B-8F88-16EC74F3C1C2}" name="PRECIO UNITARIO ESTIMADO"/>
    <tableColumn id="6" xr3:uid="{D755A613-F5F0-4CDE-B91C-852360C29E10}" name="MONTO TOTAL ESTIMADO">
      <calculatedColumnFormula>INDIRECT(ADDRESS(ROW(),COLUMN()-2,4))*INDIRECT(ADDRESS(ROW(),COLUMN()-1,4))</calculatedColumnFormula>
    </tableColumn>
  </tableColumns>
  <tableStyleInfo name="None" showFirstColumn="0" showLastColumn="0" showRowStripes="1" showColumnStripes="0"/>
</table>
</file>

<file path=xl/tables/table10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0" xr:uid="{E402CEE5-93A7-4D97-AB8E-C1E5EACD1A78}" name="Table3111" displayName="Table3111" ref="A1228:F1229" totalsRowShown="0">
  <autoFilter ref="A1228:F1229" xr:uid="{E402CEE5-93A7-4D97-AB8E-C1E5EACD1A78}"/>
  <tableColumns count="6">
    <tableColumn id="1" xr3:uid="{A1D13E6D-1B98-497D-98CE-7A938754407C}" name="CÓDIGO CATÁLOGO" dataDxfId="14"/>
    <tableColumn id="2" xr3:uid="{4F461140-EB74-494F-93B4-62786FF28482}" name="ARTÍCULO">
      <calculatedColumnFormula>IFERROR(INDEX(UNSPSCDes,MATCH(INDIRECT(ADDRESS(ROW(),COLUMN()-1,4)),UNSPSCCode,0)),"")</calculatedColumnFormula>
    </tableColumn>
    <tableColumn id="3" xr3:uid="{C50E2613-9A1C-4DCE-AEB9-9CEFC1C88839}" name="UNIDAD DE MEDIDA"/>
    <tableColumn id="4" xr3:uid="{C5EF0AB7-0580-4A17-9356-BEC3E7DB9A91}" name="CANTIDAD TOTAL ESTIMADA"/>
    <tableColumn id="5" xr3:uid="{36FFCCAF-85FB-4BAA-A882-6CC42B59E559}" name="PRECIO UNITARIO ESTIMADO"/>
    <tableColumn id="6" xr3:uid="{B0D09130-960E-450F-84A6-05CE3E8F9D61}" name="MONTO TOTAL ESTIMADO">
      <calculatedColumnFormula>INDIRECT(ADDRESS(ROW(),COLUMN()-2,4))*INDIRECT(ADDRESS(ROW(),COLUMN()-1,4))</calculatedColumnFormula>
    </tableColumn>
  </tableColumns>
  <tableStyleInfo name="None" showFirstColumn="0" showLastColumn="0" showRowStripes="1" showColumnStripes="0"/>
</table>
</file>

<file path=xl/tables/table10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1" xr:uid="{7880975E-845E-4F71-9FF7-3E3DFF368B77}" name="Table3112" displayName="Table3112" ref="A1239:F1240" totalsRowShown="0">
  <autoFilter ref="A1239:F1240" xr:uid="{7880975E-845E-4F71-9FF7-3E3DFF368B77}"/>
  <tableColumns count="6">
    <tableColumn id="1" xr3:uid="{B974FA32-395A-4CFD-92EF-62301465494D}" name="CÓDIGO CATÁLOGO" dataDxfId="13"/>
    <tableColumn id="2" xr3:uid="{94CF52FE-8492-48AF-9BFA-9A5A1354359A}" name="ARTÍCULO">
      <calculatedColumnFormula>IFERROR(INDEX(UNSPSCDes,MATCH(INDIRECT(ADDRESS(ROW(),COLUMN()-1,4)),UNSPSCCode,0)),"")</calculatedColumnFormula>
    </tableColumn>
    <tableColumn id="3" xr3:uid="{936BEA98-2A55-4071-9FD5-1F85F39CCF08}" name="UNIDAD DE MEDIDA"/>
    <tableColumn id="4" xr3:uid="{F00DD397-EB38-49D1-8431-79019D1A0C5A}" name="CANTIDAD TOTAL ESTIMADA"/>
    <tableColumn id="5" xr3:uid="{3AACE14E-CC77-4DBD-AF16-BB1C97C596B7}" name="PRECIO UNITARIO ESTIMADO"/>
    <tableColumn id="6" xr3:uid="{9BDAA2E2-A57E-456C-B07E-635AA0314C3F}" name="MONTO TOTAL ESTIMADO">
      <calculatedColumnFormula>INDIRECT(ADDRESS(ROW(),COLUMN()-2,4))*INDIRECT(ADDRESS(ROW(),COLUMN()-1,4))</calculatedColumnFormula>
    </tableColumn>
  </tableColumns>
  <tableStyleInfo name="None" showFirstColumn="0" showLastColumn="0" showRowStripes="1" showColumnStripes="0"/>
</table>
</file>

<file path=xl/tables/table10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2" xr:uid="{D033A042-373B-4393-9BDB-A70B1B594A72}" name="Table3113" displayName="Table3113" ref="A1250:F1251" totalsRowShown="0">
  <autoFilter ref="A1250:F1251" xr:uid="{D033A042-373B-4393-9BDB-A70B1B594A72}"/>
  <tableColumns count="6">
    <tableColumn id="1" xr3:uid="{31DDFAB6-CDF6-46C2-983C-41FF62A74E54}" name="CÓDIGO CATÁLOGO" dataDxfId="12"/>
    <tableColumn id="2" xr3:uid="{786686E6-38B1-4492-AA39-D7993D279536}" name="ARTÍCULO">
      <calculatedColumnFormula>IFERROR(INDEX(UNSPSCDes,MATCH(INDIRECT(ADDRESS(ROW(),COLUMN()-1,4)),UNSPSCCode,0)),"")</calculatedColumnFormula>
    </tableColumn>
    <tableColumn id="3" xr3:uid="{04A458A0-C33B-447F-8902-4893DC37F54E}" name="UNIDAD DE MEDIDA"/>
    <tableColumn id="4" xr3:uid="{E9C53215-B2D9-48CD-A9D3-C3019DE5FDB2}" name="CANTIDAD TOTAL ESTIMADA"/>
    <tableColumn id="5" xr3:uid="{47BA3880-083C-4081-994B-386A1C0DF4B3}" name="PRECIO UNITARIO ESTIMADO"/>
    <tableColumn id="6" xr3:uid="{A8A5DEA1-1303-491D-BE34-D3526CE17C17}" name="MONTO TOTAL ESTIMADO">
      <calculatedColumnFormula>INDIRECT(ADDRESS(ROW(),COLUMN()-2,4))*INDIRECT(ADDRESS(ROW(),COLUMN()-1,4))</calculatedColumnFormula>
    </tableColumn>
  </tableColumns>
  <tableStyleInfo name="None" showFirstColumn="0" showLastColumn="0" showRowStripes="1" showColumnStripes="0"/>
</table>
</file>

<file path=xl/tables/table10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4" xr:uid="{2FC82BFE-AE5A-48C9-9939-C3A11AF89C40}" name="Table3115" displayName="Table3115" ref="A1261:F1267" totalsRowShown="0">
  <autoFilter ref="A1261:F1267" xr:uid="{2FC82BFE-AE5A-48C9-9939-C3A11AF89C40}"/>
  <tableColumns count="6">
    <tableColumn id="1" xr3:uid="{A97938FE-C166-4D06-89CF-6E5A682F0F17}" name="CÓDIGO CATÁLOGO"/>
    <tableColumn id="2" xr3:uid="{80EEFBD2-F12A-4180-8BBC-6CC5CEC76F01}" name="ARTÍCULO">
      <calculatedColumnFormula>IFERROR(INDEX(UNSPSCDes,MATCH(INDIRECT(ADDRESS(ROW(),COLUMN()-1,4)),UNSPSCCode,0)),"")</calculatedColumnFormula>
    </tableColumn>
    <tableColumn id="3" xr3:uid="{BFCD8C95-1CA6-4BD2-BB73-4A94B17A6942}" name="UNIDAD DE MEDIDA"/>
    <tableColumn id="4" xr3:uid="{712F0F8F-F935-4E1C-AD3D-E71EF023F11D}" name="CANTIDAD TOTAL ESTIMADA"/>
    <tableColumn id="5" xr3:uid="{27CFB7A5-C67E-4B63-BE06-FE4F50BF166A}" name="PRECIO UNITARIO ESTIMADO"/>
    <tableColumn id="6" xr3:uid="{AA4046BA-DB95-4D69-A004-03803368F194}" name="MONTO TOTAL ESTIMADO">
      <calculatedColumnFormula>INDIRECT(ADDRESS(ROW(),COLUMN()-2,4))*INDIRECT(ADDRESS(ROW(),COLUMN()-1,4))</calculatedColumnFormula>
    </tableColumn>
  </tableColumns>
  <tableStyleInfo name="None" showFirstColumn="0" showLastColumn="0" showRowStripes="1" showColumnStripes="0"/>
</table>
</file>

<file path=xl/tables/table10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5" xr:uid="{778B140A-4E37-4C4B-B9B0-7D612930638D}" name="Table3116" displayName="Table3116" ref="A1277:F1283" totalsRowShown="0">
  <autoFilter ref="A1277:F1283" xr:uid="{778B140A-4E37-4C4B-B9B0-7D612930638D}"/>
  <tableColumns count="6">
    <tableColumn id="1" xr3:uid="{50B9A17C-33F0-4CD6-A2EB-B59E8EC686DB}" name="CÓDIGO CATÁLOGO"/>
    <tableColumn id="2" xr3:uid="{99EC6617-1CA8-461A-B09B-B99FEE979151}" name="ARTÍCULO">
      <calculatedColumnFormula>IFERROR(INDEX(UNSPSCDes,MATCH(INDIRECT(ADDRESS(ROW(),COLUMN()-1,4)),UNSPSCCode,0)),"")</calculatedColumnFormula>
    </tableColumn>
    <tableColumn id="3" xr3:uid="{3840AA51-87E2-41B6-AC51-320D143472D5}" name="UNIDAD DE MEDIDA"/>
    <tableColumn id="4" xr3:uid="{B5222018-A30E-4B15-870B-1BD4570964AF}" name="CANTIDAD TOTAL ESTIMADA"/>
    <tableColumn id="5" xr3:uid="{1C5E8A5C-7365-4008-90EC-91036E1741C6}" name="PRECIO UNITARIO ESTIMADO"/>
    <tableColumn id="6" xr3:uid="{F264BB79-A9BD-4107-ABF1-E6FC5FC5842E}" name="MONTO TOTAL ESTIMADO">
      <calculatedColumnFormula>INDIRECT(ADDRESS(ROW(),COLUMN()-2,4))*INDIRECT(ADDRESS(ROW(),COLUMN()-1,4))</calculatedColumnFormula>
    </tableColumn>
  </tableColumns>
  <tableStyleInfo name="None" showFirstColumn="0" showLastColumn="0" showRowStripes="1" showColumnStripes="0"/>
</table>
</file>

<file path=xl/tables/table10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6" xr:uid="{027DE6E1-1C84-44F8-BCB3-78E34D2A8B68}" name="Table3117" displayName="Table3117" ref="A1293:F1294" totalsRowShown="0">
  <autoFilter ref="A1293:F1294" xr:uid="{027DE6E1-1C84-44F8-BCB3-78E34D2A8B68}"/>
  <tableColumns count="6">
    <tableColumn id="1" xr3:uid="{B7B517A0-E8FC-4CCA-B8A5-67F4EEB84FA4}" name="CÓDIGO CATÁLOGO" dataDxfId="11"/>
    <tableColumn id="2" xr3:uid="{9E26C6BD-8D7A-41A8-A853-D3F3CD9B4967}" name="ARTÍCULO">
      <calculatedColumnFormula>IFERROR(INDEX(UNSPSCDes,MATCH(INDIRECT(ADDRESS(ROW(),COLUMN()-1,4)),UNSPSCCode,0)),"")</calculatedColumnFormula>
    </tableColumn>
    <tableColumn id="3" xr3:uid="{C23A7777-1092-49B6-AD07-43E8448DF9FC}" name="UNIDAD DE MEDIDA"/>
    <tableColumn id="4" xr3:uid="{E237A684-2FA9-4002-89F5-613B9A7F9211}" name="CANTIDAD TOTAL ESTIMADA"/>
    <tableColumn id="5" xr3:uid="{A6017A4E-A8C8-4431-9D61-02D9503E31F3}" name="PRECIO UNITARIO ESTIMADO"/>
    <tableColumn id="6" xr3:uid="{C9580124-A96D-4914-8D6F-3F24F625155F}" name="MONTO TOTAL ESTIMADO">
      <calculatedColumnFormula>INDIRECT(ADDRESS(ROW(),COLUMN()-2,4))*INDIRECT(ADDRESS(ROW(),COLUMN()-1,4))</calculatedColumnFormula>
    </tableColumn>
  </tableColumns>
  <tableStyleInfo name="None" showFirstColumn="0" showLastColumn="0" showRowStripes="1" showColumnStripes="0"/>
</table>
</file>

<file path=xl/tables/table10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7" xr:uid="{AB193E47-0136-4FE0-BF8C-52786B61CF1B}" name="Table3118" displayName="Table3118" ref="A1304:F1305" totalsRowShown="0">
  <autoFilter ref="A1304:F1305" xr:uid="{AB193E47-0136-4FE0-BF8C-52786B61CF1B}"/>
  <tableColumns count="6">
    <tableColumn id="1" xr3:uid="{BBFB8C39-DE84-4EBF-BA3D-4DB7ED83A9A7}" name="CÓDIGO CATÁLOGO"/>
    <tableColumn id="2" xr3:uid="{8FB29C81-4C51-47CF-A796-12902F18AB09}" name="ARTÍCULO">
      <calculatedColumnFormula>IFERROR(INDEX(UNSPSCDes,MATCH(INDIRECT(ADDRESS(ROW(),COLUMN()-1,4)),UNSPSCCode,0)),"")</calculatedColumnFormula>
    </tableColumn>
    <tableColumn id="3" xr3:uid="{7A4F7496-8D2B-4849-AFB3-80412D257ED0}" name="UNIDAD DE MEDIDA"/>
    <tableColumn id="4" xr3:uid="{F4F00C7A-7519-4A55-8955-6819B856BD04}" name="CANTIDAD TOTAL ESTIMADA"/>
    <tableColumn id="5" xr3:uid="{567167D8-DC41-4DAB-8528-185DD4473005}" name="PRECIO UNITARIO ESTIMADO"/>
    <tableColumn id="6" xr3:uid="{9D67A5B4-742F-48A7-B957-B06262A90D48}" name="MONTO TOTAL ESTIMADO">
      <calculatedColumnFormula>INDIRECT(ADDRESS(ROW(),COLUMN()-2,4))*INDIRECT(ADDRESS(ROW(),COLUMN()-1,4))</calculatedColumnFormula>
    </tableColumn>
  </tableColumns>
  <tableStyleInfo name="None" showFirstColumn="0" showLastColumn="0" showRowStripes="1" showColumnStripes="0"/>
</table>
</file>

<file path=xl/tables/table10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8" xr:uid="{2BC2EF81-C723-4183-88F6-5DFB18E9803E}" name="Table3119" displayName="Table3119" ref="A1315:F1317" totalsRowShown="0">
  <autoFilter ref="A1315:F1317" xr:uid="{2BC2EF81-C723-4183-88F6-5DFB18E9803E}"/>
  <tableColumns count="6">
    <tableColumn id="1" xr3:uid="{BA700A3B-AD8E-4204-80E9-4A64C5174AD0}" name="CÓDIGO CATÁLOGO"/>
    <tableColumn id="2" xr3:uid="{0F2E7F55-CAAB-4F62-94C0-C99AC84B309C}" name="ARTÍCULO">
      <calculatedColumnFormula>IFERROR(INDEX(UNSPSCDes,MATCH(INDIRECT(ADDRESS(ROW(),COLUMN()-1,4)),UNSPSCCode,0)),"")</calculatedColumnFormula>
    </tableColumn>
    <tableColumn id="3" xr3:uid="{6232FD1C-E6FB-49C6-96B0-2F05E87B97D7}" name="UNIDAD DE MEDIDA"/>
    <tableColumn id="4" xr3:uid="{0413B58E-F987-4BE9-8BC5-E3D5C64215C5}" name="CANTIDAD TOTAL ESTIMADA"/>
    <tableColumn id="5" xr3:uid="{D2B7D6F2-7EE2-4CAD-A2DA-F702112C089F}" name="PRECIO UNITARIO ESTIMADO"/>
    <tableColumn id="6" xr3:uid="{EE25ABFF-568E-4DF6-8C7C-3B62A8B3CE46}" name="MONTO TOTAL ESTIMADO">
      <calculatedColumnFormula>INDIRECT(ADDRESS(ROW(),COLUMN()-2,4))*INDIRECT(ADDRESS(ROW(),COLUMN()-1,4))</calculatedColumnFormula>
    </tableColumn>
  </tableColumns>
  <tableStyleInfo name="None" showFirstColumn="0" showLastColumn="0" showRowStripes="1" showColumnStripes="0"/>
</table>
</file>

<file path=xl/tables/table10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9" xr:uid="{8AB8D393-9C6D-42B0-AB63-C8A548E3961D}" name="Table3120" displayName="Table3120" ref="A1327:F1331" totalsRowShown="0">
  <autoFilter ref="A1327:F1331" xr:uid="{8AB8D393-9C6D-42B0-AB63-C8A548E3961D}"/>
  <tableColumns count="6">
    <tableColumn id="1" xr3:uid="{CE482467-05EF-4F79-8A5D-62F02E5A2D14}" name="CÓDIGO CATÁLOGO"/>
    <tableColumn id="2" xr3:uid="{C2070DA4-EAA4-4B89-8AA0-5B1D936DF894}" name="ARTÍCULO">
      <calculatedColumnFormula>IFERROR(INDEX(UNSPSCDes,MATCH(INDIRECT(ADDRESS(ROW(),COLUMN()-1,4)),UNSPSCCode,0)),"")</calculatedColumnFormula>
    </tableColumn>
    <tableColumn id="3" xr3:uid="{5E40C3D8-12AA-4289-9F2D-A55177859A62}" name="UNIDAD DE MEDIDA"/>
    <tableColumn id="4" xr3:uid="{BDE42C4C-76E1-404D-A1BC-C7EEAC4E4161}" name="CANTIDAD TOTAL ESTIMADA"/>
    <tableColumn id="5" xr3:uid="{B1D8D9B8-CFAD-4138-A065-8835C30CAE59}" name="PRECIO UNITARIO ESTIMADO"/>
    <tableColumn id="6" xr3:uid="{EEAF0C81-28AA-4330-B4D1-8125E7C676EF}" name="MONTO TOTAL ESTIMADO">
      <calculatedColumnFormula>INDIRECT(ADDRESS(ROW(),COLUMN()-2,4))*INDIRECT(ADDRESS(ROW(),COLUMN()-1,4))</calculatedColumnFormula>
    </tableColumn>
  </tableColumns>
  <tableStyleInfo name="None"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C2EF2614-4A44-47ED-A2FC-6DB02D2F8DDA}" name="Table313" displayName="Table313" ref="A153:F154" totalsRowShown="0">
  <autoFilter ref="A153:F154" xr:uid="{C2EF2614-4A44-47ED-A2FC-6DB02D2F8DDA}"/>
  <tableColumns count="6">
    <tableColumn id="1" xr3:uid="{E9EC9F03-0910-4CC3-B9A4-96ECF2655D15}" name="CÓDIGO CATÁLOGO"/>
    <tableColumn id="2" xr3:uid="{58D36D7B-7514-4A80-9E2C-87A6FAEAD253}" name="ARTÍCULO">
      <calculatedColumnFormula>IFERROR(INDEX(UNSPSCDes,MATCH(INDIRECT(ADDRESS(ROW(),COLUMN()-1,4)),UNSPSCCode,0)),"")</calculatedColumnFormula>
    </tableColumn>
    <tableColumn id="3" xr3:uid="{782678FC-B118-4DDB-89A9-F8AFFFF0F7E7}" name="UNIDAD DE MEDIDA"/>
    <tableColumn id="4" xr3:uid="{AF119B2E-8A20-486D-AFC9-283E93CBE108}" name="CANTIDAD TOTAL ESTIMADA"/>
    <tableColumn id="5" xr3:uid="{32F8E46C-C881-45DF-AF67-0286275B5292}" name="PRECIO UNITARIO ESTIMADO"/>
    <tableColumn id="6" xr3:uid="{BC093741-1ED1-469D-B91A-866A4B8993BE}" name="MONTO TOTAL ESTIMADO">
      <calculatedColumnFormula>INDIRECT(ADDRESS(ROW(),COLUMN()-2,4))*INDIRECT(ADDRESS(ROW(),COLUMN()-1,4))</calculatedColumnFormula>
    </tableColumn>
  </tableColumns>
  <tableStyleInfo name="None" showFirstColumn="0" showLastColumn="0" showRowStripes="1" showColumnStripes="0"/>
</table>
</file>

<file path=xl/tables/table1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0" xr:uid="{955F8BB7-FBE4-4248-AB8A-3AD332F24CC0}" name="Table3121" displayName="Table3121" ref="A1341:F1352" totalsRowShown="0">
  <autoFilter ref="A1341:F1352" xr:uid="{955F8BB7-FBE4-4248-AB8A-3AD332F24CC0}"/>
  <tableColumns count="6">
    <tableColumn id="1" xr3:uid="{DA1F6FE1-5256-4B0D-A965-16BFF9FCBB81}" name="CÓDIGO CATÁLOGO"/>
    <tableColumn id="2" xr3:uid="{F0F37693-A7F5-4AB6-B8B3-2838B76898AB}" name="ARTÍCULO">
      <calculatedColumnFormula>IFERROR(INDEX(UNSPSCDes,MATCH(INDIRECT(ADDRESS(ROW(),COLUMN()-1,4)),UNSPSCCode,0)),"")</calculatedColumnFormula>
    </tableColumn>
    <tableColumn id="3" xr3:uid="{53A7ACFF-4DD7-45C2-8350-7B8DDBB46427}" name="UNIDAD DE MEDIDA"/>
    <tableColumn id="4" xr3:uid="{BD585DE4-51F7-476E-831F-76B60FF9AD07}" name="CANTIDAD TOTAL ESTIMADA"/>
    <tableColumn id="5" xr3:uid="{7A09EA52-0AFC-45D1-AAB3-FB900FECA8DE}" name="PRECIO UNITARIO ESTIMADO"/>
    <tableColumn id="6" xr3:uid="{575073C0-BAB8-493B-A394-CB2D018C6AE2}" name="MONTO TOTAL ESTIMADO">
      <calculatedColumnFormula>INDIRECT(ADDRESS(ROW(),COLUMN()-2,4))*INDIRECT(ADDRESS(ROW(),COLUMN()-1,4))</calculatedColumnFormula>
    </tableColumn>
  </tableColumns>
  <tableStyleInfo name="None" showFirstColumn="0" showLastColumn="0" showRowStripes="1" showColumnStripes="0"/>
</table>
</file>

<file path=xl/tables/table1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1" xr:uid="{FDB0BDD3-8F8C-4B5E-AB0A-2BFFF98DAD5C}" name="Table3122" displayName="Table3122" ref="A1362:F1363" totalsRowShown="0">
  <autoFilter ref="A1362:F1363" xr:uid="{FDB0BDD3-8F8C-4B5E-AB0A-2BFFF98DAD5C}"/>
  <tableColumns count="6">
    <tableColumn id="1" xr3:uid="{EC27F02A-7C73-4B36-97A5-C45D17262D75}" name="CÓDIGO CATÁLOGO" dataDxfId="10"/>
    <tableColumn id="2" xr3:uid="{AEDC8DA4-F383-4BD6-8FD8-DB7F975BC954}" name="ARTÍCULO">
      <calculatedColumnFormula>IFERROR(INDEX(UNSPSCDes,MATCH(INDIRECT(ADDRESS(ROW(),COLUMN()-1,4)),UNSPSCCode,0)),"")</calculatedColumnFormula>
    </tableColumn>
    <tableColumn id="3" xr3:uid="{E23A42FF-62FF-480C-AD93-354A05E318A7}" name="UNIDAD DE MEDIDA"/>
    <tableColumn id="4" xr3:uid="{359D000A-D593-43E8-8A09-6CEAA77C37F0}" name="CANTIDAD TOTAL ESTIMADA"/>
    <tableColumn id="5" xr3:uid="{63624B4B-079B-4A81-A85A-354D3880C869}" name="PRECIO UNITARIO ESTIMADO"/>
    <tableColumn id="6" xr3:uid="{668831EE-33E1-4F59-A753-253AC9D15717}" name="MONTO TOTAL ESTIMADO">
      <calculatedColumnFormula>INDIRECT(ADDRESS(ROW(),COLUMN()-2,4))*INDIRECT(ADDRESS(ROW(),COLUMN()-1,4))</calculatedColumnFormula>
    </tableColumn>
  </tableColumns>
  <tableStyleInfo name="None" showFirstColumn="0" showLastColumn="0" showRowStripes="1" showColumnStripes="0"/>
</table>
</file>

<file path=xl/tables/table1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2" xr:uid="{E46B5985-7E09-4BF0-ACA5-312516805FFA}" name="Table3123" displayName="Table3123" ref="A1373:F1374" totalsRowShown="0">
  <autoFilter ref="A1373:F1374" xr:uid="{E46B5985-7E09-4BF0-ACA5-312516805FFA}"/>
  <tableColumns count="6">
    <tableColumn id="1" xr3:uid="{E882B6CB-A359-480A-A1CE-C59E5C2E0C91}" name="CÓDIGO CATÁLOGO" dataDxfId="9"/>
    <tableColumn id="2" xr3:uid="{83511150-64FF-498B-BC97-96CD5D9E7BE6}" name="ARTÍCULO">
      <calculatedColumnFormula>IFERROR(INDEX(UNSPSCDes,MATCH(INDIRECT(ADDRESS(ROW(),COLUMN()-1,4)),UNSPSCCode,0)),"")</calculatedColumnFormula>
    </tableColumn>
    <tableColumn id="3" xr3:uid="{10DAE6FD-9B4A-4BC1-932F-A95AE65E00A0}" name="UNIDAD DE MEDIDA"/>
    <tableColumn id="4" xr3:uid="{9A94D0A6-1DBD-4E8F-BB16-BF5B4891780A}" name="CANTIDAD TOTAL ESTIMADA"/>
    <tableColumn id="5" xr3:uid="{765A7BD1-FD29-4CE4-8125-591F50D817B4}" name="PRECIO UNITARIO ESTIMADO"/>
    <tableColumn id="6" xr3:uid="{880ED596-8C0E-42A7-A7F9-180C3DB98F9C}" name="MONTO TOTAL ESTIMADO">
      <calculatedColumnFormula>INDIRECT(ADDRESS(ROW(),COLUMN()-2,4))*INDIRECT(ADDRESS(ROW(),COLUMN()-1,4))</calculatedColumnFormula>
    </tableColumn>
  </tableColumns>
  <tableStyleInfo name="None" showFirstColumn="0" showLastColumn="0" showRowStripes="1" showColumnStripes="0"/>
</table>
</file>

<file path=xl/tables/table1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3" xr:uid="{98510612-1C74-4FCE-894F-2C98A2EFC3BA}" name="Table3124" displayName="Table3124" ref="A1384:F1385" totalsRowShown="0">
  <autoFilter ref="A1384:F1385" xr:uid="{98510612-1C74-4FCE-894F-2C98A2EFC3BA}"/>
  <tableColumns count="6">
    <tableColumn id="1" xr3:uid="{DEA127AD-5BC8-4286-8DAF-A3B765A90EDC}" name="CÓDIGO CATÁLOGO" dataDxfId="8"/>
    <tableColumn id="2" xr3:uid="{85CADCD2-3AA5-45A0-9DB3-02A865369575}" name="ARTÍCULO">
      <calculatedColumnFormula>IFERROR(INDEX(UNSPSCDes,MATCH(INDIRECT(ADDRESS(ROW(),COLUMN()-1,4)),UNSPSCCode,0)),"")</calculatedColumnFormula>
    </tableColumn>
    <tableColumn id="3" xr3:uid="{8FE6D582-EE4A-4C79-9041-13ED1C83871B}" name="UNIDAD DE MEDIDA"/>
    <tableColumn id="4" xr3:uid="{36A89DC4-3BC1-47D6-8118-235D296AA6AB}" name="CANTIDAD TOTAL ESTIMADA"/>
    <tableColumn id="5" xr3:uid="{603E14D6-D282-4089-B715-5589FAC88A41}" name="PRECIO UNITARIO ESTIMADO"/>
    <tableColumn id="6" xr3:uid="{087D3A31-4B21-4241-8ED2-A0619EE7638F}" name="MONTO TOTAL ESTIMADO">
      <calculatedColumnFormula>INDIRECT(ADDRESS(ROW(),COLUMN()-2,4))*INDIRECT(ADDRESS(ROW(),COLUMN()-1,4))</calculatedColumnFormula>
    </tableColumn>
  </tableColumns>
  <tableStyleInfo name="None" showFirstColumn="0" showLastColumn="0" showRowStripes="1" showColumnStripes="0"/>
</table>
</file>

<file path=xl/tables/table1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4" xr:uid="{219C9153-5D60-4CD5-8CF0-665EE6D2F9C0}" name="Table3125" displayName="Table3125" ref="A1395:F1396" totalsRowShown="0">
  <autoFilter ref="A1395:F1396" xr:uid="{219C9153-5D60-4CD5-8CF0-665EE6D2F9C0}"/>
  <tableColumns count="6">
    <tableColumn id="1" xr3:uid="{7C7FD9E1-D381-4670-96A9-15A2294D6087}" name="CÓDIGO CATÁLOGO" dataDxfId="7"/>
    <tableColumn id="2" xr3:uid="{9A10C933-966C-4E4A-9F82-BD43B2427792}" name="ARTÍCULO">
      <calculatedColumnFormula>IFERROR(INDEX(UNSPSCDes,MATCH(INDIRECT(ADDRESS(ROW(),COLUMN()-1,4)),UNSPSCCode,0)),"")</calculatedColumnFormula>
    </tableColumn>
    <tableColumn id="3" xr3:uid="{096DF3B4-06A8-4037-A226-F21437D46BF0}" name="UNIDAD DE MEDIDA"/>
    <tableColumn id="4" xr3:uid="{779C9CD4-6B45-41BA-8E19-FE0B2CB30B70}" name="CANTIDAD TOTAL ESTIMADA"/>
    <tableColumn id="5" xr3:uid="{5AC90255-ECC8-4A8C-8DFD-28EF502620F8}" name="PRECIO UNITARIO ESTIMADO"/>
    <tableColumn id="6" xr3:uid="{D962A430-A6E6-41F5-A196-03E3FF7BF64C}" name="MONTO TOTAL ESTIMADO">
      <calculatedColumnFormula>INDIRECT(ADDRESS(ROW(),COLUMN()-2,4))*INDIRECT(ADDRESS(ROW(),COLUMN()-1,4))</calculatedColumnFormula>
    </tableColumn>
  </tableColumns>
  <tableStyleInfo name="None" showFirstColumn="0" showLastColumn="0" showRowStripes="1" showColumnStripes="0"/>
</table>
</file>

<file path=xl/tables/table1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5" xr:uid="{E55C478A-ED88-43E5-9B16-9326732F8651}" name="Table3126" displayName="Table3126" ref="A1406:F1409" totalsRowShown="0">
  <autoFilter ref="A1406:F1409" xr:uid="{E55C478A-ED88-43E5-9B16-9326732F8651}"/>
  <tableColumns count="6">
    <tableColumn id="1" xr3:uid="{DCA3EE21-9F80-4205-B8AB-DEAF745B4651}" name="CÓDIGO CATÁLOGO"/>
    <tableColumn id="2" xr3:uid="{7845549D-1C71-4221-9B9D-1DC909E99535}" name="ARTÍCULO">
      <calculatedColumnFormula>IFERROR(INDEX(UNSPSCDes,MATCH(INDIRECT(ADDRESS(ROW(),COLUMN()-1,4)),UNSPSCCode,0)),"")</calculatedColumnFormula>
    </tableColumn>
    <tableColumn id="3" xr3:uid="{63A68932-EE42-45C5-95DE-1BD085A9CC55}" name="UNIDAD DE MEDIDA"/>
    <tableColumn id="4" xr3:uid="{375CF220-B280-445E-A4C3-77F51B6A8B30}" name="CANTIDAD TOTAL ESTIMADA"/>
    <tableColumn id="5" xr3:uid="{C8DBE191-ECD3-44B5-A87C-CFEF8866AFA5}" name="PRECIO UNITARIO ESTIMADO"/>
    <tableColumn id="6" xr3:uid="{32732F2E-12E7-427B-9260-01E5083BF1E5}" name="MONTO TOTAL ESTIMADO">
      <calculatedColumnFormula>INDIRECT(ADDRESS(ROW(),COLUMN()-2,4))*INDIRECT(ADDRESS(ROW(),COLUMN()-1,4))</calculatedColumnFormula>
    </tableColumn>
  </tableColumns>
  <tableStyleInfo name="None" showFirstColumn="0" showLastColumn="0" showRowStripes="1" showColumnStripes="0"/>
</table>
</file>

<file path=xl/tables/table1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7" xr:uid="{AA230BC5-CB11-4036-892A-38E7D28CD68A}" name="Table3128" displayName="Table3128" ref="A1419:F1424" totalsRowShown="0">
  <autoFilter ref="A1419:F1424" xr:uid="{AA230BC5-CB11-4036-892A-38E7D28CD68A}"/>
  <tableColumns count="6">
    <tableColumn id="1" xr3:uid="{CF5244D4-7850-4C02-9138-41146498F7B2}" name="CÓDIGO CATÁLOGO"/>
    <tableColumn id="2" xr3:uid="{0719689E-A0E7-41D6-8766-57C3F154962D}" name="ARTÍCULO">
      <calculatedColumnFormula>IFERROR(INDEX(UNSPSCDes,MATCH(INDIRECT(ADDRESS(ROW(),COLUMN()-1,4)),UNSPSCCode,0)),"")</calculatedColumnFormula>
    </tableColumn>
    <tableColumn id="3" xr3:uid="{4E974623-0427-470C-A25C-DA9B1D837903}" name="UNIDAD DE MEDIDA"/>
    <tableColumn id="4" xr3:uid="{250F6AE5-F482-46F7-8D00-65DF67624AD6}" name="CANTIDAD TOTAL ESTIMADA"/>
    <tableColumn id="5" xr3:uid="{458E2262-7FAC-4188-BBE0-4AF9BA8F0CF5}" name="PRECIO UNITARIO ESTIMADO"/>
    <tableColumn id="6" xr3:uid="{5CC19A56-9265-4F42-ACAD-2E5BD2314679}" name="MONTO TOTAL ESTIMADO">
      <calculatedColumnFormula>INDIRECT(ADDRESS(ROW(),COLUMN()-2,4))*INDIRECT(ADDRESS(ROW(),COLUMN()-1,4))</calculatedColumnFormula>
    </tableColumn>
  </tableColumns>
  <tableStyleInfo name="None" showFirstColumn="0" showLastColumn="0" showRowStripes="1" showColumnStripes="0"/>
</table>
</file>

<file path=xl/tables/table1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8" xr:uid="{F6D2E9DA-E5FE-4B4D-83BE-6C20D1C67140}" name="Table3129" displayName="Table3129" ref="A1434:F1448" totalsRowShown="0">
  <autoFilter ref="A1434:F1448" xr:uid="{F6D2E9DA-E5FE-4B4D-83BE-6C20D1C67140}"/>
  <tableColumns count="6">
    <tableColumn id="1" xr3:uid="{FCD46477-1843-4252-99E3-D075B83B9146}" name="CÓDIGO CATÁLOGO"/>
    <tableColumn id="2" xr3:uid="{F695F76E-233A-4E3E-B20A-9F8F12B0855C}" name="ARTÍCULO">
      <calculatedColumnFormula>IFERROR(INDEX(UNSPSCDes,MATCH(INDIRECT(ADDRESS(ROW(),COLUMN()-1,4)),UNSPSCCode,0)),"")</calculatedColumnFormula>
    </tableColumn>
    <tableColumn id="3" xr3:uid="{4A239F5F-03A4-4F82-9359-5B5F66979A27}" name="UNIDAD DE MEDIDA"/>
    <tableColumn id="4" xr3:uid="{BF7237BB-B193-4FF7-BCE9-F7A6E88AF12C}" name="CANTIDAD TOTAL ESTIMADA"/>
    <tableColumn id="5" xr3:uid="{E9B0A9C6-7828-4618-BF31-6C642AAA6EEC}" name="PRECIO UNITARIO ESTIMADO"/>
    <tableColumn id="6" xr3:uid="{137782A0-3FCD-4251-81A0-4C62186FF0A4}" name="MONTO TOTAL ESTIMADO">
      <calculatedColumnFormula>INDIRECT(ADDRESS(ROW(),COLUMN()-2,4))*INDIRECT(ADDRESS(ROW(),COLUMN()-1,4))</calculatedColumnFormula>
    </tableColumn>
  </tableColumns>
  <tableStyleInfo name="None" showFirstColumn="0" showLastColumn="0" showRowStripes="1" showColumnStripes="0"/>
</table>
</file>

<file path=xl/tables/table1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9" xr:uid="{C21BFC28-C405-4220-95F7-E0B1DB71AA11}" name="Table3130" displayName="Table3130" ref="A1458:F1473" totalsRowShown="0">
  <autoFilter ref="A1458:F1473" xr:uid="{C21BFC28-C405-4220-95F7-E0B1DB71AA11}"/>
  <tableColumns count="6">
    <tableColumn id="1" xr3:uid="{62BB992E-A5D0-49B6-B5EE-2F4C67E288E5}" name="CÓDIGO CATÁLOGO" dataDxfId="6"/>
    <tableColumn id="2" xr3:uid="{27CA2B8E-4B4C-43F5-85A6-12C817C10933}" name="ARTÍCULO">
      <calculatedColumnFormula>IFERROR(INDEX(UNSPSCDes,MATCH(INDIRECT(ADDRESS(ROW(),COLUMN()-1,4)),UNSPSCCode,0)),"")</calculatedColumnFormula>
    </tableColumn>
    <tableColumn id="3" xr3:uid="{EF45EE79-127D-44BB-9A58-F3BD9762F984}" name="UNIDAD DE MEDIDA"/>
    <tableColumn id="4" xr3:uid="{FC48E61B-3E73-4BA7-A469-39DFB250B12F}" name="CANTIDAD TOTAL ESTIMADA"/>
    <tableColumn id="5" xr3:uid="{002D1144-6B7C-45AA-A0E2-CEF14B34FB06}" name="PRECIO UNITARIO ESTIMADO"/>
    <tableColumn id="6" xr3:uid="{7FCF3E5E-CC33-4D08-85E5-45664F4DFB14}" name="MONTO TOTAL ESTIMADO">
      <calculatedColumnFormula>INDIRECT(ADDRESS(ROW(),COLUMN()-2,4))*INDIRECT(ADDRESS(ROW(),COLUMN()-1,4))</calculatedColumnFormula>
    </tableColumn>
  </tableColumns>
  <tableStyleInfo name="None" showFirstColumn="0" showLastColumn="0" showRowStripes="1" showColumnStripes="0"/>
</table>
</file>

<file path=xl/tables/table1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0" xr:uid="{152F0612-E926-4128-BCE0-8F18E5F8753B}" name="Table3131" displayName="Table3131" ref="A1483:F1501" totalsRowShown="0">
  <autoFilter ref="A1483:F1501" xr:uid="{152F0612-E926-4128-BCE0-8F18E5F8753B}"/>
  <tableColumns count="6">
    <tableColumn id="1" xr3:uid="{9A878D41-450D-4C40-B59F-C5853A057BCB}" name="CÓDIGO CATÁLOGO"/>
    <tableColumn id="2" xr3:uid="{53E3A582-BDA4-425F-8B3A-928CDF2F360A}" name="ARTÍCULO">
      <calculatedColumnFormula>IFERROR(INDEX(UNSPSCDes,MATCH(INDIRECT(ADDRESS(ROW(),COLUMN()-1,4)),UNSPSCCode,0)),"")</calculatedColumnFormula>
    </tableColumn>
    <tableColumn id="3" xr3:uid="{38AFB396-B6E0-478E-8E8C-E40F9E000650}" name="UNIDAD DE MEDIDA"/>
    <tableColumn id="4" xr3:uid="{AE38D3B4-9324-4F98-823B-A5753FE5D189}" name="CANTIDAD TOTAL ESTIMADA"/>
    <tableColumn id="5" xr3:uid="{4A015D30-D928-45DD-9A46-BFF2E96CCA76}" name="PRECIO UNITARIO ESTIMADO"/>
    <tableColumn id="6" xr3:uid="{795D5A07-6D5D-4C2A-A913-937CD159CD1C}" name="MONTO TOTAL ESTIMADO">
      <calculatedColumnFormula>INDIRECT(ADDRESS(ROW(),COLUMN()-2,4))*INDIRECT(ADDRESS(ROW(),COLUMN()-1,4))</calculatedColumnFormula>
    </tableColumn>
  </tableColumns>
  <tableStyleInfo name="None"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6C76A519-00F2-4AF4-AD35-C8FE8F053735}" name="Table314" displayName="Table314" ref="A164:F167" totalsRowShown="0">
  <autoFilter ref="A164:F167" xr:uid="{6C76A519-00F2-4AF4-AD35-C8FE8F053735}"/>
  <tableColumns count="6">
    <tableColumn id="1" xr3:uid="{8CC4E682-A8EF-482A-B8F5-D58692499310}" name="CÓDIGO CATÁLOGO"/>
    <tableColumn id="2" xr3:uid="{AF1726BA-4B26-4E4F-8ACB-CE3557792581}" name="ARTÍCULO">
      <calculatedColumnFormula>IFERROR(INDEX(UNSPSCDes,MATCH(INDIRECT(ADDRESS(ROW(),COLUMN()-1,4)),UNSPSCCode,0)),"")</calculatedColumnFormula>
    </tableColumn>
    <tableColumn id="3" xr3:uid="{442EE879-F903-49E7-918E-0B4CBFEAF611}" name="UNIDAD DE MEDIDA"/>
    <tableColumn id="4" xr3:uid="{E836F2FC-C032-4A9A-ACAC-8F61D33A92FF}" name="CANTIDAD TOTAL ESTIMADA"/>
    <tableColumn id="5" xr3:uid="{D7495A9D-542D-498C-B955-711946B28BD7}" name="PRECIO UNITARIO ESTIMADO"/>
    <tableColumn id="6" xr3:uid="{F98C0740-F24D-48B4-88BE-72203F6055A2}" name="MONTO TOTAL ESTIMADO">
      <calculatedColumnFormula>INDIRECT(ADDRESS(ROW(),COLUMN()-2,4))*INDIRECT(ADDRESS(ROW(),COLUMN()-1,4))</calculatedColumnFormula>
    </tableColumn>
  </tableColumns>
  <tableStyleInfo name="None" showFirstColumn="0" showLastColumn="0" showRowStripes="1" showColumnStripes="0"/>
</table>
</file>

<file path=xl/tables/table1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5" xr:uid="{2E3FABF9-C127-4A47-AAED-D4DBB4E497BB}" name="Table3136" displayName="Table3136" ref="A1511:F1512" totalsRowShown="0">
  <autoFilter ref="A1511:F1512" xr:uid="{2E3FABF9-C127-4A47-AAED-D4DBB4E497BB}"/>
  <tableColumns count="6">
    <tableColumn id="1" xr3:uid="{5240880F-C287-45E9-BA5B-3992D8665434}" name="CÓDIGO CATÁLOGO"/>
    <tableColumn id="2" xr3:uid="{D7DE009C-5D50-438C-9AFF-F36F310A32ED}" name="ARTÍCULO">
      <calculatedColumnFormula>IFERROR(INDEX(UNSPSCDes,MATCH(INDIRECT(ADDRESS(ROW(),COLUMN()-1,4)),UNSPSCCode,0)),"")</calculatedColumnFormula>
    </tableColumn>
    <tableColumn id="3" xr3:uid="{6E00029C-9449-44C5-A477-A67B1BA0FA14}" name="UNIDAD DE MEDIDA"/>
    <tableColumn id="4" xr3:uid="{58E1BA88-53CE-4E93-906A-DBB64281F796}" name="CANTIDAD TOTAL ESTIMADA"/>
    <tableColumn id="5" xr3:uid="{30F596CE-714D-4704-9D91-EC4CD5281C3D}" name="PRECIO UNITARIO ESTIMADO"/>
    <tableColumn id="6" xr3:uid="{DC06C3DE-D4BD-4687-84F1-73430533B12F}" name="MONTO TOTAL ESTIMADO">
      <calculatedColumnFormula>INDIRECT(ADDRESS(ROW(),COLUMN()-2,4))*INDIRECT(ADDRESS(ROW(),COLUMN()-1,4))</calculatedColumnFormula>
    </tableColumn>
  </tableColumns>
  <tableStyleInfo name="None" showFirstColumn="0" showLastColumn="0" showRowStripes="1" showColumnStripes="0"/>
</table>
</file>

<file path=xl/tables/table1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6" xr:uid="{5CD69231-A2BB-420D-BE78-3FF749A533FA}" name="Table3137" displayName="Table3137" ref="A1522:F1525" totalsRowShown="0">
  <autoFilter ref="A1522:F1525" xr:uid="{5CD69231-A2BB-420D-BE78-3FF749A533FA}"/>
  <tableColumns count="6">
    <tableColumn id="1" xr3:uid="{EEDB9451-E256-436C-A2EC-E9FD18ED4785}" name="CÓDIGO CATÁLOGO"/>
    <tableColumn id="2" xr3:uid="{FD112ECA-6511-4B41-8CF0-2EB22B916B6D}" name="ARTÍCULO">
      <calculatedColumnFormula>IFERROR(INDEX(UNSPSCDes,MATCH(INDIRECT(ADDRESS(ROW(),COLUMN()-1,4)),UNSPSCCode,0)),"")</calculatedColumnFormula>
    </tableColumn>
    <tableColumn id="3" xr3:uid="{8D121513-BAB8-4700-BF16-5D1A3703595B}" name="UNIDAD DE MEDIDA"/>
    <tableColumn id="4" xr3:uid="{48AFF190-75B3-4A0C-A2B1-60DE2BF16FC2}" name="CANTIDAD TOTAL ESTIMADA"/>
    <tableColumn id="5" xr3:uid="{5BAB8AB5-23A4-45A4-9DC9-964969027011}" name="PRECIO UNITARIO ESTIMADO"/>
    <tableColumn id="6" xr3:uid="{98F09260-FDC8-46EA-9831-B161446BC16B}" name="MONTO TOTAL ESTIMADO">
      <calculatedColumnFormula>INDIRECT(ADDRESS(ROW(),COLUMN()-2,4))*INDIRECT(ADDRESS(ROW(),COLUMN()-1,4))</calculatedColumnFormula>
    </tableColumn>
  </tableColumns>
  <tableStyleInfo name="None" showFirstColumn="0" showLastColumn="0" showRowStripes="1" showColumnStripes="0"/>
</table>
</file>

<file path=xl/tables/table1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7" xr:uid="{D2D5FCCA-AA1A-4DC7-8C06-BDA6650E9FFC}" name="Table3138" displayName="Table3138" ref="A1535:F1537" totalsRowShown="0">
  <autoFilter ref="A1535:F1537" xr:uid="{D2D5FCCA-AA1A-4DC7-8C06-BDA6650E9FFC}"/>
  <tableColumns count="6">
    <tableColumn id="1" xr3:uid="{4A1C3203-C393-4F7A-B799-BED4FF97A25B}" name="CÓDIGO CATÁLOGO"/>
    <tableColumn id="2" xr3:uid="{26A796E0-82FD-4A80-9ECC-3A125618C79E}" name="ARTÍCULO">
      <calculatedColumnFormula>IFERROR(INDEX(UNSPSCDes,MATCH(INDIRECT(ADDRESS(ROW(),COLUMN()-1,4)),UNSPSCCode,0)),"")</calculatedColumnFormula>
    </tableColumn>
    <tableColumn id="3" xr3:uid="{9070FB7A-2338-4CF9-A494-54C5BE17CAEE}" name="UNIDAD DE MEDIDA"/>
    <tableColumn id="4" xr3:uid="{F91CF96E-AB30-4DAB-8631-FAAAE2D5A0E3}" name="CANTIDAD TOTAL ESTIMADA"/>
    <tableColumn id="5" xr3:uid="{7DC8D3C9-F74D-470D-ACED-651C253E3A5C}" name="PRECIO UNITARIO ESTIMADO"/>
    <tableColumn id="6" xr3:uid="{D7BD3D0C-342B-4B95-A82B-4FF8DE3811D5}" name="MONTO TOTAL ESTIMADO">
      <calculatedColumnFormula>INDIRECT(ADDRESS(ROW(),COLUMN()-2,4))*INDIRECT(ADDRESS(ROW(),COLUMN()-1,4))</calculatedColumnFormula>
    </tableColumn>
  </tableColumns>
  <tableStyleInfo name="None" showFirstColumn="0" showLastColumn="0" showRowStripes="1" showColumnStripes="0"/>
</table>
</file>

<file path=xl/tables/table1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8" xr:uid="{13D5E1B6-A8E5-4729-BB95-2C0C3A330A16}" name="Table3139" displayName="Table3139" ref="A1547:F1549" totalsRowShown="0">
  <autoFilter ref="A1547:F1549" xr:uid="{13D5E1B6-A8E5-4729-BB95-2C0C3A330A16}"/>
  <tableColumns count="6">
    <tableColumn id="1" xr3:uid="{DC88FD76-9201-46D8-86FA-92E3D5604AD8}" name="CÓDIGO CATÁLOGO"/>
    <tableColumn id="2" xr3:uid="{5A346305-8C8C-4E59-8525-5A965225E52D}" name="ARTÍCULO">
      <calculatedColumnFormula>IFERROR(INDEX(UNSPSCDes,MATCH(INDIRECT(ADDRESS(ROW(),COLUMN()-1,4)),UNSPSCCode,0)),"")</calculatedColumnFormula>
    </tableColumn>
    <tableColumn id="3" xr3:uid="{41BB9FE0-2A90-4EBB-9FF1-D74C61E5683F}" name="UNIDAD DE MEDIDA"/>
    <tableColumn id="4" xr3:uid="{22B0F37F-F279-4259-84B8-7E138F141496}" name="CANTIDAD TOTAL ESTIMADA"/>
    <tableColumn id="5" xr3:uid="{9DF5B479-7D73-4A87-A6B4-2F9DE0C37F8C}" name="PRECIO UNITARIO ESTIMADO"/>
    <tableColumn id="6" xr3:uid="{68383F90-ED2A-4AF3-A882-819A23090C41}" name="MONTO TOTAL ESTIMADO">
      <calculatedColumnFormula>INDIRECT(ADDRESS(ROW(),COLUMN()-2,4))*INDIRECT(ADDRESS(ROW(),COLUMN()-1,4))</calculatedColumnFormula>
    </tableColumn>
  </tableColumns>
  <tableStyleInfo name="None" showFirstColumn="0" showLastColumn="0" showRowStripes="1" showColumnStripes="0"/>
</table>
</file>

<file path=xl/tables/table1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9" xr:uid="{8E1650FB-39C2-49C4-9506-8D5253F1C26C}" name="Table3140" displayName="Table3140" ref="A1559:F1561" totalsRowShown="0">
  <autoFilter ref="A1559:F1561" xr:uid="{8E1650FB-39C2-49C4-9506-8D5253F1C26C}"/>
  <tableColumns count="6">
    <tableColumn id="1" xr3:uid="{E46C74B0-4A77-4ECB-8681-694FE5AFBA9B}" name="CÓDIGO CATÁLOGO"/>
    <tableColumn id="2" xr3:uid="{CF13220F-AADF-4169-B100-F4C096826DDA}" name="ARTÍCULO">
      <calculatedColumnFormula>IFERROR(INDEX(UNSPSCDes,MATCH(INDIRECT(ADDRESS(ROW(),COLUMN()-1,4)),UNSPSCCode,0)),"")</calculatedColumnFormula>
    </tableColumn>
    <tableColumn id="3" xr3:uid="{897E4926-877C-47F4-A61B-D4D8FC88B177}" name="UNIDAD DE MEDIDA"/>
    <tableColumn id="4" xr3:uid="{B1D62138-F31E-4C35-8650-B768007D00DA}" name="CANTIDAD TOTAL ESTIMADA"/>
    <tableColumn id="5" xr3:uid="{33A5BA46-6F39-4A9F-8A16-48FDE0B6CDBE}" name="PRECIO UNITARIO ESTIMADO"/>
    <tableColumn id="6" xr3:uid="{25F986EB-8F76-4F37-8259-750AD28C3C97}" name="MONTO TOTAL ESTIMADO">
      <calculatedColumnFormula>INDIRECT(ADDRESS(ROW(),COLUMN()-2,4))*INDIRECT(ADDRESS(ROW(),COLUMN()-1,4))</calculatedColumnFormula>
    </tableColumn>
  </tableColumns>
  <tableStyleInfo name="None" showFirstColumn="0" showLastColumn="0" showRowStripes="1" showColumnStripes="0"/>
</table>
</file>

<file path=xl/tables/table1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0" xr:uid="{437E7F7E-4548-400A-8FEF-C726EB6EAC21}" name="Table3141" displayName="Table3141" ref="A1571:F1573" totalsRowShown="0">
  <autoFilter ref="A1571:F1573" xr:uid="{437E7F7E-4548-400A-8FEF-C726EB6EAC21}"/>
  <tableColumns count="6">
    <tableColumn id="1" xr3:uid="{A67325C0-0FCB-42D4-8628-57547941A6E0}" name="CÓDIGO CATÁLOGO" dataDxfId="5" dataCellStyle="ArticleBody"/>
    <tableColumn id="2" xr3:uid="{5D60B0EE-65C8-4C8C-84E0-13C4FB6E54CB}" name="ARTÍCULO">
      <calculatedColumnFormula>IFERROR(INDEX(UNSPSCDes,MATCH(INDIRECT(ADDRESS(ROW(),COLUMN()-1,4)),UNSPSCCode,0)),"")</calculatedColumnFormula>
    </tableColumn>
    <tableColumn id="3" xr3:uid="{B646840E-65FD-4B8B-997C-8D2D11840D4E}" name="UNIDAD DE MEDIDA"/>
    <tableColumn id="4" xr3:uid="{90F3F346-5324-418C-9468-686C498224BC}" name="CANTIDAD TOTAL ESTIMADA"/>
    <tableColumn id="5" xr3:uid="{A39ED39F-44C2-4A3D-84BC-A2DA94BF4C20}" name="PRECIO UNITARIO ESTIMADO"/>
    <tableColumn id="6" xr3:uid="{F2FBF0DB-D438-44F0-91A2-88E560067CC1}" name="MONTO TOTAL ESTIMADO">
      <calculatedColumnFormula>INDIRECT(ADDRESS(ROW(),COLUMN()-2,4))*INDIRECT(ADDRESS(ROW(),COLUMN()-1,4))</calculatedColumnFormula>
    </tableColumn>
  </tableColumns>
  <tableStyleInfo name="None" showFirstColumn="0" showLastColumn="0" showRowStripes="1" showColumnStripes="0"/>
</table>
</file>

<file path=xl/tables/table1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1" xr:uid="{845B4BC4-39ED-4BFA-9F7F-27AC0D92A011}" name="Table3142" displayName="Table3142" ref="A1583:F1585" totalsRowShown="0">
  <autoFilter ref="A1583:F1585" xr:uid="{845B4BC4-39ED-4BFA-9F7F-27AC0D92A011}"/>
  <tableColumns count="6">
    <tableColumn id="1" xr3:uid="{4B08ADC1-A4D0-4AE3-8049-469C6ABA04C0}" name="CÓDIGO CATÁLOGO"/>
    <tableColumn id="2" xr3:uid="{2AC3B821-0C52-4A3D-9B51-2E30A75796AB}" name="ARTÍCULO">
      <calculatedColumnFormula>IFERROR(INDEX(UNSPSCDes,MATCH(INDIRECT(ADDRESS(ROW(),COLUMN()-1,4)),UNSPSCCode,0)),"")</calculatedColumnFormula>
    </tableColumn>
    <tableColumn id="3" xr3:uid="{E0585570-8E64-4630-A23B-4F5E4B3E45AD}" name="UNIDAD DE MEDIDA"/>
    <tableColumn id="4" xr3:uid="{675EF9BB-AD94-4FCF-9C40-149927D3AED7}" name="CANTIDAD TOTAL ESTIMADA"/>
    <tableColumn id="5" xr3:uid="{9299220F-CC9B-43B3-AA0C-7D584F8D1349}" name="PRECIO UNITARIO ESTIMADO"/>
    <tableColumn id="6" xr3:uid="{8D3C9B55-5B8D-4319-A2B1-6F22DC43F0AB}" name="MONTO TOTAL ESTIMADO">
      <calculatedColumnFormula>INDIRECT(ADDRESS(ROW(),COLUMN()-2,4))*INDIRECT(ADDRESS(ROW(),COLUMN()-1,4))</calculatedColumnFormula>
    </tableColumn>
  </tableColumns>
  <tableStyleInfo name="None" showFirstColumn="0" showLastColumn="0" showRowStripes="1" showColumnStripes="0"/>
</table>
</file>

<file path=xl/tables/table1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2" xr:uid="{48662AEF-88B8-4617-A3E1-61A350AC7D4D}" name="Table3143" displayName="Table3143" ref="A1595:F1597" totalsRowShown="0">
  <autoFilter ref="A1595:F1597" xr:uid="{48662AEF-88B8-4617-A3E1-61A350AC7D4D}"/>
  <tableColumns count="6">
    <tableColumn id="1" xr3:uid="{E8C0512D-B0F2-49D1-930F-DAD51423BC45}" name="CÓDIGO CATÁLOGO"/>
    <tableColumn id="2" xr3:uid="{FAD3737C-6B5D-4B9B-BE23-66B36F301F16}" name="ARTÍCULO">
      <calculatedColumnFormula>IFERROR(INDEX(UNSPSCDes,MATCH(INDIRECT(ADDRESS(ROW(),COLUMN()-1,4)),UNSPSCCode,0)),"")</calculatedColumnFormula>
    </tableColumn>
    <tableColumn id="3" xr3:uid="{E95BA4DE-16AE-4FB6-AD17-94BC43B2CB61}" name="UNIDAD DE MEDIDA"/>
    <tableColumn id="4" xr3:uid="{A4021C9A-1602-4FFE-812A-7F70D76A22FB}" name="CANTIDAD TOTAL ESTIMADA"/>
    <tableColumn id="5" xr3:uid="{9A2C336D-4594-45DA-8C3D-23192EC7B930}" name="PRECIO UNITARIO ESTIMADO" dataDxfId="4" dataCellStyle="ArticleBody_currency"/>
    <tableColumn id="6" xr3:uid="{03CFC96B-E642-4272-834F-C5A4F201F8BE}" name="MONTO TOTAL ESTIMADO">
      <calculatedColumnFormula>INDIRECT(ADDRESS(ROW(),COLUMN()-2,4))*INDIRECT(ADDRESS(ROW(),COLUMN()-1,4))</calculatedColumnFormula>
    </tableColumn>
  </tableColumns>
  <tableStyleInfo name="None" showFirstColumn="0" showLastColumn="0" showRowStripes="1" showColumnStripes="0"/>
</table>
</file>

<file path=xl/tables/table1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3" xr:uid="{AA5BACDE-D5DB-4C04-9208-20FFF2974019}" name="Table3144" displayName="Table3144" ref="A1607:F1609" totalsRowShown="0">
  <autoFilter ref="A1607:F1609" xr:uid="{AA5BACDE-D5DB-4C04-9208-20FFF2974019}"/>
  <tableColumns count="6">
    <tableColumn id="1" xr3:uid="{C146BD67-8DE3-4568-8E31-F28AB08B5D59}" name="CÓDIGO CATÁLOGO"/>
    <tableColumn id="2" xr3:uid="{C006FD73-522C-461D-8A85-EEBCAA23BF51}" name="ARTÍCULO">
      <calculatedColumnFormula>IFERROR(INDEX(UNSPSCDes,MATCH(INDIRECT(ADDRESS(ROW(),COLUMN()-1,4)),UNSPSCCode,0)),"")</calculatedColumnFormula>
    </tableColumn>
    <tableColumn id="3" xr3:uid="{D1D2A6AF-8B65-42B0-B18A-F98E580322DD}" name="UNIDAD DE MEDIDA"/>
    <tableColumn id="4" xr3:uid="{A8F66E8B-C4C9-48D5-9715-8447D443DADD}" name="CANTIDAD TOTAL ESTIMADA"/>
    <tableColumn id="5" xr3:uid="{F1EDA1C5-8A2A-400B-9C29-A1438204C484}" name="PRECIO UNITARIO ESTIMADO" dataDxfId="3" dataCellStyle="ArticleBody_currency"/>
    <tableColumn id="6" xr3:uid="{B8639921-7563-4DD6-AB47-919BBD622BD7}" name="MONTO TOTAL ESTIMADO">
      <calculatedColumnFormula>INDIRECT(ADDRESS(ROW(),COLUMN()-2,4))*INDIRECT(ADDRESS(ROW(),COLUMN()-1,4))</calculatedColumnFormula>
    </tableColumn>
  </tableColumns>
  <tableStyleInfo name="None" showFirstColumn="0" showLastColumn="0" showRowStripes="1" showColumnStripes="0"/>
</table>
</file>

<file path=xl/tables/table1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5" xr:uid="{076F7359-F78F-471E-9E46-F651A8E0E3EE}" name="Table3146" displayName="Table3146" ref="A1619:F1620" totalsRowShown="0">
  <autoFilter ref="A1619:F1620" xr:uid="{076F7359-F78F-471E-9E46-F651A8E0E3EE}"/>
  <tableColumns count="6">
    <tableColumn id="1" xr3:uid="{DDFC1D9B-978A-42EF-A3C7-C4B0907C4260}" name="CÓDIGO CATÁLOGO"/>
    <tableColumn id="2" xr3:uid="{26FA2579-F61D-42A8-99F3-F1B3FB33663C}" name="ARTÍCULO">
      <calculatedColumnFormula>IFERROR(INDEX(UNSPSCDes,MATCH(INDIRECT(ADDRESS(ROW(),COLUMN()-1,4)),UNSPSCCode,0)),"")</calculatedColumnFormula>
    </tableColumn>
    <tableColumn id="3" xr3:uid="{C5102265-9EB3-40A8-A6A1-B2A5296ACB80}" name="UNIDAD DE MEDIDA"/>
    <tableColumn id="4" xr3:uid="{9227B904-8CCB-49C3-802E-BB77DDAF83B1}" name="CANTIDAD TOTAL ESTIMADA"/>
    <tableColumn id="5" xr3:uid="{A3195DCC-BAAF-41C9-8E19-99792689F3F7}" name="PRECIO UNITARIO ESTIMADO"/>
    <tableColumn id="6" xr3:uid="{9B48B7E1-66B5-41EF-BB47-439D4159CF14}" name="MONTO TOTAL ESTIMADO">
      <calculatedColumnFormula>INDIRECT(ADDRESS(ROW(),COLUMN()-2,4))*INDIRECT(ADDRESS(ROW(),COLUMN()-1,4))</calculatedColumnFormula>
    </tableColumn>
  </tableColumns>
  <tableStyleInfo name="None"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922313BE-68E8-4992-A8BB-1C0C23F9CD90}" name="Table315" displayName="Table315" ref="A177:F183" totalsRowShown="0">
  <autoFilter ref="A177:F183" xr:uid="{922313BE-68E8-4992-A8BB-1C0C23F9CD90}"/>
  <sortState xmlns:xlrd2="http://schemas.microsoft.com/office/spreadsheetml/2017/richdata2" ref="A178:F183">
    <sortCondition ref="E177:E183"/>
  </sortState>
  <tableColumns count="6">
    <tableColumn id="1" xr3:uid="{BCF7EB81-28A1-4C98-BF29-E794869C8A71}" name="CÓDIGO CATÁLOGO" dataDxfId="42" dataCellStyle="ArticleBody"/>
    <tableColumn id="2" xr3:uid="{16145DA0-1505-44BD-AC0A-B26973CC0651}" name="ARTÍCULO">
      <calculatedColumnFormula>IFERROR(INDEX(UNSPSCDes,MATCH(INDIRECT(ADDRESS(ROW(),COLUMN()-1,4)),UNSPSCCode,0)),"")</calculatedColumnFormula>
    </tableColumn>
    <tableColumn id="3" xr3:uid="{71D5CA78-9CDD-46E1-BCF1-CA4E70945982}" name="UNIDAD DE MEDIDA"/>
    <tableColumn id="4" xr3:uid="{BE711896-B929-48B6-8B18-ACAF34CD808D}" name="CANTIDAD TOTAL ESTIMADA"/>
    <tableColumn id="5" xr3:uid="{76172510-919E-46E4-96C7-A8A1B96BAB93}" name="PRECIO UNITARIO ESTIMADO"/>
    <tableColumn id="6" xr3:uid="{7D57B130-EEDE-453E-941B-E3431491C300}" name="MONTO TOTAL ESTIMADO">
      <calculatedColumnFormula>INDIRECT(ADDRESS(ROW(),COLUMN()-2,4))*INDIRECT(ADDRESS(ROW(),COLUMN()-1,4))</calculatedColumnFormula>
    </tableColumn>
  </tableColumns>
  <tableStyleInfo name="None" showFirstColumn="0" showLastColumn="0" showRowStripes="1" showColumnStripes="0"/>
</table>
</file>

<file path=xl/tables/table1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1" xr:uid="{F4E32C18-3364-4916-A118-CB08233756AE}" name="Table3132" displayName="Table3132" ref="A1630:F1631" totalsRowShown="0">
  <autoFilter ref="A1630:F1631" xr:uid="{F4E32C18-3364-4916-A118-CB08233756AE}"/>
  <tableColumns count="6">
    <tableColumn id="1" xr3:uid="{561C8001-4603-420D-B293-E032A9F26E07}" name="CÓDIGO CATÁLOGO"/>
    <tableColumn id="2" xr3:uid="{1F97C676-0DE8-49EE-AD05-0381A672824E}" name="ARTÍCULO">
      <calculatedColumnFormula>IFERROR(INDEX(UNSPSCDes,MATCH(INDIRECT(ADDRESS(ROW(),COLUMN()-1,4)),UNSPSCCode,0)),"")</calculatedColumnFormula>
    </tableColumn>
    <tableColumn id="3" xr3:uid="{95BA24BC-B585-421B-91D9-5B36B3325BC9}" name="UNIDAD DE MEDIDA"/>
    <tableColumn id="4" xr3:uid="{4F9B3F87-B4F0-480B-A2CE-7E94A57CA667}" name="CANTIDAD TOTAL ESTIMADA"/>
    <tableColumn id="5" xr3:uid="{B2D274C6-9385-468C-B835-DBA812550860}" name="PRECIO UNITARIO ESTIMADO"/>
    <tableColumn id="6" xr3:uid="{C1AB969E-19A7-45D7-BF16-567A77BC9D87}" name="MONTO TOTAL ESTIMADO">
      <calculatedColumnFormula>INDIRECT(ADDRESS(ROW(),COLUMN()-2,4))*INDIRECT(ADDRESS(ROW(),COLUMN()-1,4))</calculatedColumnFormula>
    </tableColumn>
  </tableColumns>
  <tableStyleInfo name="None" showFirstColumn="0" showLastColumn="0" showRowStripes="1" showColumnStripes="0"/>
</table>
</file>

<file path=xl/tables/table1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2" xr:uid="{14247CE8-8CBF-4973-B3BB-AC36EBD0751B}" name="Table3133" displayName="Table3133" ref="A1641:F1642" totalsRowShown="0">
  <autoFilter ref="A1641:F1642" xr:uid="{14247CE8-8CBF-4973-B3BB-AC36EBD0751B}"/>
  <tableColumns count="6">
    <tableColumn id="1" xr3:uid="{72A1A3E6-4113-498F-BD9A-B45BE720B567}" name="CÓDIGO CATÁLOGO"/>
    <tableColumn id="2" xr3:uid="{CED3ED7A-2980-4081-B66B-CFC9805283D5}" name="ARTÍCULO">
      <calculatedColumnFormula>IFERROR(INDEX(UNSPSCDes,MATCH(INDIRECT(ADDRESS(ROW(),COLUMN()-1,4)),UNSPSCCode,0)),"")</calculatedColumnFormula>
    </tableColumn>
    <tableColumn id="3" xr3:uid="{D521DC31-CBFC-4C32-A2E0-9F1CE31B9CB9}" name="UNIDAD DE MEDIDA"/>
    <tableColumn id="4" xr3:uid="{367F80C2-63BE-414B-8EEC-5E4CD0F9FC06}" name="CANTIDAD TOTAL ESTIMADA"/>
    <tableColumn id="5" xr3:uid="{22FB9117-8BAC-4210-B4FE-85B5B7CA310F}" name="PRECIO UNITARIO ESTIMADO"/>
    <tableColumn id="6" xr3:uid="{E9609F24-062A-459C-880D-26C89FD53F0E}" name="MONTO TOTAL ESTIMADO">
      <calculatedColumnFormula>INDIRECT(ADDRESS(ROW(),COLUMN()-2,4))*INDIRECT(ADDRESS(ROW(),COLUMN()-1,4))</calculatedColumnFormula>
    </tableColumn>
  </tableColumns>
  <tableStyleInfo name="None" showFirstColumn="0" showLastColumn="0" showRowStripes="1" showColumnStripes="0"/>
</table>
</file>

<file path=xl/tables/table1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3" xr:uid="{E196B300-0B67-4CB4-9946-C458BD33B6DA}" name="Table3134" displayName="Table3134" ref="A1652:F1653" totalsRowShown="0">
  <autoFilter ref="A1652:F1653" xr:uid="{E196B300-0B67-4CB4-9946-C458BD33B6DA}"/>
  <tableColumns count="6">
    <tableColumn id="1" xr3:uid="{EF6F5469-3781-4007-8D97-0F17BD2235EF}" name="CÓDIGO CATÁLOGO"/>
    <tableColumn id="2" xr3:uid="{B60773E9-D813-4671-97AB-78EFE4D1C067}" name="ARTÍCULO">
      <calculatedColumnFormula>IFERROR(INDEX(UNSPSCDes,MATCH(INDIRECT(ADDRESS(ROW(),COLUMN()-1,4)),UNSPSCCode,0)),"")</calculatedColumnFormula>
    </tableColumn>
    <tableColumn id="3" xr3:uid="{EDF648F2-EA87-40C3-ACC4-1D3622F5D43C}" name="UNIDAD DE MEDIDA"/>
    <tableColumn id="4" xr3:uid="{FAD43033-62A5-4B5E-A9BF-A0EE3B73A628}" name="CANTIDAD TOTAL ESTIMADA"/>
    <tableColumn id="5" xr3:uid="{08549168-CE83-482F-ADD5-BAA551BDB47C}" name="PRECIO UNITARIO ESTIMADO"/>
    <tableColumn id="6" xr3:uid="{B7AB32BA-AA33-4D11-935A-62DC8D03A6ED}" name="MONTO TOTAL ESTIMADO">
      <calculatedColumnFormula>INDIRECT(ADDRESS(ROW(),COLUMN()-2,4))*INDIRECT(ADDRESS(ROW(),COLUMN()-1,4))</calculatedColumnFormula>
    </tableColumn>
  </tableColumns>
  <tableStyleInfo name="None" showFirstColumn="0" showLastColumn="0" showRowStripes="1" showColumnStripes="0"/>
</table>
</file>

<file path=xl/tables/table1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4" xr:uid="{8F2E2D39-CE28-4ED3-8736-0E6AE94DF57F}" name="Table3135" displayName="Table3135" ref="A1663:F1664" totalsRowShown="0">
  <autoFilter ref="A1663:F1664" xr:uid="{8F2E2D39-CE28-4ED3-8736-0E6AE94DF57F}"/>
  <tableColumns count="6">
    <tableColumn id="1" xr3:uid="{7E3F01F1-E532-4E40-9BD7-48A721B0B094}" name="CÓDIGO CATÁLOGO"/>
    <tableColumn id="2" xr3:uid="{408E75A7-73B9-484F-88C2-38BF01D3F486}" name="ARTÍCULO">
      <calculatedColumnFormula>IFERROR(INDEX(UNSPSCDes,MATCH(INDIRECT(ADDRESS(ROW(),COLUMN()-1,4)),UNSPSCCode,0)),"")</calculatedColumnFormula>
    </tableColumn>
    <tableColumn id="3" xr3:uid="{631CA8E6-4B3C-46BD-9162-B3745B9E646D}" name="UNIDAD DE MEDIDA"/>
    <tableColumn id="4" xr3:uid="{1EF5ABEF-622E-4925-8236-80E180505B05}" name="CANTIDAD TOTAL ESTIMADA"/>
    <tableColumn id="5" xr3:uid="{297BC76F-89AC-4666-A009-6B9F130AC3CF}" name="PRECIO UNITARIO ESTIMADO"/>
    <tableColumn id="6" xr3:uid="{C14715D1-F796-4902-94F5-AB6A191FD6B1}" name="MONTO TOTAL ESTIMADO">
      <calculatedColumnFormula>INDIRECT(ADDRESS(ROW(),COLUMN()-2,4))*INDIRECT(ADDRESS(ROW(),COLUMN()-1,4))</calculatedColumnFormula>
    </tableColumn>
  </tableColumns>
  <tableStyleInfo name="None" showFirstColumn="0" showLastColumn="0" showRowStripes="1" showColumnStripes="0"/>
</table>
</file>

<file path=xl/tables/table1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4" xr:uid="{4C8D5197-AC05-4B92-A4AA-CFC1E23B36B3}" name="Table3145" displayName="Table3145" ref="A1674:F1675" totalsRowShown="0">
  <autoFilter ref="A1674:F1675" xr:uid="{4C8D5197-AC05-4B92-A4AA-CFC1E23B36B3}"/>
  <tableColumns count="6">
    <tableColumn id="1" xr3:uid="{ADFA3BBE-7651-470B-9E82-0CB73A798E57}" name="CÓDIGO CATÁLOGO"/>
    <tableColumn id="2" xr3:uid="{F14FEA6E-7147-4784-AE15-8A43D82FC2A1}" name="ARTÍCULO">
      <calculatedColumnFormula>IFERROR(INDEX(UNSPSCDes,MATCH(INDIRECT(ADDRESS(ROW(),COLUMN()-1,4)),UNSPSCCode,0)),"")</calculatedColumnFormula>
    </tableColumn>
    <tableColumn id="3" xr3:uid="{3202E6B9-ADE2-414B-B21D-EBF6B07274CA}" name="UNIDAD DE MEDIDA"/>
    <tableColumn id="4" xr3:uid="{F6D848CF-E525-41D8-ADA2-6EA5E3D91A9A}" name="CANTIDAD TOTAL ESTIMADA"/>
    <tableColumn id="5" xr3:uid="{9188A194-40B9-47BF-B33E-093EFE2AA8DC}" name="PRECIO UNITARIO ESTIMADO"/>
    <tableColumn id="6" xr3:uid="{6DCB2919-F3F1-4CEE-ACB0-2190E8802643}" name="MONTO TOTAL ESTIMADO">
      <calculatedColumnFormula>INDIRECT(ADDRESS(ROW(),COLUMN()-2,4))*INDIRECT(ADDRESS(ROW(),COLUMN()-1,4))</calculatedColumnFormula>
    </tableColumn>
  </tableColumns>
  <tableStyleInfo name="None" showFirstColumn="0" showLastColumn="0" showRowStripes="1" showColumnStripes="0"/>
</table>
</file>

<file path=xl/tables/table1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6" xr:uid="{AB68F569-115A-40FD-B819-E245D12FC381}" name="Table3147" displayName="Table3147" ref="A1685:F1686" totalsRowShown="0">
  <autoFilter ref="A1685:F1686" xr:uid="{AB68F569-115A-40FD-B819-E245D12FC381}"/>
  <tableColumns count="6">
    <tableColumn id="1" xr3:uid="{5A7D1E26-2607-43FD-86C3-8A40181F109D}" name="CÓDIGO CATÁLOGO" dataDxfId="2" dataCellStyle="ArticleBody"/>
    <tableColumn id="2" xr3:uid="{7FE7D9F3-7AC2-47EC-A104-517B4366E127}" name="ARTÍCULO">
      <calculatedColumnFormula>IFERROR(INDEX(UNSPSCDes,MATCH(INDIRECT(ADDRESS(ROW(),COLUMN()-1,4)),UNSPSCCode,0)),"")</calculatedColumnFormula>
    </tableColumn>
    <tableColumn id="3" xr3:uid="{BB235E2C-36C2-4E7E-9CDA-D9593DB8BE76}" name="UNIDAD DE MEDIDA"/>
    <tableColumn id="4" xr3:uid="{CD88AFE1-3B7E-49D1-81E4-E6314C7F537B}" name="CANTIDAD TOTAL ESTIMADA"/>
    <tableColumn id="5" xr3:uid="{91A5A95D-C802-41F1-BF23-6686D65457C2}" name="PRECIO UNITARIO ESTIMADO"/>
    <tableColumn id="6" xr3:uid="{1300F46A-EB2B-482A-8007-BF698943D5C0}" name="MONTO TOTAL ESTIMADO">
      <calculatedColumnFormula>INDIRECT(ADDRESS(ROW(),COLUMN()-2,4))*INDIRECT(ADDRESS(ROW(),COLUMN()-1,4))</calculatedColumnFormula>
    </tableColumn>
  </tableColumns>
  <tableStyleInfo name="None" showFirstColumn="0" showLastColumn="0" showRowStripes="1" showColumnStripes="0"/>
</table>
</file>

<file path=xl/tables/table1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7" xr:uid="{E3A220F3-8950-421A-A8B7-837840F9E53D}" name="Table3148" displayName="Table3148" ref="A1696:F1697" totalsRowShown="0">
  <autoFilter ref="A1696:F1697" xr:uid="{E3A220F3-8950-421A-A8B7-837840F9E53D}"/>
  <tableColumns count="6">
    <tableColumn id="1" xr3:uid="{96D42960-66D9-4ABC-B20B-219DD21D55D2}" name="CÓDIGO CATÁLOGO" dataDxfId="1" dataCellStyle="ArticleBody"/>
    <tableColumn id="2" xr3:uid="{D85F6F78-2B0E-4629-93D6-4720601992B7}" name="ARTÍCULO">
      <calculatedColumnFormula>IFERROR(INDEX(UNSPSCDes,MATCH(INDIRECT(ADDRESS(ROW(),COLUMN()-1,4)),UNSPSCCode,0)),"")</calculatedColumnFormula>
    </tableColumn>
    <tableColumn id="3" xr3:uid="{A017856E-7C2F-492D-BCFA-3BDC6BB83309}" name="UNIDAD DE MEDIDA"/>
    <tableColumn id="4" xr3:uid="{693D2765-2BB8-416E-9DD6-95D74F1BD1AE}" name="CANTIDAD TOTAL ESTIMADA"/>
    <tableColumn id="5" xr3:uid="{5C416B75-8D28-4272-A92E-EFC22D5D5240}" name="PRECIO UNITARIO ESTIMADO"/>
    <tableColumn id="6" xr3:uid="{0E35F9AD-E932-492E-8295-D720E578FF0D}" name="MONTO TOTAL ESTIMADO">
      <calculatedColumnFormula>INDIRECT(ADDRESS(ROW(),COLUMN()-2,4))*INDIRECT(ADDRESS(ROW(),COLUMN()-1,4))</calculatedColumnFormula>
    </tableColumn>
  </tableColumns>
  <tableStyleInfo name="None" showFirstColumn="0" showLastColumn="0" showRowStripes="1" showColumnStripes="0"/>
</table>
</file>

<file path=xl/tables/table1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8" xr:uid="{9F331D9C-A2AA-4B38-BBC1-9A9FA9C60803}" name="Table3149" displayName="Table3149" ref="A1707:F1708" totalsRowShown="0">
  <autoFilter ref="A1707:F1708" xr:uid="{9F331D9C-A2AA-4B38-BBC1-9A9FA9C60803}"/>
  <tableColumns count="6">
    <tableColumn id="1" xr3:uid="{627E4C81-B511-42F4-A9D3-4A0168AEDF6A}" name="CÓDIGO CATÁLOGO" dataDxfId="0" dataCellStyle="ArticleBody"/>
    <tableColumn id="2" xr3:uid="{6C9E0A20-BB8C-4057-9AE8-1D92BF1588C4}" name="ARTÍCULO">
      <calculatedColumnFormula>IFERROR(INDEX(UNSPSCDes,MATCH(INDIRECT(ADDRESS(ROW(),COLUMN()-1,4)),UNSPSCCode,0)),"")</calculatedColumnFormula>
    </tableColumn>
    <tableColumn id="3" xr3:uid="{6184A47D-49AB-4A6E-9889-C85D8C91CC5C}" name="UNIDAD DE MEDIDA"/>
    <tableColumn id="4" xr3:uid="{00C362B9-933A-465C-B749-086EAF61C560}" name="CANTIDAD TOTAL ESTIMADA"/>
    <tableColumn id="5" xr3:uid="{FE0269A2-7C5F-4C4F-81AC-59F3DEFDBB44}" name="PRECIO UNITARIO ESTIMADO"/>
    <tableColumn id="6" xr3:uid="{94EB188F-A55C-4B91-A8DE-BE9E4843CBD4}" name="MONTO TOTAL ESTIMADO">
      <calculatedColumnFormula>INDIRECT(ADDRESS(ROW(),COLUMN()-2,4))*INDIRECT(ADDRESS(ROW(),COLUMN()-1,4))</calculatedColumnFormula>
    </tableColumn>
  </tableColumns>
  <tableStyleInfo name="None" showFirstColumn="0" showLastColumn="0" showRowStripes="1" showColumnStripes="0"/>
</table>
</file>

<file path=xl/tables/table1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1000000}" name="Table3" displayName="Table3" ref="A8:F9" totalsRowShown="0">
  <autoFilter ref="A8:F9" xr:uid="{00000000-0009-0000-0100-000003000000}"/>
  <tableColumns count="6">
    <tableColumn id="1" xr3:uid="{00000000-0010-0000-0100-000001000000}" name="CÓDIGO CATÁLOGO"/>
    <tableColumn id="2" xr3:uid="{00000000-0010-0000-0100-000002000000}" name="ARTÍCULO"/>
    <tableColumn id="3" xr3:uid="{00000000-0010-0000-0100-000003000000}" name="UNIDAD DE MEDIDA"/>
    <tableColumn id="4" xr3:uid="{00000000-0010-0000-0100-000004000000}" name="CANTIDAD TOTAL ESTIMADA"/>
    <tableColumn id="5" xr3:uid="{00000000-0010-0000-0100-000005000000}" name="PRECIO UNITARIO ESTIMADO"/>
    <tableColumn id="6" xr3:uid="{00000000-0010-0000-0100-000006000000}" name="MONTO TOTAL ESTIMADO"/>
  </tableColumns>
  <tableStyleInfo name="None"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D8FBEE86-12EC-46AC-A616-5F7B947D9A97}" name="Table316" displayName="Table316" ref="A193:F195" totalsRowShown="0">
  <autoFilter ref="A193:F195" xr:uid="{D8FBEE86-12EC-46AC-A616-5F7B947D9A97}"/>
  <tableColumns count="6">
    <tableColumn id="1" xr3:uid="{90569011-1338-4039-B99E-65BADC7139BF}" name="CÓDIGO CATÁLOGO" dataDxfId="41" dataCellStyle="ArticleBody"/>
    <tableColumn id="2" xr3:uid="{E7A3C0D5-EC83-478B-BE87-E3DAE99B05D5}" name="ARTÍCULO">
      <calculatedColumnFormula>IFERROR(INDEX(UNSPSCDes,MATCH(INDIRECT(ADDRESS(ROW(),COLUMN()-1,4)),UNSPSCCode,0)),"")</calculatedColumnFormula>
    </tableColumn>
    <tableColumn id="3" xr3:uid="{A110A8D1-39DA-43A3-8EC5-B32D72145C96}" name="UNIDAD DE MEDIDA"/>
    <tableColumn id="4" xr3:uid="{94CCB3D6-B823-4402-AEAA-1A76EE27877B}" name="CANTIDAD TOTAL ESTIMADA"/>
    <tableColumn id="5" xr3:uid="{4709F648-C2E5-483F-B25B-B64CFBD07D22}" name="PRECIO UNITARIO ESTIMADO"/>
    <tableColumn id="6" xr3:uid="{9D7AB335-3B26-4CED-B561-DE65AFB067B6}" name="MONTO TOTAL ESTIMADO">
      <calculatedColumnFormula>INDIRECT(ADDRESS(ROW(),COLUMN()-2,4))*INDIRECT(ADDRESS(ROW(),COLUMN()-1,4))</calculatedColumnFormula>
    </tableColumn>
  </tableColumns>
  <tableStyleInfo name="None"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4D6EE762-B7CE-41AC-BC43-A7915A6F4E8E}" name="Table317" displayName="Table317" ref="A205:F206" totalsRowShown="0">
  <autoFilter ref="A205:F206" xr:uid="{4D6EE762-B7CE-41AC-BC43-A7915A6F4E8E}"/>
  <tableColumns count="6">
    <tableColumn id="1" xr3:uid="{266EAA52-6DFA-4806-A539-FF588FF25B49}" name="CÓDIGO CATÁLOGO"/>
    <tableColumn id="2" xr3:uid="{949B1BF2-0302-44B2-8209-89A72ABBC6FF}" name="ARTÍCULO">
      <calculatedColumnFormula>IFERROR(INDEX(UNSPSCDes,MATCH(INDIRECT(ADDRESS(ROW(),COLUMN()-1,4)),UNSPSCCode,0)),"")</calculatedColumnFormula>
    </tableColumn>
    <tableColumn id="3" xr3:uid="{985F5C41-AF0E-4A3D-8DB1-BC8FDB99AFDF}" name="UNIDAD DE MEDIDA"/>
    <tableColumn id="4" xr3:uid="{43B71218-F12C-461F-8719-A257300EC346}" name="CANTIDAD TOTAL ESTIMADA"/>
    <tableColumn id="5" xr3:uid="{829383F8-432A-4875-8EAF-D8EDF9CD9256}" name="PRECIO UNITARIO ESTIMADO"/>
    <tableColumn id="6" xr3:uid="{F5A29743-231D-4CC8-AD88-F6551C916FAF}" name="MONTO TOTAL ESTIMADO">
      <calculatedColumnFormula>INDIRECT(ADDRESS(ROW(),COLUMN()-2,4))*INDIRECT(ADDRESS(ROW(),COLUMN()-1,4))</calculatedColumnFormula>
    </tableColumn>
  </tableColumns>
  <tableStyleInfo name="None"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7ACC54BA-E7E6-4464-9937-956B5590C803}" name="Table318" displayName="Table318" ref="A216:F217" totalsRowShown="0">
  <autoFilter ref="A216:F217" xr:uid="{7ACC54BA-E7E6-4464-9937-956B5590C803}"/>
  <tableColumns count="6">
    <tableColumn id="1" xr3:uid="{EB10D4EA-F7FC-4F84-9992-604D5A695C13}" name="CÓDIGO CATÁLOGO"/>
    <tableColumn id="2" xr3:uid="{E6C601A9-A763-41E2-B427-FFF9FBB6A50E}" name="ARTÍCULO">
      <calculatedColumnFormula>IFERROR(INDEX(UNSPSCDes,MATCH(INDIRECT(ADDRESS(ROW(),COLUMN()-1,4)),UNSPSCCode,0)),"")</calculatedColumnFormula>
    </tableColumn>
    <tableColumn id="3" xr3:uid="{3700BBAD-8EF8-4FCA-96A4-6D3AA2A7EF11}" name="UNIDAD DE MEDIDA"/>
    <tableColumn id="4" xr3:uid="{21B71BEE-34CB-4B8A-9AEB-AA57890A3087}" name="CANTIDAD TOTAL ESTIMADA"/>
    <tableColumn id="5" xr3:uid="{AA21187F-4215-471E-A833-3C0A481048EB}" name="PRECIO UNITARIO ESTIMADO"/>
    <tableColumn id="6" xr3:uid="{EC8B7969-98E5-4909-AA15-A93098BA58A7}" name="MONTO TOTAL ESTIMADO">
      <calculatedColumnFormula>INDIRECT(ADDRESS(ROW(),COLUMN()-2,4))*INDIRECT(ADDRESS(ROW(),COLUMN()-1,4))</calculatedColumnFormula>
    </tableColumn>
  </tableColumns>
  <tableStyleInfo name="None"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42ECCD49-B7B2-4B82-B74F-DDC784A48CDD}" name="Table319" displayName="Table319" ref="A227:F229" totalsRowShown="0">
  <autoFilter ref="A227:F229" xr:uid="{42ECCD49-B7B2-4B82-B74F-DDC784A48CDD}"/>
  <tableColumns count="6">
    <tableColumn id="1" xr3:uid="{20ADF3AF-4E0B-4D9E-9280-9A5501590078}" name="CÓDIGO CATÁLOGO"/>
    <tableColumn id="2" xr3:uid="{07735B71-F626-4FCF-B724-9F931E0385A3}" name="ARTÍCULO">
      <calculatedColumnFormula>IFERROR(INDEX(UNSPSCDes,MATCH(INDIRECT(ADDRESS(ROW(),COLUMN()-1,4)),UNSPSCCode,0)),"")</calculatedColumnFormula>
    </tableColumn>
    <tableColumn id="3" xr3:uid="{80C055D7-A4A0-46F1-94A6-2B67A43F06F9}" name="UNIDAD DE MEDIDA"/>
    <tableColumn id="4" xr3:uid="{6880FA58-B580-4DCB-AA40-DA8942C95507}" name="CANTIDAD TOTAL ESTIMADA"/>
    <tableColumn id="5" xr3:uid="{1FC93482-FEE0-499C-AEC1-7E8C4ADE417C}" name="PRECIO UNITARIO ESTIMADO"/>
    <tableColumn id="6" xr3:uid="{8ACE57BD-C532-4200-AF91-B0F6A47E08E4}" name="MONTO TOTAL ESTIMADO">
      <calculatedColumnFormula>INDIRECT(ADDRESS(ROW(),COLUMN()-2,4))*INDIRECT(ADDRESS(ROW(),COLUMN()-1,4))</calculatedColumnFormula>
    </tableColumn>
  </tableColumns>
  <tableStyleInfo name="None"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BE0C3355-D18A-4E11-B2D6-0D2FFCA0F532}" name="Table320" displayName="Table320" ref="A239:F241" totalsRowShown="0">
  <autoFilter ref="A239:F241" xr:uid="{BE0C3355-D18A-4E11-B2D6-0D2FFCA0F532}"/>
  <tableColumns count="6">
    <tableColumn id="1" xr3:uid="{D859BDC1-90DE-4016-8C4D-EE06B4834EC6}" name="CÓDIGO CATÁLOGO"/>
    <tableColumn id="2" xr3:uid="{CBA882B4-C7C9-4A2C-95B3-4D97F1815EE4}" name="ARTÍCULO">
      <calculatedColumnFormula>IFERROR(INDEX(UNSPSCDes,MATCH(INDIRECT(ADDRESS(ROW(),COLUMN()-1,4)),UNSPSCCode,0)),"")</calculatedColumnFormula>
    </tableColumn>
    <tableColumn id="3" xr3:uid="{96968813-0A8C-460B-B4EB-1AE9DC93B691}" name="UNIDAD DE MEDIDA"/>
    <tableColumn id="4" xr3:uid="{91E4117E-3B27-4052-B690-7411FA24CAD2}" name="CANTIDAD TOTAL ESTIMADA"/>
    <tableColumn id="5" xr3:uid="{564CE16A-E4AE-48AA-AE5F-359B42DB6579}" name="PRECIO UNITARIO ESTIMADO"/>
    <tableColumn id="6" xr3:uid="{CCD44486-CAC5-4399-B6EE-D1709FE0F72D}" name="MONTO TOTAL ESTIMADO">
      <calculatedColumnFormula>INDIRECT(ADDRESS(ROW(),COLUMN()-2,4))*INDIRECT(ADDRESS(ROW(),COLUMN()-1,4))</calculatedColumnFormula>
    </tableColumn>
  </tableColumns>
  <tableStyleInfo name="None"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AB385D06-E8EE-4868-87AF-27B9A618656A}" name="Table321" displayName="Table321" ref="A251:F253" totalsRowShown="0">
  <autoFilter ref="A251:F253" xr:uid="{AB385D06-E8EE-4868-87AF-27B9A618656A}"/>
  <tableColumns count="6">
    <tableColumn id="1" xr3:uid="{30550EF3-9D11-4280-AABB-8A8BCFDA2EA8}" name="CÓDIGO CATÁLOGO" dataDxfId="40" dataCellStyle="ArticleBody"/>
    <tableColumn id="2" xr3:uid="{04A27619-3928-47A4-9602-1859C390E4F0}" name="ARTÍCULO">
      <calculatedColumnFormula>IFERROR(INDEX(UNSPSCDes,MATCH(INDIRECT(ADDRESS(ROW(),COLUMN()-1,4)),UNSPSCCode,0)),"")</calculatedColumnFormula>
    </tableColumn>
    <tableColumn id="3" xr3:uid="{7A7E90A9-2B36-4233-8054-FA912D5EAE96}" name="UNIDAD DE MEDIDA"/>
    <tableColumn id="4" xr3:uid="{4E452A2F-9413-4F5D-99B4-FA0F710423C3}" name="CANTIDAD TOTAL ESTIMADA"/>
    <tableColumn id="5" xr3:uid="{68D80F43-991E-4247-95A0-4FCB57F6A33D}" name="PRECIO UNITARIO ESTIMADO"/>
    <tableColumn id="6" xr3:uid="{1C6C201D-FFA4-46C4-AB70-28446C02A370}" name="MONTO TOTAL ESTIMADO">
      <calculatedColumnFormula>INDIRECT(ADDRESS(ROW(),COLUMN()-2,4))*INDIRECT(ADDRESS(ROW(),COLUMN()-1,4))</calculatedColumnFormula>
    </tableColumn>
  </tableColumns>
  <tableStyleInfo name="None"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A3903A8-3935-4654-B5F5-87D81E66D38D}" name="Table32" displayName="Table32" ref="A33:F34" totalsRowShown="0">
  <autoFilter ref="A33:F34" xr:uid="{2A3903A8-3935-4654-B5F5-87D81E66D38D}"/>
  <tableColumns count="6">
    <tableColumn id="1" xr3:uid="{DBE7E69F-45B3-4CDD-9549-D1C306E57638}" name="CÓDIGO CATÁLOGO"/>
    <tableColumn id="2" xr3:uid="{6CDC4012-54C4-4E3D-A79E-64534F8E20F9}" name="ARTÍCULO">
      <calculatedColumnFormula>IFERROR(INDEX(UNSPSCDes,MATCH(INDIRECT(ADDRESS(ROW(),COLUMN()-1,4)),UNSPSCCode,0)),"")</calculatedColumnFormula>
    </tableColumn>
    <tableColumn id="3" xr3:uid="{C9FCFD89-5FC1-4610-99A3-5581CCB6059D}" name="UNIDAD DE MEDIDA"/>
    <tableColumn id="4" xr3:uid="{FDBBFC5A-3FC0-434F-86A1-7CE59E7BC513}" name="CANTIDAD TOTAL ESTIMADA"/>
    <tableColumn id="5" xr3:uid="{16CD0AC3-77E3-4BFF-B70C-58AF6A5516AA}" name="PRECIO UNITARIO ESTIMADO"/>
    <tableColumn id="6" xr3:uid="{2E30BB84-022D-46CA-9738-10B494A70471}" name="MONTO TOTAL ESTIMADO">
      <calculatedColumnFormula>INDIRECT(ADDRESS(ROW(),COLUMN()-2,4))*INDIRECT(ADDRESS(ROW(),COLUMN()-1,4))</calculatedColumnFormula>
    </tableColumn>
  </tableColumns>
  <tableStyleInfo name="None"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8CCE0CF3-80A4-4701-8550-BCED73F1762C}" name="Table322" displayName="Table322" ref="A263:F265" totalsRowShown="0">
  <autoFilter ref="A263:F265" xr:uid="{8CCE0CF3-80A4-4701-8550-BCED73F1762C}"/>
  <tableColumns count="6">
    <tableColumn id="1" xr3:uid="{01036F57-C4A5-43B4-99EB-093DDC1976CC}" name="CÓDIGO CATÁLOGO"/>
    <tableColumn id="2" xr3:uid="{6A56EBF5-BBD7-4D24-9432-32D77F943ED3}" name="ARTÍCULO">
      <calculatedColumnFormula>IFERROR(INDEX(UNSPSCDes,MATCH(INDIRECT(ADDRESS(ROW(),COLUMN()-1,4)),UNSPSCCode,0)),"")</calculatedColumnFormula>
    </tableColumn>
    <tableColumn id="3" xr3:uid="{98E1B7AE-C777-4FDF-ABEE-C5E8134A0D61}" name="UNIDAD DE MEDIDA"/>
    <tableColumn id="4" xr3:uid="{C28C854C-07C6-43F5-92DF-94931685A557}" name="CANTIDAD TOTAL ESTIMADA"/>
    <tableColumn id="5" xr3:uid="{7E253FA6-DD24-4D35-B193-4F36FC39E9BC}" name="PRECIO UNITARIO ESTIMADO"/>
    <tableColumn id="6" xr3:uid="{8FA737AC-B807-4AFD-84D0-BD91446E4ABF}" name="MONTO TOTAL ESTIMADO">
      <calculatedColumnFormula>INDIRECT(ADDRESS(ROW(),COLUMN()-2,4))*INDIRECT(ADDRESS(ROW(),COLUMN()-1,4))</calculatedColumnFormula>
    </tableColumn>
  </tableColumns>
  <tableStyleInfo name="None"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AAFDC1E7-F251-4CE0-A356-13799930F4A8}" name="Table327" displayName="Table327" ref="A275:F277" totalsRowShown="0">
  <autoFilter ref="A275:F277" xr:uid="{AAFDC1E7-F251-4CE0-A356-13799930F4A8}"/>
  <tableColumns count="6">
    <tableColumn id="1" xr3:uid="{8E4A14D7-AAA8-4816-93E6-7282EF60A091}" name="CÓDIGO CATÁLOGO"/>
    <tableColumn id="2" xr3:uid="{3EC0EBF7-19F0-48F1-84C1-9A13BEC616DC}" name="ARTÍCULO">
      <calculatedColumnFormula>IFERROR(INDEX(UNSPSCDes,MATCH(INDIRECT(ADDRESS(ROW(),COLUMN()-1,4)),UNSPSCCode,0)),"")</calculatedColumnFormula>
    </tableColumn>
    <tableColumn id="3" xr3:uid="{74BB3C91-0186-4F94-8425-5F4C65140E83}" name="UNIDAD DE MEDIDA"/>
    <tableColumn id="4" xr3:uid="{50B130C7-19E3-4CC3-9F5E-F70C95792AD4}" name="CANTIDAD TOTAL ESTIMADA"/>
    <tableColumn id="5" xr3:uid="{91D039E6-0EF2-4C98-A82D-1BCB2B83052B}" name="PRECIO UNITARIO ESTIMADO"/>
    <tableColumn id="6" xr3:uid="{48BB4486-C7B3-48C3-B48E-E0B2F83E0603}" name="MONTO TOTAL ESTIMADO">
      <calculatedColumnFormula>INDIRECT(ADDRESS(ROW(),COLUMN()-2,4))*INDIRECT(ADDRESS(ROW(),COLUMN()-1,4))</calculatedColumnFormula>
    </tableColumn>
  </tableColumns>
  <tableStyleInfo name="None"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43DFFAE8-B2E6-42E0-855D-2C57EB2F04C9}" name="Table328" displayName="Table328" ref="A287:F290" totalsRowShown="0">
  <autoFilter ref="A287:F290" xr:uid="{43DFFAE8-B2E6-42E0-855D-2C57EB2F04C9}"/>
  <tableColumns count="6">
    <tableColumn id="1" xr3:uid="{ECE2C778-59DA-4AAD-B70B-E89D4E682591}" name="CÓDIGO CATÁLOGO"/>
    <tableColumn id="2" xr3:uid="{D7841C27-86E5-4E83-A381-61C834CBF190}" name="ARTÍCULO">
      <calculatedColumnFormula>IFERROR(INDEX(UNSPSCDes,MATCH(INDIRECT(ADDRESS(ROW(),COLUMN()-1,4)),UNSPSCCode,0)),"")</calculatedColumnFormula>
    </tableColumn>
    <tableColumn id="3" xr3:uid="{B0F71B6D-74FF-4C67-AB26-6DF38E04EFA1}" name="UNIDAD DE MEDIDA"/>
    <tableColumn id="4" xr3:uid="{D2B29EFF-F4BA-4A82-884E-4CC7367B3488}" name="CANTIDAD TOTAL ESTIMADA"/>
    <tableColumn id="5" xr3:uid="{64AA30CB-3ADB-4282-8DEF-3A907EDD8F8C}" name="PRECIO UNITARIO ESTIMADO"/>
    <tableColumn id="6" xr3:uid="{A14FB894-5E6E-412E-B62C-BAC1A071C761}" name="MONTO TOTAL ESTIMADO">
      <calculatedColumnFormula>INDIRECT(ADDRESS(ROW(),COLUMN()-2,4))*INDIRECT(ADDRESS(ROW(),COLUMN()-1,4))</calculatedColumnFormula>
    </tableColumn>
  </tableColumns>
  <tableStyleInfo name="None"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7D965FB7-B68D-4996-916F-ACB4B9522831}" name="Table329" displayName="Table329" ref="A300:F302" totalsRowShown="0">
  <autoFilter ref="A300:F302" xr:uid="{7D965FB7-B68D-4996-916F-ACB4B9522831}"/>
  <tableColumns count="6">
    <tableColumn id="1" xr3:uid="{1074B75F-E395-43B7-B94D-233D7DB001F2}" name="CÓDIGO CATÁLOGO"/>
    <tableColumn id="2" xr3:uid="{AE8D9244-0E23-4832-9D32-6055108E6990}" name="ARTÍCULO">
      <calculatedColumnFormula>IFERROR(INDEX(UNSPSCDes,MATCH(INDIRECT(ADDRESS(ROW(),COLUMN()-1,4)),UNSPSCCode,0)),"")</calculatedColumnFormula>
    </tableColumn>
    <tableColumn id="3" xr3:uid="{FDA213E6-5783-4CA9-91CE-0F30B398EFC0}" name="UNIDAD DE MEDIDA"/>
    <tableColumn id="4" xr3:uid="{94482199-68F5-4239-BD78-9E93B0D731FC}" name="CANTIDAD TOTAL ESTIMADA"/>
    <tableColumn id="5" xr3:uid="{ECD69A15-4E16-4654-8BB3-4BE9B0966848}" name="PRECIO UNITARIO ESTIMADO"/>
    <tableColumn id="6" xr3:uid="{983E1D2F-3621-4F00-AE1B-AB1C1C4B7DC8}" name="MONTO TOTAL ESTIMADO">
      <calculatedColumnFormula>INDIRECT(ADDRESS(ROW(),COLUMN()-2,4))*INDIRECT(ADDRESS(ROW(),COLUMN()-1,4))</calculatedColumnFormula>
    </tableColumn>
  </tableColumns>
  <tableStyleInfo name="None"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17D1946F-3A07-4716-B934-A8FBCCE58334}" name="Table330" displayName="Table330" ref="A312:F314" totalsRowShown="0">
  <autoFilter ref="A312:F314" xr:uid="{17D1946F-3A07-4716-B934-A8FBCCE58334}"/>
  <tableColumns count="6">
    <tableColumn id="1" xr3:uid="{A2D7C403-997D-43A3-9887-F93C64ED9B6F}" name="CÓDIGO CATÁLOGO"/>
    <tableColumn id="2" xr3:uid="{BB83F966-18FC-467D-B2A4-5BDEF7D3C57D}" name="ARTÍCULO">
      <calculatedColumnFormula>IFERROR(INDEX(UNSPSCDes,MATCH(INDIRECT(ADDRESS(ROW(),COLUMN()-1,4)),UNSPSCCode,0)),"")</calculatedColumnFormula>
    </tableColumn>
    <tableColumn id="3" xr3:uid="{28C68BE9-6687-4690-86EF-34B62B50B6F8}" name="UNIDAD DE MEDIDA"/>
    <tableColumn id="4" xr3:uid="{56F9C411-7BE2-4BE0-BF1C-97743AA17CAB}" name="CANTIDAD TOTAL ESTIMADA"/>
    <tableColumn id="5" xr3:uid="{A7DCA2A6-9C43-4D65-B24D-6FEB6138DF8A}" name="PRECIO UNITARIO ESTIMADO"/>
    <tableColumn id="6" xr3:uid="{C0A592EC-1B6D-40BC-B8F2-621629A6C848}" name="MONTO TOTAL ESTIMADO">
      <calculatedColumnFormula>INDIRECT(ADDRESS(ROW(),COLUMN()-2,4))*INDIRECT(ADDRESS(ROW(),COLUMN()-1,4))</calculatedColumnFormula>
    </tableColumn>
  </tableColumns>
  <tableStyleInfo name="None"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EEFF6D1E-44C3-4ED4-9B66-AC8790F0B6B1}" name="Table331" displayName="Table331" ref="A324:F328" totalsRowShown="0">
  <autoFilter ref="A324:F328" xr:uid="{EEFF6D1E-44C3-4ED4-9B66-AC8790F0B6B1}"/>
  <tableColumns count="6">
    <tableColumn id="1" xr3:uid="{5FDBF4A2-4D0A-467F-AFAC-7BBFA997C4CF}" name="CÓDIGO CATÁLOGO"/>
    <tableColumn id="2" xr3:uid="{BD493F7D-31E8-4B35-8B72-FF61D21AD460}" name="ARTÍCULO">
      <calculatedColumnFormula>IFERROR(INDEX(UNSPSCDes,MATCH(INDIRECT(ADDRESS(ROW(),COLUMN()-1,4)),UNSPSCCode,0)),"")</calculatedColumnFormula>
    </tableColumn>
    <tableColumn id="3" xr3:uid="{8CCCD807-6A2A-46C6-877F-F45F1C812043}" name="UNIDAD DE MEDIDA"/>
    <tableColumn id="4" xr3:uid="{D9E5CBFD-5137-4956-8706-0CBF0EB504BD}" name="CANTIDAD TOTAL ESTIMADA"/>
    <tableColumn id="5" xr3:uid="{DE6AEBED-2E45-4E81-823F-95C8512D8691}" name="PRECIO UNITARIO ESTIMADO"/>
    <tableColumn id="6" xr3:uid="{DFA6753E-7E25-43F6-92A5-A5B85FAB2796}" name="MONTO TOTAL ESTIMADO">
      <calculatedColumnFormula>INDIRECT(ADDRESS(ROW(),COLUMN()-2,4))*INDIRECT(ADDRESS(ROW(),COLUMN()-1,4))</calculatedColumnFormula>
    </tableColumn>
  </tableColumns>
  <tableStyleInfo name="None"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F9F4A9A6-B0F8-42A0-9150-8F438DC7EB1B}" name="Table332" displayName="Table332" ref="A338:F344" totalsRowShown="0">
  <autoFilter ref="A338:F344" xr:uid="{F9F4A9A6-B0F8-42A0-9150-8F438DC7EB1B}"/>
  <tableColumns count="6">
    <tableColumn id="1" xr3:uid="{4D0B540D-C5D7-4B3E-A4EC-B44A747E46A8}" name="CÓDIGO CATÁLOGO"/>
    <tableColumn id="2" xr3:uid="{46880D9A-7277-4CBE-BFAB-BE0AAD89F032}" name="ARTÍCULO">
      <calculatedColumnFormula>IFERROR(INDEX(UNSPSCDes,MATCH(INDIRECT(ADDRESS(ROW(),COLUMN()-1,4)),UNSPSCCode,0)),"")</calculatedColumnFormula>
    </tableColumn>
    <tableColumn id="3" xr3:uid="{6B303B95-AD6F-454A-A3C9-906120ADFFB9}" name="UNIDAD DE MEDIDA"/>
    <tableColumn id="4" xr3:uid="{06ED62D3-EE12-4B52-AD74-4259B30C6922}" name="CANTIDAD TOTAL ESTIMADA"/>
    <tableColumn id="5" xr3:uid="{AF99DA70-D277-4D86-A3CF-CA0DC03D8987}" name="PRECIO UNITARIO ESTIMADO"/>
    <tableColumn id="6" xr3:uid="{A5C1DBD2-4F0D-4761-AF71-A4756A105E18}" name="MONTO TOTAL ESTIMADO">
      <calculatedColumnFormula>INDIRECT(ADDRESS(ROW(),COLUMN()-2,4))*INDIRECT(ADDRESS(ROW(),COLUMN()-1,4))</calculatedColumnFormula>
    </tableColumn>
  </tableColumns>
  <tableStyleInfo name="None"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3187C370-AF63-4BFC-94BE-581FA4EB307C}" name="Table333" displayName="Table333" ref="A354:F358" totalsRowShown="0">
  <autoFilter ref="A354:F358" xr:uid="{3187C370-AF63-4BFC-94BE-581FA4EB307C}"/>
  <tableColumns count="6">
    <tableColumn id="1" xr3:uid="{EEED9530-53E7-4AE5-A530-D82BE195E4A5}" name="CÓDIGO CATÁLOGO"/>
    <tableColumn id="2" xr3:uid="{C91DF28C-C792-4F03-898B-3F8655500D2C}" name="ARTÍCULO">
      <calculatedColumnFormula>IFERROR(INDEX(UNSPSCDes,MATCH(INDIRECT(ADDRESS(ROW(),COLUMN()-1,4)),UNSPSCCode,0)),"")</calculatedColumnFormula>
    </tableColumn>
    <tableColumn id="3" xr3:uid="{8B89C0DD-72E7-43FA-BDFE-F3442917A604}" name="UNIDAD DE MEDIDA"/>
    <tableColumn id="4" xr3:uid="{E9DB0229-232B-48B6-BE99-4F2FE3E7F330}" name="CANTIDAD TOTAL ESTIMADA"/>
    <tableColumn id="5" xr3:uid="{9F4D09D5-5BCE-409D-8C97-F803B0F69AA2}" name="PRECIO UNITARIO ESTIMADO"/>
    <tableColumn id="6" xr3:uid="{C4287A8A-93F1-41AB-B2DE-0F23BE1C05B3}" name="MONTO TOTAL ESTIMADO">
      <calculatedColumnFormula>INDIRECT(ADDRESS(ROW(),COLUMN()-2,4))*INDIRECT(ADDRESS(ROW(),COLUMN()-1,4))</calculatedColumnFormula>
    </tableColumn>
  </tableColumns>
  <tableStyleInfo name="None"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D71F1380-8F62-4B05-8EAE-48C3E3E21533}" name="Table334" displayName="Table334" ref="A368:F373" totalsRowShown="0">
  <autoFilter ref="A368:F373" xr:uid="{D71F1380-8F62-4B05-8EAE-48C3E3E21533}"/>
  <tableColumns count="6">
    <tableColumn id="1" xr3:uid="{4429460F-06FA-4815-BA35-9F8B1B9B4EA3}" name="CÓDIGO CATÁLOGO"/>
    <tableColumn id="2" xr3:uid="{ECD8C370-99C0-4894-A6AF-B76D023B4B83}" name="ARTÍCULO">
      <calculatedColumnFormula>IFERROR(INDEX(UNSPSCDes,MATCH(INDIRECT(ADDRESS(ROW(),COLUMN()-1,4)),UNSPSCCode,0)),"")</calculatedColumnFormula>
    </tableColumn>
    <tableColumn id="3" xr3:uid="{5F5B9FCA-E6DD-47CC-B96B-184A51668005}" name="UNIDAD DE MEDIDA"/>
    <tableColumn id="4" xr3:uid="{07F75E3D-ACC0-42AC-A493-358F40898D5A}" name="CANTIDAD TOTAL ESTIMADA"/>
    <tableColumn id="5" xr3:uid="{649FFCAA-64CF-4483-8FF6-F85234E501BE}" name="PRECIO UNITARIO ESTIMADO"/>
    <tableColumn id="6" xr3:uid="{EAD87462-ED55-40F4-8235-AD9625B25902}" name="MONTO TOTAL ESTIMADO">
      <calculatedColumnFormula>INDIRECT(ADDRESS(ROW(),COLUMN()-2,4))*INDIRECT(ADDRESS(ROW(),COLUMN()-1,4))</calculatedColumnFormula>
    </tableColumn>
  </tableColumns>
  <tableStyleInfo name="None"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BD8674A2-6DFE-4091-9828-5A9AB0FD6B01}" name="Table335" displayName="Table335" ref="A383:F385" totalsRowShown="0">
  <autoFilter ref="A383:F385" xr:uid="{BD8674A2-6DFE-4091-9828-5A9AB0FD6B01}"/>
  <tableColumns count="6">
    <tableColumn id="1" xr3:uid="{9EBB8496-A400-4D59-BF90-44B073960E83}" name="CÓDIGO CATÁLOGO"/>
    <tableColumn id="2" xr3:uid="{C31A7D4F-5980-45F0-95FB-B208FF8D292B}" name="ARTÍCULO">
      <calculatedColumnFormula>IFERROR(INDEX(UNSPSCDes,MATCH(INDIRECT(ADDRESS(ROW(),COLUMN()-1,4)),UNSPSCCode,0)),"")</calculatedColumnFormula>
    </tableColumn>
    <tableColumn id="3" xr3:uid="{4885FCB5-BF12-4A68-8F31-1E60CD9187A3}" name="UNIDAD DE MEDIDA"/>
    <tableColumn id="4" xr3:uid="{AB2BBA03-29B3-4A90-AE74-1762D8756C21}" name="CANTIDAD TOTAL ESTIMADA"/>
    <tableColumn id="5" xr3:uid="{CFCEEFE0-5A7E-4A99-8DB3-AB85664706F1}" name="PRECIO UNITARIO ESTIMADO"/>
    <tableColumn id="6" xr3:uid="{B9405F65-2F75-4BDA-BA9C-64C12218017A}" name="MONTO TOTAL ESTIMADO">
      <calculatedColumnFormula>INDIRECT(ADDRESS(ROW(),COLUMN()-2,4))*INDIRECT(ADDRESS(ROW(),COLUMN()-1,4))</calculatedColumnFormula>
    </tableColumn>
  </tableColumns>
  <tableStyleInfo name="None"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65F27DCC-FFD3-49FE-AA77-6EEC25835D97}" name="Table33" displayName="Table33" ref="A44:F45" totalsRowShown="0">
  <autoFilter ref="A44:F45" xr:uid="{65F27DCC-FFD3-49FE-AA77-6EEC25835D97}"/>
  <tableColumns count="6">
    <tableColumn id="1" xr3:uid="{AB04C35F-5E74-4710-A788-743947191DBF}" name="CÓDIGO CATÁLOGO"/>
    <tableColumn id="2" xr3:uid="{525F16C3-1C22-48AB-ABE2-9145D731530A}" name="ARTÍCULO">
      <calculatedColumnFormula>IFERROR(INDEX(UNSPSCDes,MATCH(INDIRECT(ADDRESS(ROW(),COLUMN()-1,4)),UNSPSCCode,0)),"")</calculatedColumnFormula>
    </tableColumn>
    <tableColumn id="3" xr3:uid="{06AC76EF-8ABC-4586-84EE-B88A2CA2713E}" name="UNIDAD DE MEDIDA"/>
    <tableColumn id="4" xr3:uid="{5A9A9CC8-77D5-405F-9C48-81973CAB4471}" name="CANTIDAD TOTAL ESTIMADA"/>
    <tableColumn id="5" xr3:uid="{EC431B27-7D85-4543-B256-C350F988BD5D}" name="PRECIO UNITARIO ESTIMADO"/>
    <tableColumn id="6" xr3:uid="{C22B178E-CB66-410B-953F-C55F32FB659E}" name="MONTO TOTAL ESTIMADO">
      <calculatedColumnFormula>INDIRECT(ADDRESS(ROW(),COLUMN()-2,4))*INDIRECT(ADDRESS(ROW(),COLUMN()-1,4))</calculatedColumnFormula>
    </tableColumn>
  </tableColumns>
  <tableStyleInfo name="None"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CAED6F99-0C8D-4700-881F-C2A49B8D5A7E}" name="Table336" displayName="Table336" ref="A395:F397" totalsRowShown="0">
  <autoFilter ref="A395:F397" xr:uid="{CAED6F99-0C8D-4700-881F-C2A49B8D5A7E}"/>
  <tableColumns count="6">
    <tableColumn id="1" xr3:uid="{5C94FEF0-61B6-4E27-BD94-8F34A3D23318}" name="CÓDIGO CATÁLOGO"/>
    <tableColumn id="2" xr3:uid="{CB4D4569-6546-4255-9E7D-B36130D50A60}" name="ARTÍCULO">
      <calculatedColumnFormula>IFERROR(INDEX(UNSPSCDes,MATCH(INDIRECT(ADDRESS(ROW(),COLUMN()-1,4)),UNSPSCCode,0)),"")</calculatedColumnFormula>
    </tableColumn>
    <tableColumn id="3" xr3:uid="{3EB75EC9-C47B-45FD-965D-C93CA433B1AA}" name="UNIDAD DE MEDIDA"/>
    <tableColumn id="4" xr3:uid="{D3047EA0-B4EF-4DF2-BF76-645E8F21AC79}" name="CANTIDAD TOTAL ESTIMADA"/>
    <tableColumn id="5" xr3:uid="{9A57C3BA-3693-4D7A-A1B2-CFC5137A204C}" name="PRECIO UNITARIO ESTIMADO"/>
    <tableColumn id="6" xr3:uid="{786445DB-D604-449A-8E37-B8BA02F563BC}" name="MONTO TOTAL ESTIMADO">
      <calculatedColumnFormula>INDIRECT(ADDRESS(ROW(),COLUMN()-2,4))*INDIRECT(ADDRESS(ROW(),COLUMN()-1,4))</calculatedColumnFormula>
    </tableColumn>
  </tableColumns>
  <tableStyleInfo name="None"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FB53687A-3F5C-408C-A138-4BAEE57EF0BB}" name="Table337" displayName="Table337" ref="A407:F409" totalsRowShown="0">
  <autoFilter ref="A407:F409" xr:uid="{FB53687A-3F5C-408C-A138-4BAEE57EF0BB}"/>
  <tableColumns count="6">
    <tableColumn id="1" xr3:uid="{33CCE778-41DA-43A6-A97E-D705C58BAA50}" name="CÓDIGO CATÁLOGO"/>
    <tableColumn id="2" xr3:uid="{6AC1CE28-354E-4582-8706-33D3110CA7ED}" name="ARTÍCULO">
      <calculatedColumnFormula>IFERROR(INDEX(UNSPSCDes,MATCH(INDIRECT(ADDRESS(ROW(),COLUMN()-1,4)),UNSPSCCode,0)),"")</calculatedColumnFormula>
    </tableColumn>
    <tableColumn id="3" xr3:uid="{CA15F42C-DC48-45F4-B85C-BABB8581523F}" name="UNIDAD DE MEDIDA"/>
    <tableColumn id="4" xr3:uid="{1DA1E7CF-BD04-4566-9E07-54977B92100E}" name="CANTIDAD TOTAL ESTIMADA"/>
    <tableColumn id="5" xr3:uid="{5253D90A-F823-4264-B3B5-C2A1D5379E3F}" name="PRECIO UNITARIO ESTIMADO"/>
    <tableColumn id="6" xr3:uid="{AB43D167-9996-4287-9E04-8FBEF173ED2C}" name="MONTO TOTAL ESTIMADO">
      <calculatedColumnFormula>INDIRECT(ADDRESS(ROW(),COLUMN()-2,4))*INDIRECT(ADDRESS(ROW(),COLUMN()-1,4))</calculatedColumnFormula>
    </tableColumn>
  </tableColumns>
  <tableStyleInfo name="None"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C8A13257-95F3-48C0-8FDE-64060011CC6B}" name="Table338" displayName="Table338" ref="A419:F421" totalsRowShown="0">
  <autoFilter ref="A419:F421" xr:uid="{C8A13257-95F3-48C0-8FDE-64060011CC6B}"/>
  <tableColumns count="6">
    <tableColumn id="1" xr3:uid="{A3486BB7-D405-4DD6-B20E-F55CA55C2013}" name="CÓDIGO CATÁLOGO"/>
    <tableColumn id="2" xr3:uid="{838ECA33-E2BD-4D75-9E9B-C0F2C3DC859C}" name="ARTÍCULO">
      <calculatedColumnFormula>IFERROR(INDEX(UNSPSCDes,MATCH(INDIRECT(ADDRESS(ROW(),COLUMN()-1,4)),UNSPSCCode,0)),"")</calculatedColumnFormula>
    </tableColumn>
    <tableColumn id="3" xr3:uid="{03ED8D1E-8547-4BEC-BB28-2935DCC7EA8B}" name="UNIDAD DE MEDIDA"/>
    <tableColumn id="4" xr3:uid="{E2F8E70C-F182-4534-8CAD-5368CECC71CC}" name="CANTIDAD TOTAL ESTIMADA"/>
    <tableColumn id="5" xr3:uid="{A27C304C-D9C0-4416-A972-ADCBA4DAB427}" name="PRECIO UNITARIO ESTIMADO"/>
    <tableColumn id="6" xr3:uid="{BFE1C3D1-3539-488D-8117-1EED2BD2DE5F}" name="MONTO TOTAL ESTIMADO">
      <calculatedColumnFormula>INDIRECT(ADDRESS(ROW(),COLUMN()-2,4))*INDIRECT(ADDRESS(ROW(),COLUMN()-1,4))</calculatedColumnFormula>
    </tableColumn>
  </tableColumns>
  <tableStyleInfo name="None"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6C1EFA96-D05F-47CD-8D8B-65768D641F6E}" name="Table339" displayName="Table339" ref="A431:F434" totalsRowShown="0">
  <autoFilter ref="A431:F434" xr:uid="{6C1EFA96-D05F-47CD-8D8B-65768D641F6E}"/>
  <tableColumns count="6">
    <tableColumn id="1" xr3:uid="{AD5ED1E1-01B6-4E16-8FBD-17730C0D12B4}" name="CÓDIGO CATÁLOGO"/>
    <tableColumn id="2" xr3:uid="{CEEE4F22-5FE4-4E0B-A715-1FF4BDD536F5}" name="ARTÍCULO">
      <calculatedColumnFormula>IFERROR(INDEX(UNSPSCDes,MATCH(INDIRECT(ADDRESS(ROW(),COLUMN()-1,4)),UNSPSCCode,0)),"")</calculatedColumnFormula>
    </tableColumn>
    <tableColumn id="3" xr3:uid="{2106B7C6-A346-4A2C-947E-A91187491B6F}" name="UNIDAD DE MEDIDA"/>
    <tableColumn id="4" xr3:uid="{C9A3F199-3DEC-4773-98F9-062926486F57}" name="CANTIDAD TOTAL ESTIMADA"/>
    <tableColumn id="5" xr3:uid="{50D6A0FE-7A1F-472F-9081-7AB2DCB96C09}" name="PRECIO UNITARIO ESTIMADO"/>
    <tableColumn id="6" xr3:uid="{420CA80F-A49F-4918-B39A-9B6E6E7EC07C}" name="MONTO TOTAL ESTIMADO">
      <calculatedColumnFormula>INDIRECT(ADDRESS(ROW(),COLUMN()-2,4))*INDIRECT(ADDRESS(ROW(),COLUMN()-1,4))</calculatedColumnFormula>
    </tableColumn>
  </tableColumns>
  <tableStyleInfo name="None"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5512F978-DC99-4D49-B717-DA6E97E9078B}" name="Table340" displayName="Table340" ref="A444:F447" totalsRowShown="0">
  <autoFilter ref="A444:F447" xr:uid="{5512F978-DC99-4D49-B717-DA6E97E9078B}"/>
  <tableColumns count="6">
    <tableColumn id="1" xr3:uid="{274B780B-E7BC-4887-8D1D-D99F8276B5DA}" name="CÓDIGO CATÁLOGO"/>
    <tableColumn id="2" xr3:uid="{827814A9-6F84-4F89-9586-0A04D9571799}" name="ARTÍCULO">
      <calculatedColumnFormula>IFERROR(INDEX(UNSPSCDes,MATCH(INDIRECT(ADDRESS(ROW(),COLUMN()-1,4)),UNSPSCCode,0)),"")</calculatedColumnFormula>
    </tableColumn>
    <tableColumn id="3" xr3:uid="{A2B2C92F-EF7F-4D3D-8F55-7CEBF3F6A617}" name="UNIDAD DE MEDIDA"/>
    <tableColumn id="4" xr3:uid="{7ED857DE-B0D7-4ED1-A148-FBE81F43AFDF}" name="CANTIDAD TOTAL ESTIMADA"/>
    <tableColumn id="5" xr3:uid="{06CE22A4-7BD8-4A70-A1B4-EC26ACACBD57}" name="PRECIO UNITARIO ESTIMADO"/>
    <tableColumn id="6" xr3:uid="{DE8A0453-5791-49EC-A44F-6524B9A3E7BF}" name="MONTO TOTAL ESTIMADO">
      <calculatedColumnFormula>INDIRECT(ADDRESS(ROW(),COLUMN()-2,4))*INDIRECT(ADDRESS(ROW(),COLUMN()-1,4))</calculatedColumnFormula>
    </tableColumn>
  </tableColumns>
  <tableStyleInfo name="None"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21E2C624-96C2-424C-BF0B-989642C9FDC5}" name="Table341" displayName="Table341" ref="A457:F460" totalsRowShown="0">
  <autoFilter ref="A457:F460" xr:uid="{21E2C624-96C2-424C-BF0B-989642C9FDC5}"/>
  <tableColumns count="6">
    <tableColumn id="1" xr3:uid="{4408D78B-6051-412D-9DEA-9B305C6BCF15}" name="CÓDIGO CATÁLOGO"/>
    <tableColumn id="2" xr3:uid="{CC7FBD95-929A-4C33-B47C-EE5FEF506ADF}" name="ARTÍCULO">
      <calculatedColumnFormula>IFERROR(INDEX(UNSPSCDes,MATCH(INDIRECT(ADDRESS(ROW(),COLUMN()-1,4)),UNSPSCCode,0)),"")</calculatedColumnFormula>
    </tableColumn>
    <tableColumn id="3" xr3:uid="{8A912EBD-284A-47CB-B14D-0A46413D71A6}" name="UNIDAD DE MEDIDA"/>
    <tableColumn id="4" xr3:uid="{BE2B4235-C772-40B3-8ACB-E6E94CA7C9B5}" name="CANTIDAD TOTAL ESTIMADA"/>
    <tableColumn id="5" xr3:uid="{405A19FB-A80E-48E3-8D92-24A3C396028D}" name="PRECIO UNITARIO ESTIMADO"/>
    <tableColumn id="6" xr3:uid="{0E0AD1CB-2ABB-496C-89BA-71B26FA14EA4}" name="MONTO TOTAL ESTIMADO">
      <calculatedColumnFormula>INDIRECT(ADDRESS(ROW(),COLUMN()-2,4))*INDIRECT(ADDRESS(ROW(),COLUMN()-1,4))</calculatedColumnFormula>
    </tableColumn>
  </tableColumns>
  <tableStyleInfo name="None"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47BE0190-AD0E-44D8-9F94-9F421D2BCDFC}" name="Table342" displayName="Table342" ref="A470:F473" totalsRowShown="0">
  <autoFilter ref="A470:F473" xr:uid="{47BE0190-AD0E-44D8-9F94-9F421D2BCDFC}"/>
  <tableColumns count="6">
    <tableColumn id="1" xr3:uid="{CB5A3E66-6564-436D-991C-0CB0AE814998}" name="CÓDIGO CATÁLOGO" dataDxfId="39" dataCellStyle="ArticleBody"/>
    <tableColumn id="2" xr3:uid="{940AD890-5A18-435D-8913-8CB19FBBF8FF}" name="ARTÍCULO">
      <calculatedColumnFormula>IFERROR(INDEX(UNSPSCDes,MATCH(INDIRECT(ADDRESS(ROW(),COLUMN()-1,4)),UNSPSCCode,0)),"")</calculatedColumnFormula>
    </tableColumn>
    <tableColumn id="3" xr3:uid="{F17158CB-3818-4006-8038-0BBAD6B85AD5}" name="UNIDAD DE MEDIDA"/>
    <tableColumn id="4" xr3:uid="{1F321E5F-0E72-478C-A082-15A3BECBC134}" name="CANTIDAD TOTAL ESTIMADA"/>
    <tableColumn id="5" xr3:uid="{607B3814-70DE-4E88-9BDE-02F27F607E38}" name="PRECIO UNITARIO ESTIMADO"/>
    <tableColumn id="6" xr3:uid="{9F0DE684-1A63-40B5-BC2B-03354258D1DB}" name="MONTO TOTAL ESTIMADO">
      <calculatedColumnFormula>INDIRECT(ADDRESS(ROW(),COLUMN()-2,4))*INDIRECT(ADDRESS(ROW(),COLUMN()-1,4))</calculatedColumnFormula>
    </tableColumn>
  </tableColumns>
  <tableStyleInfo name="None"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7C8D28-FBF4-4193-B9C5-E8BF03FF0757}" name="Table343" displayName="Table343" ref="A483:F485" totalsRowShown="0">
  <autoFilter ref="A483:F485" xr:uid="{007C8D28-FBF4-4193-B9C5-E8BF03FF0757}"/>
  <tableColumns count="6">
    <tableColumn id="1" xr3:uid="{452C340E-5E09-4656-B9B6-AB3AFBB19566}" name="CÓDIGO CATÁLOGO"/>
    <tableColumn id="2" xr3:uid="{D24F5E53-8818-4BF5-B371-21320F1E4140}" name="ARTÍCULO">
      <calculatedColumnFormula>IFERROR(INDEX(UNSPSCDes,MATCH(INDIRECT(ADDRESS(ROW(),COLUMN()-1,4)),UNSPSCCode,0)),"")</calculatedColumnFormula>
    </tableColumn>
    <tableColumn id="3" xr3:uid="{4A78C7EF-596B-4866-ADB5-D4B7C94D54F9}" name="UNIDAD DE MEDIDA"/>
    <tableColumn id="4" xr3:uid="{06797E51-9CF0-4A66-829D-8314E6C8C7C3}" name="CANTIDAD TOTAL ESTIMADA"/>
    <tableColumn id="5" xr3:uid="{39F0065A-5DFA-4E23-BDE2-D046AA05579B}" name="PRECIO UNITARIO ESTIMADO"/>
    <tableColumn id="6" xr3:uid="{BCD30E33-49C3-4092-9340-00A9663755A0}" name="MONTO TOTAL ESTIMADO">
      <calculatedColumnFormula>INDIRECT(ADDRESS(ROW(),COLUMN()-2,4))*INDIRECT(ADDRESS(ROW(),COLUMN()-1,4))</calculatedColumnFormula>
    </tableColumn>
  </tableColumns>
  <tableStyleInfo name="None"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677B29F3-062E-4504-8EB3-56A2803E4A90}" name="Table344" displayName="Table344" ref="A495:F497" totalsRowShown="0">
  <autoFilter ref="A495:F497" xr:uid="{677B29F3-062E-4504-8EB3-56A2803E4A90}"/>
  <tableColumns count="6">
    <tableColumn id="1" xr3:uid="{2B26C1D6-B9DA-40B0-93BC-816B82069D22}" name="CÓDIGO CATÁLOGO"/>
    <tableColumn id="2" xr3:uid="{5ABD7AE8-51AD-47D4-817D-F911BFC5505F}" name="ARTÍCULO">
      <calculatedColumnFormula>IFERROR(INDEX(UNSPSCDes,MATCH(INDIRECT(ADDRESS(ROW(),COLUMN()-1,4)),UNSPSCCode,0)),"")</calculatedColumnFormula>
    </tableColumn>
    <tableColumn id="3" xr3:uid="{2D1C5E08-EA48-4004-AF9B-D7F87E964EE3}" name="UNIDAD DE MEDIDA"/>
    <tableColumn id="4" xr3:uid="{389E45F6-0F10-4084-B36E-5108B6662A61}" name="CANTIDAD TOTAL ESTIMADA"/>
    <tableColumn id="5" xr3:uid="{3EBCE53B-AF8D-4164-958E-E00B4A897E07}" name="PRECIO UNITARIO ESTIMADO"/>
    <tableColumn id="6" xr3:uid="{CF2059DE-8643-434E-A125-F1646016B298}" name="MONTO TOTAL ESTIMADO">
      <calculatedColumnFormula>INDIRECT(ADDRESS(ROW(),COLUMN()-2,4))*INDIRECT(ADDRESS(ROW(),COLUMN()-1,4))</calculatedColumnFormula>
    </tableColumn>
  </tableColumns>
  <tableStyleInfo name="None"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59751939-83A2-4E41-8495-486E76698841}" name="Table345" displayName="Table345" ref="A507:F509" totalsRowShown="0">
  <autoFilter ref="A507:F509" xr:uid="{59751939-83A2-4E41-8495-486E76698841}"/>
  <tableColumns count="6">
    <tableColumn id="1" xr3:uid="{51151F2B-91DC-4309-89D7-A1AB57CA1C93}" name="CÓDIGO CATÁLOGO"/>
    <tableColumn id="2" xr3:uid="{9E023DD2-A447-4895-AC35-38741DC39B60}" name="ARTÍCULO">
      <calculatedColumnFormula>IFERROR(INDEX(UNSPSCDes,MATCH(INDIRECT(ADDRESS(ROW(),COLUMN()-1,4)),UNSPSCCode,0)),"")</calculatedColumnFormula>
    </tableColumn>
    <tableColumn id="3" xr3:uid="{E2CD1EE3-54BC-4A1E-82E4-FD9AC8B4BB36}" name="UNIDAD DE MEDIDA"/>
    <tableColumn id="4" xr3:uid="{CB5CA57F-7716-42A1-A025-30A1557E304C}" name="CANTIDAD TOTAL ESTIMADA"/>
    <tableColumn id="5" xr3:uid="{0A772022-ACF4-4304-B37E-E80FC028C03C}" name="PRECIO UNITARIO ESTIMADO"/>
    <tableColumn id="6" xr3:uid="{18008A33-217C-4878-99C9-F02E4AE203E6}" name="MONTO TOTAL ESTIMADO">
      <calculatedColumnFormula>INDIRECT(ADDRESS(ROW(),COLUMN()-2,4))*INDIRECT(ADDRESS(ROW(),COLUMN()-1,4))</calculatedColumnFormula>
    </tableColumn>
  </tableColumns>
  <tableStyleInfo name="None"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AD9706CC-80EA-4A77-8A19-05F38D49C0A6}" name="Table36" displayName="Table36" ref="A55:F56" totalsRowShown="0">
  <autoFilter ref="A55:F56" xr:uid="{AD9706CC-80EA-4A77-8A19-05F38D49C0A6}"/>
  <tableColumns count="6">
    <tableColumn id="1" xr3:uid="{DB8E9D4F-35B3-4432-8A9E-5B2EADDB98CF}" name="CÓDIGO CATÁLOGO"/>
    <tableColumn id="2" xr3:uid="{BEF875B9-A27B-4966-B36E-93EC3E5499E5}" name="ARTÍCULO">
      <calculatedColumnFormula>IFERROR(INDEX(UNSPSCDes,MATCH(INDIRECT(ADDRESS(ROW(),COLUMN()-1,4)),UNSPSCCode,0)),"")</calculatedColumnFormula>
    </tableColumn>
    <tableColumn id="3" xr3:uid="{2CBCC0B2-C040-44F2-9909-CBF6CD07E612}" name="UNIDAD DE MEDIDA"/>
    <tableColumn id="4" xr3:uid="{9805DC65-9158-4CB6-8AEA-9C72E4C08D44}" name="CANTIDAD TOTAL ESTIMADA"/>
    <tableColumn id="5" xr3:uid="{BD90A882-7E08-44CB-8D83-3D4A0E23B469}" name="PRECIO UNITARIO ESTIMADO"/>
    <tableColumn id="6" xr3:uid="{AA85DD4F-C7A3-4288-9E3B-5163DF7A981E}" name="MONTO TOTAL ESTIMADO">
      <calculatedColumnFormula>INDIRECT(ADDRESS(ROW(),COLUMN()-2,4))*INDIRECT(ADDRESS(ROW(),COLUMN()-1,4))</calculatedColumnFormula>
    </tableColumn>
  </tableColumns>
  <tableStyleInfo name="None"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A2E40A32-371D-41C5-ADA8-71647D565E02}" name="Table346" displayName="Table346" ref="A519:F521" totalsRowShown="0">
  <autoFilter ref="A519:F521" xr:uid="{A2E40A32-371D-41C5-ADA8-71647D565E02}"/>
  <tableColumns count="6">
    <tableColumn id="1" xr3:uid="{FAAEC6C2-1C9E-49B6-9099-CC0AE9691F0E}" name="CÓDIGO CATÁLOGO"/>
    <tableColumn id="2" xr3:uid="{4C4B38CF-8C7C-4541-8B76-24C8DABBE405}" name="ARTÍCULO">
      <calculatedColumnFormula>IFERROR(INDEX(UNSPSCDes,MATCH(INDIRECT(ADDRESS(ROW(),COLUMN()-1,4)),UNSPSCCode,0)),"")</calculatedColumnFormula>
    </tableColumn>
    <tableColumn id="3" xr3:uid="{A5CF878B-89AD-450C-BB47-622D4C6B85DA}" name="UNIDAD DE MEDIDA"/>
    <tableColumn id="4" xr3:uid="{5B294956-A2A7-421E-80F9-C760DF7410EA}" name="CANTIDAD TOTAL ESTIMADA"/>
    <tableColumn id="5" xr3:uid="{3B7E08B3-7202-4D06-B436-5DCEBD61CCCB}" name="PRECIO UNITARIO ESTIMADO"/>
    <tableColumn id="6" xr3:uid="{3633FBE6-AFF6-48CC-AC34-BECA6665B64E}" name="MONTO TOTAL ESTIMADO">
      <calculatedColumnFormula>INDIRECT(ADDRESS(ROW(),COLUMN()-2,4))*INDIRECT(ADDRESS(ROW(),COLUMN()-1,4))</calculatedColumnFormula>
    </tableColumn>
  </tableColumns>
  <tableStyleInfo name="None"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2BA12AD3-D3D5-41AA-9877-B184638D7AED}" name="Table347" displayName="Table347" ref="A531:F532" totalsRowShown="0">
  <autoFilter ref="A531:F532" xr:uid="{2BA12AD3-D3D5-41AA-9877-B184638D7AED}"/>
  <tableColumns count="6">
    <tableColumn id="1" xr3:uid="{0821C74B-8748-4F0B-B815-6763A9B3C7DD}" name="CÓDIGO CATÁLOGO"/>
    <tableColumn id="2" xr3:uid="{67844BBF-2B6C-4386-B9CF-A1A0D03AD645}" name="ARTÍCULO">
      <calculatedColumnFormula>IFERROR(INDEX(UNSPSCDes,MATCH(INDIRECT(ADDRESS(ROW(),COLUMN()-1,4)),UNSPSCCode,0)),"")</calculatedColumnFormula>
    </tableColumn>
    <tableColumn id="3" xr3:uid="{8C9247DE-C58C-48BD-A8D8-CA32CDDBCDFB}" name="UNIDAD DE MEDIDA"/>
    <tableColumn id="4" xr3:uid="{C3E4D673-01AF-445A-9D18-142FC8DF9DB8}" name="CANTIDAD TOTAL ESTIMADA"/>
    <tableColumn id="5" xr3:uid="{915B6F67-18CB-41B6-91E5-37713EEDE6C4}" name="PRECIO UNITARIO ESTIMADO"/>
    <tableColumn id="6" xr3:uid="{7C812F3B-6B0C-464B-9F36-20D348337846}" name="MONTO TOTAL ESTIMADO">
      <calculatedColumnFormula>INDIRECT(ADDRESS(ROW(),COLUMN()-2,4))*INDIRECT(ADDRESS(ROW(),COLUMN()-1,4))</calculatedColumnFormula>
    </tableColumn>
  </tableColumns>
  <tableStyleInfo name="None"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FF82B372-6A48-4BAC-BED6-8E93B016F0B6}" name="Table348" displayName="Table348" ref="A542:F544" totalsRowShown="0">
  <autoFilter ref="A542:F544" xr:uid="{FF82B372-6A48-4BAC-BED6-8E93B016F0B6}"/>
  <tableColumns count="6">
    <tableColumn id="1" xr3:uid="{65987D6A-8CAF-4A0F-9537-55492AF80DD2}" name="CÓDIGO CATÁLOGO"/>
    <tableColumn id="2" xr3:uid="{FD1FC8DD-711A-4204-8FB3-1D2529548D8E}" name="ARTÍCULO">
      <calculatedColumnFormula>IFERROR(INDEX(UNSPSCDes,MATCH(INDIRECT(ADDRESS(ROW(),COLUMN()-1,4)),UNSPSCCode,0)),"")</calculatedColumnFormula>
    </tableColumn>
    <tableColumn id="3" xr3:uid="{93779116-16B3-42C2-8FD9-4BF1B2B61E84}" name="UNIDAD DE MEDIDA"/>
    <tableColumn id="4" xr3:uid="{D51BF6B7-D800-4CBB-B999-6F9EC1A0C173}" name="CANTIDAD TOTAL ESTIMADA"/>
    <tableColumn id="5" xr3:uid="{A1CDEC9A-12B3-43CD-BF45-E7E15AC04C37}" name="PRECIO UNITARIO ESTIMADO"/>
    <tableColumn id="6" xr3:uid="{8D726994-DB5E-4F9D-B7E1-FA0C9715A537}" name="MONTO TOTAL ESTIMADO">
      <calculatedColumnFormula>INDIRECT(ADDRESS(ROW(),COLUMN()-2,4))*INDIRECT(ADDRESS(ROW(),COLUMN()-1,4))</calculatedColumnFormula>
    </tableColumn>
  </tableColumns>
  <tableStyleInfo name="None"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8" xr:uid="{7B8EB87B-241C-459E-9428-BADA046C4389}" name="Table349" displayName="Table349" ref="A554:F555" totalsRowShown="0">
  <autoFilter ref="A554:F555" xr:uid="{7B8EB87B-241C-459E-9428-BADA046C4389}"/>
  <tableColumns count="6">
    <tableColumn id="1" xr3:uid="{005AE686-35B0-49BE-B436-6F89D9444E5C}" name="CÓDIGO CATÁLOGO"/>
    <tableColumn id="2" xr3:uid="{E6CDED9F-AC25-4B29-AD77-8C16D07A2FA4}" name="ARTÍCULO">
      <calculatedColumnFormula>IFERROR(INDEX(UNSPSCDes,MATCH(INDIRECT(ADDRESS(ROW(),COLUMN()-1,4)),UNSPSCCode,0)),"")</calculatedColumnFormula>
    </tableColumn>
    <tableColumn id="3" xr3:uid="{32F9E4BF-1390-4265-9F65-2EDBD9E60717}" name="UNIDAD DE MEDIDA"/>
    <tableColumn id="4" xr3:uid="{D5392BE0-B330-4784-9294-1407BC7EF852}" name="CANTIDAD TOTAL ESTIMADA"/>
    <tableColumn id="5" xr3:uid="{302BDBA3-8872-444C-A631-5C4BE6F46889}" name="PRECIO UNITARIO ESTIMADO"/>
    <tableColumn id="6" xr3:uid="{2621FA52-3D1E-4C98-89ED-0F87D82BB0A9}" name="MONTO TOTAL ESTIMADO">
      <calculatedColumnFormula>INDIRECT(ADDRESS(ROW(),COLUMN()-2,4))*INDIRECT(ADDRESS(ROW(),COLUMN()-1,4))</calculatedColumnFormula>
    </tableColumn>
  </tableColumns>
  <tableStyleInfo name="None"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9" xr:uid="{126D87E3-2753-48B8-9D4B-4588DCC27D52}" name="Table350" displayName="Table350" ref="A565:F566" totalsRowShown="0">
  <autoFilter ref="A565:F566" xr:uid="{126D87E3-2753-48B8-9D4B-4588DCC27D52}"/>
  <tableColumns count="6">
    <tableColumn id="1" xr3:uid="{6782BBAF-3BE6-4B88-B5CF-CFF6521FE440}" name="CÓDIGO CATÁLOGO" dataDxfId="38" dataCellStyle="ArticleBody"/>
    <tableColumn id="2" xr3:uid="{0D405C97-7FB4-4C20-8EA8-5A59C3AF066F}" name="ARTÍCULO">
      <calculatedColumnFormula>IFERROR(INDEX(UNSPSCDes,MATCH(INDIRECT(ADDRESS(ROW(),COLUMN()-1,4)),UNSPSCCode,0)),"")</calculatedColumnFormula>
    </tableColumn>
    <tableColumn id="3" xr3:uid="{D2E3DA5C-048C-4CA7-941E-086AA85F87F0}" name="UNIDAD DE MEDIDA"/>
    <tableColumn id="4" xr3:uid="{29B3D690-5871-481C-A527-A9447B9EB2B5}" name="CANTIDAD TOTAL ESTIMADA"/>
    <tableColumn id="5" xr3:uid="{4FC50D42-053C-46E5-82C7-F641F939ABD3}" name="PRECIO UNITARIO ESTIMADO"/>
    <tableColumn id="6" xr3:uid="{1DB7C719-1E97-4583-8723-AFCF07AE49FF}" name="MONTO TOTAL ESTIMADO">
      <calculatedColumnFormula>INDIRECT(ADDRESS(ROW(),COLUMN()-2,4))*INDIRECT(ADDRESS(ROW(),COLUMN()-1,4))</calculatedColumnFormula>
    </tableColumn>
  </tableColumns>
  <tableStyleInfo name="None"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0" xr:uid="{2B60FCAF-47EC-49DE-AD63-40A0BD619CD7}" name="Table351" displayName="Table351" ref="A576:F577" totalsRowShown="0">
  <autoFilter ref="A576:F577" xr:uid="{2B60FCAF-47EC-49DE-AD63-40A0BD619CD7}"/>
  <tableColumns count="6">
    <tableColumn id="1" xr3:uid="{CCB67B80-18D5-453F-B30D-A86C14EE50F8}" name="CÓDIGO CATÁLOGO" dataDxfId="37"/>
    <tableColumn id="2" xr3:uid="{12EEB482-501C-4790-95DA-91F818AE1F33}" name="ARTÍCULO">
      <calculatedColumnFormula>IFERROR(INDEX(UNSPSCDes,MATCH(INDIRECT(ADDRESS(ROW(),COLUMN()-1,4)),UNSPSCCode,0)),"")</calculatedColumnFormula>
    </tableColumn>
    <tableColumn id="3" xr3:uid="{BB293C2B-93F6-42D6-A55F-7098E012438F}" name="UNIDAD DE MEDIDA"/>
    <tableColumn id="4" xr3:uid="{BB436F31-C934-41F4-BD4E-4139F30AE0D5}" name="CANTIDAD TOTAL ESTIMADA"/>
    <tableColumn id="5" xr3:uid="{F833D613-C1E9-4983-B8E1-DDEC7E43ACF4}" name="PRECIO UNITARIO ESTIMADO"/>
    <tableColumn id="6" xr3:uid="{0B1D38E3-13C8-4183-88C1-8BF766B74E46}" name="MONTO TOTAL ESTIMADO">
      <calculatedColumnFormula>INDIRECT(ADDRESS(ROW(),COLUMN()-2,4))*INDIRECT(ADDRESS(ROW(),COLUMN()-1,4))</calculatedColumnFormula>
    </tableColumn>
  </tableColumns>
  <tableStyleInfo name="None"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4" xr:uid="{5301A61A-F672-435A-AF41-19439E3DD36A}" name="Table355" displayName="Table355" ref="A587:F589" totalsRowShown="0">
  <autoFilter ref="A587:F589" xr:uid="{5301A61A-F672-435A-AF41-19439E3DD36A}"/>
  <tableColumns count="6">
    <tableColumn id="1" xr3:uid="{340DE9F1-5610-4748-B2AE-59C04CDC1B57}" name="CÓDIGO CATÁLOGO"/>
    <tableColumn id="2" xr3:uid="{3174AE01-9EAA-4F67-9060-6D99EEA86FB5}" name="ARTÍCULO">
      <calculatedColumnFormula>IFERROR(INDEX(UNSPSCDes,MATCH(INDIRECT(ADDRESS(ROW(),COLUMN()-1,4)),UNSPSCCode,0)),"")</calculatedColumnFormula>
    </tableColumn>
    <tableColumn id="3" xr3:uid="{BA659660-F5BA-4A49-9F9A-9A46F377FA99}" name="UNIDAD DE MEDIDA"/>
    <tableColumn id="4" xr3:uid="{5D082140-9B4E-4B83-B778-12E5C656CB6B}" name="CANTIDAD TOTAL ESTIMADA"/>
    <tableColumn id="5" xr3:uid="{EE413900-BC11-47D9-9A1C-AD8860CD21B8}" name="PRECIO UNITARIO ESTIMADO"/>
    <tableColumn id="6" xr3:uid="{0C84CAF6-2CC3-4464-9CC4-E2F48B6AA719}" name="MONTO TOTAL ESTIMADO">
      <calculatedColumnFormula>INDIRECT(ADDRESS(ROW(),COLUMN()-2,4))*INDIRECT(ADDRESS(ROW(),COLUMN()-1,4))</calculatedColumnFormula>
    </tableColumn>
  </tableColumns>
  <tableStyleInfo name="None"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5" xr:uid="{2FDD1212-EE27-4EEF-A79A-5F92C469A83E}" name="Table356" displayName="Table356" ref="A599:F601" totalsRowShown="0">
  <autoFilter ref="A599:F601" xr:uid="{2FDD1212-EE27-4EEF-A79A-5F92C469A83E}"/>
  <tableColumns count="6">
    <tableColumn id="1" xr3:uid="{7C7AE942-543D-4026-88B7-891EEB82EC0B}" name="CÓDIGO CATÁLOGO"/>
    <tableColumn id="2" xr3:uid="{5B362C26-BEF1-4B46-BCB6-23F9B43ED13B}" name="ARTÍCULO">
      <calculatedColumnFormula>IFERROR(INDEX(UNSPSCDes,MATCH(INDIRECT(ADDRESS(ROW(),COLUMN()-1,4)),UNSPSCCode,0)),"")</calculatedColumnFormula>
    </tableColumn>
    <tableColumn id="3" xr3:uid="{2B7015E2-6682-476D-850F-F7EA39F6F499}" name="UNIDAD DE MEDIDA"/>
    <tableColumn id="4" xr3:uid="{9E2C5F38-EBB2-49C0-BEC1-423AB34A9553}" name="CANTIDAD TOTAL ESTIMADA"/>
    <tableColumn id="5" xr3:uid="{5826406A-9BCC-4AA1-89FC-E60F3DDBBA9D}" name="PRECIO UNITARIO ESTIMADO"/>
    <tableColumn id="6" xr3:uid="{6B02794B-6B4D-4EEC-A86B-85B3C4BC7E6D}" name="MONTO TOTAL ESTIMADO">
      <calculatedColumnFormula>INDIRECT(ADDRESS(ROW(),COLUMN()-2,4))*INDIRECT(ADDRESS(ROW(),COLUMN()-1,4))</calculatedColumnFormula>
    </tableColumn>
  </tableColumns>
  <tableStyleInfo name="None" showFirstColumn="0" showLastColumn="0" showRowStripes="1" showColumnStripes="0"/>
</table>
</file>

<file path=xl/tables/table4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6" xr:uid="{DFF2F343-FEF9-487B-924F-7F3A07BC2E46}" name="Table357" displayName="Table357" ref="A611:F613" totalsRowShown="0">
  <autoFilter ref="A611:F613" xr:uid="{DFF2F343-FEF9-487B-924F-7F3A07BC2E46}"/>
  <tableColumns count="6">
    <tableColumn id="1" xr3:uid="{CCB97892-3F71-4A3A-A933-207D03111140}" name="CÓDIGO CATÁLOGO"/>
    <tableColumn id="2" xr3:uid="{D0504120-1AD5-4F4D-8EA6-3992C669DE1C}" name="ARTÍCULO">
      <calculatedColumnFormula>IFERROR(INDEX(UNSPSCDes,MATCH(INDIRECT(ADDRESS(ROW(),COLUMN()-1,4)),UNSPSCCode,0)),"")</calculatedColumnFormula>
    </tableColumn>
    <tableColumn id="3" xr3:uid="{424FAE6E-AE29-4F82-B6AD-2C14D8460495}" name="UNIDAD DE MEDIDA"/>
    <tableColumn id="4" xr3:uid="{F15374A5-6BE6-4051-A6FC-875E28848928}" name="CANTIDAD TOTAL ESTIMADA"/>
    <tableColumn id="5" xr3:uid="{DDEB8FE8-48B0-42DC-AD12-C5A561B52F6F}" name="PRECIO UNITARIO ESTIMADO"/>
    <tableColumn id="6" xr3:uid="{6FD442CE-698B-4F9D-AD18-BB771108C36A}" name="MONTO TOTAL ESTIMADO">
      <calculatedColumnFormula>INDIRECT(ADDRESS(ROW(),COLUMN()-2,4))*INDIRECT(ADDRESS(ROW(),COLUMN()-1,4))</calculatedColumnFormula>
    </tableColumn>
  </tableColumns>
  <tableStyleInfo name="None" showFirstColumn="0" showLastColumn="0" showRowStripes="1" showColumnStripes="0"/>
</table>
</file>

<file path=xl/tables/table4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7" xr:uid="{C3807851-CDF0-452A-B610-85F6F69B04BD}" name="Table358" displayName="Table358" ref="A623:F625" totalsRowShown="0">
  <autoFilter ref="A623:F625" xr:uid="{C3807851-CDF0-452A-B610-85F6F69B04BD}"/>
  <tableColumns count="6">
    <tableColumn id="1" xr3:uid="{FD035CD6-5EF1-400D-B111-CF4DDA3C8424}" name="CÓDIGO CATÁLOGO"/>
    <tableColumn id="2" xr3:uid="{D22F1F19-CADB-461C-9775-C7D03D502044}" name="ARTÍCULO">
      <calculatedColumnFormula>IFERROR(INDEX(UNSPSCDes,MATCH(INDIRECT(ADDRESS(ROW(),COLUMN()-1,4)),UNSPSCCode,0)),"")</calculatedColumnFormula>
    </tableColumn>
    <tableColumn id="3" xr3:uid="{714A46A7-7F88-431D-ADE5-8EF369B9A0EF}" name="UNIDAD DE MEDIDA"/>
    <tableColumn id="4" xr3:uid="{A596595D-5371-464C-8871-4C64334DEDAD}" name="CANTIDAD TOTAL ESTIMADA"/>
    <tableColumn id="5" xr3:uid="{61610DDC-DFB4-4320-BE28-AB030AB3CA2A}" name="PRECIO UNITARIO ESTIMADO"/>
    <tableColumn id="6" xr3:uid="{F4B7AFF3-6C32-46D5-9472-F864E2A77551}" name="MONTO TOTAL ESTIMADO">
      <calculatedColumnFormula>INDIRECT(ADDRESS(ROW(),COLUMN()-2,4))*INDIRECT(ADDRESS(ROW(),COLUMN()-1,4))</calculatedColumnFormula>
    </tableColumn>
  </tableColumns>
  <tableStyleInfo name="None"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4ABF4F46-40D9-4F8B-A1BC-2091B2917A86}" name="Table37" displayName="Table37" ref="A66:F67" totalsRowShown="0">
  <autoFilter ref="A66:F67" xr:uid="{4ABF4F46-40D9-4F8B-A1BC-2091B2917A86}"/>
  <tableColumns count="6">
    <tableColumn id="1" xr3:uid="{F0B418DD-4CD8-4FD2-AF72-2B764850F626}" name="CÓDIGO CATÁLOGO"/>
    <tableColumn id="2" xr3:uid="{A65F83EF-E58A-4259-9BFE-CDE2AB9F7636}" name="ARTÍCULO">
      <calculatedColumnFormula>IFERROR(INDEX(UNSPSCDes,MATCH(INDIRECT(ADDRESS(ROW(),COLUMN()-1,4)),UNSPSCCode,0)),"")</calculatedColumnFormula>
    </tableColumn>
    <tableColumn id="3" xr3:uid="{BDDC2100-C355-4898-AB8E-FFBE6F16DCEB}" name="UNIDAD DE MEDIDA"/>
    <tableColumn id="4" xr3:uid="{FA0CEE6F-D0C4-4A3A-90D8-5DFC0FCE909E}" name="CANTIDAD TOTAL ESTIMADA"/>
    <tableColumn id="5" xr3:uid="{E6274A0C-294B-4FB5-9DD9-ACF6AFB6D704}" name="PRECIO UNITARIO ESTIMADO"/>
    <tableColumn id="6" xr3:uid="{28BA6923-01C7-48D9-87C5-8E703BC5EDA7}" name="MONTO TOTAL ESTIMADO">
      <calculatedColumnFormula>INDIRECT(ADDRESS(ROW(),COLUMN()-2,4))*INDIRECT(ADDRESS(ROW(),COLUMN()-1,4))</calculatedColumnFormula>
    </tableColumn>
  </tableColumns>
  <tableStyleInfo name="None" showFirstColumn="0" showLastColumn="0" showRowStripes="1" showColumnStripes="0"/>
</table>
</file>

<file path=xl/tables/table5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8" xr:uid="{7323CC33-094F-42E4-B0F1-6AC662A83956}" name="Table359" displayName="Table359" ref="A635:F636" totalsRowShown="0">
  <autoFilter ref="A635:F636" xr:uid="{7323CC33-094F-42E4-B0F1-6AC662A83956}"/>
  <tableColumns count="6">
    <tableColumn id="1" xr3:uid="{5D1FC1F3-2FDA-499F-AD81-8C88505EAEF7}" name="CÓDIGO CATÁLOGO"/>
    <tableColumn id="2" xr3:uid="{E116F805-1447-4CB0-A528-9A63138C9FEE}" name="ARTÍCULO">
      <calculatedColumnFormula>IFERROR(INDEX(UNSPSCDes,MATCH(INDIRECT(ADDRESS(ROW(),COLUMN()-1,4)),UNSPSCCode,0)),"")</calculatedColumnFormula>
    </tableColumn>
    <tableColumn id="3" xr3:uid="{0627F031-D2E0-4952-B645-089BE4B950FE}" name="UNIDAD DE MEDIDA"/>
    <tableColumn id="4" xr3:uid="{7D0FDFF0-5604-412D-BAE0-FB129BFE57D6}" name="CANTIDAD TOTAL ESTIMADA"/>
    <tableColumn id="5" xr3:uid="{F0706738-3361-4E2B-B96B-A7C7FE3883AC}" name="PRECIO UNITARIO ESTIMADO"/>
    <tableColumn id="6" xr3:uid="{4525A1DC-3516-4A1C-921D-83AE459F0BA1}" name="MONTO TOTAL ESTIMADO">
      <calculatedColumnFormula>INDIRECT(ADDRESS(ROW(),COLUMN()-2,4))*INDIRECT(ADDRESS(ROW(),COLUMN()-1,4))</calculatedColumnFormula>
    </tableColumn>
  </tableColumns>
  <tableStyleInfo name="None" showFirstColumn="0" showLastColumn="0" showRowStripes="1" showColumnStripes="0"/>
</table>
</file>

<file path=xl/tables/table5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9" xr:uid="{FCB588D2-953E-42EA-86FA-E6958D7243C0}" name="Table360" displayName="Table360" ref="A646:F647" totalsRowShown="0">
  <autoFilter ref="A646:F647" xr:uid="{FCB588D2-953E-42EA-86FA-E6958D7243C0}"/>
  <tableColumns count="6">
    <tableColumn id="1" xr3:uid="{017CAD26-08FE-415E-9780-09FB0CD86CCD}" name="CÓDIGO CATÁLOGO"/>
    <tableColumn id="2" xr3:uid="{DE562CBF-6E0E-4A72-8665-FB692E6EC894}" name="ARTÍCULO">
      <calculatedColumnFormula>IFERROR(INDEX(UNSPSCDes,MATCH(INDIRECT(ADDRESS(ROW(),COLUMN()-1,4)),UNSPSCCode,0)),"")</calculatedColumnFormula>
    </tableColumn>
    <tableColumn id="3" xr3:uid="{0CFC58FE-92C4-456A-A011-D61E08787536}" name="UNIDAD DE MEDIDA"/>
    <tableColumn id="4" xr3:uid="{04EE6AB6-ED52-4774-8C3B-A1E597F53374}" name="CANTIDAD TOTAL ESTIMADA"/>
    <tableColumn id="5" xr3:uid="{4A75DCAB-E03A-446A-99F9-08C5D00543EB}" name="PRECIO UNITARIO ESTIMADO"/>
    <tableColumn id="6" xr3:uid="{1BFFD98C-7153-4C20-9415-A315D956B731}" name="MONTO TOTAL ESTIMADO">
      <calculatedColumnFormula>INDIRECT(ADDRESS(ROW(),COLUMN()-2,4))*INDIRECT(ADDRESS(ROW(),COLUMN()-1,4))</calculatedColumnFormula>
    </tableColumn>
  </tableColumns>
  <tableStyleInfo name="None" showFirstColumn="0" showLastColumn="0" showRowStripes="1" showColumnStripes="0"/>
</table>
</file>

<file path=xl/tables/table5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0" xr:uid="{0C7F6E3E-3CED-4452-8304-5CF643B9A985}" name="Table361" displayName="Table361" ref="A657:F658" totalsRowShown="0">
  <autoFilter ref="A657:F658" xr:uid="{0C7F6E3E-3CED-4452-8304-5CF643B9A985}"/>
  <tableColumns count="6">
    <tableColumn id="1" xr3:uid="{720C5F2A-7033-4592-A0E5-1B30FE5F8ADF}" name="CÓDIGO CATÁLOGO"/>
    <tableColumn id="2" xr3:uid="{0017DDD8-8BBB-4251-A67C-2C6029419225}" name="ARTÍCULO">
      <calculatedColumnFormula>IFERROR(INDEX(UNSPSCDes,MATCH(INDIRECT(ADDRESS(ROW(),COLUMN()-1,4)),UNSPSCCode,0)),"")</calculatedColumnFormula>
    </tableColumn>
    <tableColumn id="3" xr3:uid="{3CE58CDA-61E7-4918-967A-D12266EE0B68}" name="UNIDAD DE MEDIDA"/>
    <tableColumn id="4" xr3:uid="{6A28D6E1-67F2-4C14-8E85-A9632247170B}" name="CANTIDAD TOTAL ESTIMADA"/>
    <tableColumn id="5" xr3:uid="{1C08902E-304F-45CD-9532-29D3BCDF12F5}" name="PRECIO UNITARIO ESTIMADO"/>
    <tableColumn id="6" xr3:uid="{2789AA94-7DA1-407C-BA56-72F75E412145}" name="MONTO TOTAL ESTIMADO">
      <calculatedColumnFormula>INDIRECT(ADDRESS(ROW(),COLUMN()-2,4))*INDIRECT(ADDRESS(ROW(),COLUMN()-1,4))</calculatedColumnFormula>
    </tableColumn>
  </tableColumns>
  <tableStyleInfo name="None" showFirstColumn="0" showLastColumn="0" showRowStripes="1" showColumnStripes="0"/>
</table>
</file>

<file path=xl/tables/table5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1" xr:uid="{BF81D4AF-1E4C-4EEC-9778-B272CC8FC3CA}" name="Table362" displayName="Table362" ref="A668:F669" totalsRowShown="0">
  <autoFilter ref="A668:F669" xr:uid="{BF81D4AF-1E4C-4EEC-9778-B272CC8FC3CA}"/>
  <tableColumns count="6">
    <tableColumn id="1" xr3:uid="{0E57E8F1-664B-4C5A-AFDC-EA996B3C0494}" name="CÓDIGO CATÁLOGO" dataDxfId="36" dataCellStyle="ArticleBody"/>
    <tableColumn id="2" xr3:uid="{47B63A31-BB77-4202-896A-40663EB501F3}" name="ARTÍCULO">
      <calculatedColumnFormula>IFERROR(INDEX(UNSPSCDes,MATCH(INDIRECT(ADDRESS(ROW(),COLUMN()-1,4)),UNSPSCCode,0)),"")</calculatedColumnFormula>
    </tableColumn>
    <tableColumn id="3" xr3:uid="{7264B2EE-62B0-4FCC-8B23-7EA62596D00E}" name="UNIDAD DE MEDIDA"/>
    <tableColumn id="4" xr3:uid="{75DF8146-D811-44F7-8977-C6BF4EDA7251}" name="CANTIDAD TOTAL ESTIMADA"/>
    <tableColumn id="5" xr3:uid="{8C7A1E53-6DEB-45A9-93C7-005A9D9C3F37}" name="PRECIO UNITARIO ESTIMADO"/>
    <tableColumn id="6" xr3:uid="{8E3E08B6-8668-4C3F-9476-EA2DA9F3459A}" name="MONTO TOTAL ESTIMADO">
      <calculatedColumnFormula>INDIRECT(ADDRESS(ROW(),COLUMN()-2,4))*INDIRECT(ADDRESS(ROW(),COLUMN()-1,4))</calculatedColumnFormula>
    </tableColumn>
  </tableColumns>
  <tableStyleInfo name="None" showFirstColumn="0" showLastColumn="0" showRowStripes="1" showColumnStripes="0"/>
</table>
</file>

<file path=xl/tables/table5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2" xr:uid="{7C1C1709-10DD-4C28-B2C3-A0E6E6569991}" name="Table363" displayName="Table363" ref="A679:F681" totalsRowShown="0">
  <autoFilter ref="A679:F681" xr:uid="{7C1C1709-10DD-4C28-B2C3-A0E6E6569991}"/>
  <tableColumns count="6">
    <tableColumn id="1" xr3:uid="{52F1137E-1D54-49AA-93D3-7D1F1CFEF1E6}" name="CÓDIGO CATÁLOGO"/>
    <tableColumn id="2" xr3:uid="{D1E3B7A9-E351-4C83-89BE-6F6DBD540CFE}" name="ARTÍCULO">
      <calculatedColumnFormula>IFERROR(INDEX(UNSPSCDes,MATCH(INDIRECT(ADDRESS(ROW(),COLUMN()-1,4)),UNSPSCCode,0)),"")</calculatedColumnFormula>
    </tableColumn>
    <tableColumn id="3" xr3:uid="{3CB94B05-0894-4439-9FEA-904C11FB139D}" name="UNIDAD DE MEDIDA"/>
    <tableColumn id="4" xr3:uid="{9661384F-5325-4D8B-A099-33D6FC805125}" name="CANTIDAD TOTAL ESTIMADA"/>
    <tableColumn id="5" xr3:uid="{3E8A8067-090A-49D1-8A72-50A55597EEC2}" name="PRECIO UNITARIO ESTIMADO"/>
    <tableColumn id="6" xr3:uid="{CD1A9358-6F19-42B5-A4D5-1F703A470E35}" name="MONTO TOTAL ESTIMADO">
      <calculatedColumnFormula>INDIRECT(ADDRESS(ROW(),COLUMN()-2,4))*INDIRECT(ADDRESS(ROW(),COLUMN()-1,4))</calculatedColumnFormula>
    </tableColumn>
  </tableColumns>
  <tableStyleInfo name="None" showFirstColumn="0" showLastColumn="0" showRowStripes="1" showColumnStripes="0"/>
</table>
</file>

<file path=xl/tables/table5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3" xr:uid="{AC38B041-D780-44AB-A016-C011CFCC93A3}" name="Table364" displayName="Table364" ref="A691:F693" totalsRowShown="0">
  <autoFilter ref="A691:F693" xr:uid="{AC38B041-D780-44AB-A016-C011CFCC93A3}"/>
  <tableColumns count="6">
    <tableColumn id="1" xr3:uid="{CF231FCA-8A09-4318-8595-F6156123AFB0}" name="CÓDIGO CATÁLOGO"/>
    <tableColumn id="2" xr3:uid="{C8E71937-2A1E-41A5-B2BF-E20F4D0C1541}" name="ARTÍCULO">
      <calculatedColumnFormula>IFERROR(INDEX(UNSPSCDes,MATCH(INDIRECT(ADDRESS(ROW(),COLUMN()-1,4)),UNSPSCCode,0)),"")</calculatedColumnFormula>
    </tableColumn>
    <tableColumn id="3" xr3:uid="{AA5C3C73-19FD-439C-969A-9932F6B1A5A3}" name="UNIDAD DE MEDIDA"/>
    <tableColumn id="4" xr3:uid="{5162792F-FC50-4D04-A675-52BE0D14B00F}" name="CANTIDAD TOTAL ESTIMADA"/>
    <tableColumn id="5" xr3:uid="{1EDE7A28-CEE6-4480-88B3-C6FDB34921C5}" name="PRECIO UNITARIO ESTIMADO"/>
    <tableColumn id="6" xr3:uid="{5EEAB8C3-803E-4BAA-B574-73D61B4F3005}" name="MONTO TOTAL ESTIMADO">
      <calculatedColumnFormula>INDIRECT(ADDRESS(ROW(),COLUMN()-2,4))*INDIRECT(ADDRESS(ROW(),COLUMN()-1,4))</calculatedColumnFormula>
    </tableColumn>
  </tableColumns>
  <tableStyleInfo name="None" showFirstColumn="0" showLastColumn="0" showRowStripes="1" showColumnStripes="0"/>
</table>
</file>

<file path=xl/tables/table5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4" xr:uid="{23553A01-B1FE-4766-B447-039481C37633}" name="Table365" displayName="Table365" ref="A703:F705" totalsRowShown="0">
  <autoFilter ref="A703:F705" xr:uid="{23553A01-B1FE-4766-B447-039481C37633}"/>
  <tableColumns count="6">
    <tableColumn id="1" xr3:uid="{9E8229E9-EC4A-4E4D-B5A2-6610185AEAC6}" name="CÓDIGO CATÁLOGO"/>
    <tableColumn id="2" xr3:uid="{CEF96B89-9EE6-4D87-A9E5-52CB9480F267}" name="ARTÍCULO">
      <calculatedColumnFormula>IFERROR(INDEX(UNSPSCDes,MATCH(INDIRECT(ADDRESS(ROW(),COLUMN()-1,4)),UNSPSCCode,0)),"")</calculatedColumnFormula>
    </tableColumn>
    <tableColumn id="3" xr3:uid="{E3F716FF-EA9A-41D5-979C-980CE3142CFD}" name="UNIDAD DE MEDIDA"/>
    <tableColumn id="4" xr3:uid="{9361ED0A-1007-4C9D-92A4-961A86B6BFD5}" name="CANTIDAD TOTAL ESTIMADA"/>
    <tableColumn id="5" xr3:uid="{F8389539-1F9A-46DC-8DC1-E3A837C7D1AF}" name="PRECIO UNITARIO ESTIMADO"/>
    <tableColumn id="6" xr3:uid="{9EBC15DD-9C6F-403F-A92C-C9025183AEBD}" name="MONTO TOTAL ESTIMADO">
      <calculatedColumnFormula>INDIRECT(ADDRESS(ROW(),COLUMN()-2,4))*INDIRECT(ADDRESS(ROW(),COLUMN()-1,4))</calculatedColumnFormula>
    </tableColumn>
  </tableColumns>
  <tableStyleInfo name="None" showFirstColumn="0" showLastColumn="0" showRowStripes="1" showColumnStripes="0"/>
</table>
</file>

<file path=xl/tables/table5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5" xr:uid="{3050CFDD-8DC9-4C5B-A5A9-B08BFE669E0E}" name="Table366" displayName="Table366" ref="A715:F717" totalsRowShown="0">
  <autoFilter ref="A715:F717" xr:uid="{3050CFDD-8DC9-4C5B-A5A9-B08BFE669E0E}"/>
  <tableColumns count="6">
    <tableColumn id="1" xr3:uid="{051CFEC6-794D-4BCE-996F-5A9899218FC6}" name="CÓDIGO CATÁLOGO"/>
    <tableColumn id="2" xr3:uid="{3DDF4498-7911-4E25-AEF6-A9E686C69120}" name="ARTÍCULO">
      <calculatedColumnFormula>IFERROR(INDEX(UNSPSCDes,MATCH(INDIRECT(ADDRESS(ROW(),COLUMN()-1,4)),UNSPSCCode,0)),"")</calculatedColumnFormula>
    </tableColumn>
    <tableColumn id="3" xr3:uid="{24DE103F-F83B-414A-95F2-E74D9E7E8348}" name="UNIDAD DE MEDIDA"/>
    <tableColumn id="4" xr3:uid="{CA0F64EE-4DBA-467C-8053-59D5884878CB}" name="CANTIDAD TOTAL ESTIMADA"/>
    <tableColumn id="5" xr3:uid="{E73D67CB-6508-4FBC-8E3B-E113F660B267}" name="PRECIO UNITARIO ESTIMADO"/>
    <tableColumn id="6" xr3:uid="{7BB29D8A-4BE5-4CFD-BE74-64E1ED8AAD68}" name="MONTO TOTAL ESTIMADO">
      <calculatedColumnFormula>INDIRECT(ADDRESS(ROW(),COLUMN()-2,4))*INDIRECT(ADDRESS(ROW(),COLUMN()-1,4))</calculatedColumnFormula>
    </tableColumn>
  </tableColumns>
  <tableStyleInfo name="None" showFirstColumn="0" showLastColumn="0" showRowStripes="1" showColumnStripes="0"/>
</table>
</file>

<file path=xl/tables/table5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6" xr:uid="{B6B86DC5-C697-46FB-B4D9-1A2C92B354BA}" name="Table367" displayName="Table367" ref="A727:F728" totalsRowShown="0">
  <autoFilter ref="A727:F728" xr:uid="{B6B86DC5-C697-46FB-B4D9-1A2C92B354BA}"/>
  <tableColumns count="6">
    <tableColumn id="1" xr3:uid="{FA043F4B-102A-4CDA-88DC-4F847A1BF72E}" name="CÓDIGO CATÁLOGO"/>
    <tableColumn id="2" xr3:uid="{CBB2CC5E-3131-4B73-A321-F4D1A74DB5F9}" name="ARTÍCULO">
      <calculatedColumnFormula>IFERROR(INDEX(UNSPSCDes,MATCH(INDIRECT(ADDRESS(ROW(),COLUMN()-1,4)),UNSPSCCode,0)),"")</calculatedColumnFormula>
    </tableColumn>
    <tableColumn id="3" xr3:uid="{C4C40430-7198-4FB2-81EB-542434F63992}" name="UNIDAD DE MEDIDA"/>
    <tableColumn id="4" xr3:uid="{EEC5E4A9-A0E2-4A25-B3F5-5A4ED12504F1}" name="CANTIDAD TOTAL ESTIMADA"/>
    <tableColumn id="5" xr3:uid="{457394E2-3661-42E3-A095-AB5D49F88966}" name="PRECIO UNITARIO ESTIMADO"/>
    <tableColumn id="6" xr3:uid="{5D0EFCDD-195D-490F-8926-D12E876307E6}" name="MONTO TOTAL ESTIMADO">
      <calculatedColumnFormula>INDIRECT(ADDRESS(ROW(),COLUMN()-2,4))*INDIRECT(ADDRESS(ROW(),COLUMN()-1,4))</calculatedColumnFormula>
    </tableColumn>
  </tableColumns>
  <tableStyleInfo name="None" showFirstColumn="0" showLastColumn="0" showRowStripes="1" showColumnStripes="0"/>
</table>
</file>

<file path=xl/tables/table5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7" xr:uid="{2FA52651-403E-48FB-B0B0-F777CF599BBE}" name="Table368" displayName="Table368" ref="A738:F739" totalsRowShown="0">
  <autoFilter ref="A738:F739" xr:uid="{2FA52651-403E-48FB-B0B0-F777CF599BBE}"/>
  <tableColumns count="6">
    <tableColumn id="1" xr3:uid="{D8CAB7F5-3110-45DC-B79D-045BAD10F7D6}" name="CÓDIGO CATÁLOGO"/>
    <tableColumn id="2" xr3:uid="{9421C0CE-82A6-4CA4-8AAC-995069CC3881}" name="ARTÍCULO">
      <calculatedColumnFormula>IFERROR(INDEX(UNSPSCDes,MATCH(INDIRECT(ADDRESS(ROW(),COLUMN()-1,4)),UNSPSCCode,0)),"")</calculatedColumnFormula>
    </tableColumn>
    <tableColumn id="3" xr3:uid="{603A0052-9122-45F5-A70F-6EC96CFA7F87}" name="UNIDAD DE MEDIDA"/>
    <tableColumn id="4" xr3:uid="{D31519CA-E7AD-4912-9B6F-BEB281164990}" name="CANTIDAD TOTAL ESTIMADA"/>
    <tableColumn id="5" xr3:uid="{80FEBC55-018F-4285-B028-287F520DE34F}" name="PRECIO UNITARIO ESTIMADO"/>
    <tableColumn id="6" xr3:uid="{31A726DD-80A5-4D1E-8766-DC8353E3BB72}" name="MONTO TOTAL ESTIMADO">
      <calculatedColumnFormula>INDIRECT(ADDRESS(ROW(),COLUMN()-2,4))*INDIRECT(ADDRESS(ROW(),COLUMN()-1,4))</calculatedColumnFormula>
    </tableColumn>
  </tableColumns>
  <tableStyleInfo name="None"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AB04703F-50EA-4A9B-869D-0CC7A5658BE1}" name="Table38" displayName="Table38" ref="A77:F78" totalsRowShown="0">
  <autoFilter ref="A77:F78" xr:uid="{AB04703F-50EA-4A9B-869D-0CC7A5658BE1}"/>
  <tableColumns count="6">
    <tableColumn id="1" xr3:uid="{B9FABB31-7450-411A-B55A-8E0DF7E78C8E}" name="CÓDIGO CATÁLOGO"/>
    <tableColumn id="2" xr3:uid="{038BEF09-F2F2-4F9C-B50B-247B588E86EA}" name="ARTÍCULO">
      <calculatedColumnFormula>IFERROR(INDEX(UNSPSCDes,MATCH(INDIRECT(ADDRESS(ROW(),COLUMN()-1,4)),UNSPSCCode,0)),"")</calculatedColumnFormula>
    </tableColumn>
    <tableColumn id="3" xr3:uid="{A710B463-9BD3-4F1F-9AF1-0FEB0C99A718}" name="UNIDAD DE MEDIDA"/>
    <tableColumn id="4" xr3:uid="{A3DC59EC-76F9-440D-8DA8-F606CC46C1EB}" name="CANTIDAD TOTAL ESTIMADA"/>
    <tableColumn id="5" xr3:uid="{22A105CD-8E2C-41C5-A033-1BDEF5974966}" name="PRECIO UNITARIO ESTIMADO"/>
    <tableColumn id="6" xr3:uid="{4305A2E8-0A59-4894-80FD-D6C67ADABCA8}" name="MONTO TOTAL ESTIMADO">
      <calculatedColumnFormula>INDIRECT(ADDRESS(ROW(),COLUMN()-2,4))*INDIRECT(ADDRESS(ROW(),COLUMN()-1,4))</calculatedColumnFormula>
    </tableColumn>
  </tableColumns>
  <tableStyleInfo name="None" showFirstColumn="0" showLastColumn="0" showRowStripes="1" showColumnStripes="0"/>
</table>
</file>

<file path=xl/tables/table6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8" xr:uid="{E40EA916-BACE-4883-AEBA-14FFD985BEA8}" name="Table369" displayName="Table369" ref="A749:F750" totalsRowShown="0">
  <autoFilter ref="A749:F750" xr:uid="{E40EA916-BACE-4883-AEBA-14FFD985BEA8}"/>
  <tableColumns count="6">
    <tableColumn id="1" xr3:uid="{A515D585-355F-4C32-895B-2CD66FA19ABE}" name="CÓDIGO CATÁLOGO"/>
    <tableColumn id="2" xr3:uid="{45AA7951-6045-4BFA-9307-CA28F155AF4F}" name="ARTÍCULO">
      <calculatedColumnFormula>IFERROR(INDEX(UNSPSCDes,MATCH(INDIRECT(ADDRESS(ROW(),COLUMN()-1,4)),UNSPSCCode,0)),"")</calculatedColumnFormula>
    </tableColumn>
    <tableColumn id="3" xr3:uid="{67ADD8C1-020A-4409-846B-862FCD9E6036}" name="UNIDAD DE MEDIDA"/>
    <tableColumn id="4" xr3:uid="{907389F3-1BFA-40B7-B622-1D598B6B929A}" name="CANTIDAD TOTAL ESTIMADA"/>
    <tableColumn id="5" xr3:uid="{19B1EA4B-0D24-4B3C-ACF7-A96A43F5DC4C}" name="PRECIO UNITARIO ESTIMADO"/>
    <tableColumn id="6" xr3:uid="{CF0E8D5A-6CEF-4265-86E7-254225335ABA}" name="MONTO TOTAL ESTIMADO">
      <calculatedColumnFormula>INDIRECT(ADDRESS(ROW(),COLUMN()-2,4))*INDIRECT(ADDRESS(ROW(),COLUMN()-1,4))</calculatedColumnFormula>
    </tableColumn>
  </tableColumns>
  <tableStyleInfo name="None" showFirstColumn="0" showLastColumn="0" showRowStripes="1" showColumnStripes="0"/>
</table>
</file>

<file path=xl/tables/table6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9" xr:uid="{333305D0-B4F6-46F5-B783-DB91DB13302F}" name="Table370" displayName="Table370" ref="A760:F761" totalsRowShown="0">
  <autoFilter ref="A760:F761" xr:uid="{333305D0-B4F6-46F5-B783-DB91DB13302F}"/>
  <tableColumns count="6">
    <tableColumn id="1" xr3:uid="{625CBAF3-F826-4DAD-9643-E00054FA9C07}" name="CÓDIGO CATÁLOGO"/>
    <tableColumn id="2" xr3:uid="{E2825C61-F5EA-43B7-AA85-D79F1779C619}" name="ARTÍCULO">
      <calculatedColumnFormula>IFERROR(INDEX(UNSPSCDes,MATCH(INDIRECT(ADDRESS(ROW(),COLUMN()-1,4)),UNSPSCCode,0)),"")</calculatedColumnFormula>
    </tableColumn>
    <tableColumn id="3" xr3:uid="{8951257F-051F-4283-A8D1-4E16BA8E6E0B}" name="UNIDAD DE MEDIDA"/>
    <tableColumn id="4" xr3:uid="{347B444E-4104-4961-99FC-E01890CDDD1C}" name="CANTIDAD TOTAL ESTIMADA"/>
    <tableColumn id="5" xr3:uid="{57BC4FF0-A42A-4EA5-9BF1-0492E8183FB1}" name="PRECIO UNITARIO ESTIMADO"/>
    <tableColumn id="6" xr3:uid="{B258E642-AC48-4228-8B48-65F1FEFEA69D}" name="MONTO TOTAL ESTIMADO">
      <calculatedColumnFormula>INDIRECT(ADDRESS(ROW(),COLUMN()-2,4))*INDIRECT(ADDRESS(ROW(),COLUMN()-1,4))</calculatedColumnFormula>
    </tableColumn>
  </tableColumns>
  <tableStyleInfo name="None" showFirstColumn="0" showLastColumn="0" showRowStripes="1" showColumnStripes="0"/>
</table>
</file>

<file path=xl/tables/table6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0" xr:uid="{E3B35263-91FC-4AA3-8A65-0F86F2B962F8}" name="Table371" displayName="Table371" ref="A771:F772" totalsRowShown="0">
  <autoFilter ref="A771:F772" xr:uid="{E3B35263-91FC-4AA3-8A65-0F86F2B962F8}"/>
  <tableColumns count="6">
    <tableColumn id="1" xr3:uid="{C31F0D5F-D6CA-465E-BB31-A1FFD6FA7565}" name="CÓDIGO CATÁLOGO"/>
    <tableColumn id="2" xr3:uid="{4E8B0722-91E7-4D97-B225-2C79F7890DA7}" name="ARTÍCULO">
      <calculatedColumnFormula>IFERROR(INDEX(UNSPSCDes,MATCH(INDIRECT(ADDRESS(ROW(),COLUMN()-1,4)),UNSPSCCode,0)),"")</calculatedColumnFormula>
    </tableColumn>
    <tableColumn id="3" xr3:uid="{51BBB53B-EFFF-41D9-A2CD-07C956BEFB53}" name="UNIDAD DE MEDIDA"/>
    <tableColumn id="4" xr3:uid="{3DD8199C-F682-4E03-A7FC-B65AE43CFE6F}" name="CANTIDAD TOTAL ESTIMADA"/>
    <tableColumn id="5" xr3:uid="{F88EF84D-0319-44F4-8139-74D1E9527868}" name="PRECIO UNITARIO ESTIMADO"/>
    <tableColumn id="6" xr3:uid="{5F6E1BDA-9DE3-43D2-B553-772E860F6FCD}" name="MONTO TOTAL ESTIMADO">
      <calculatedColumnFormula>INDIRECT(ADDRESS(ROW(),COLUMN()-2,4))*INDIRECT(ADDRESS(ROW(),COLUMN()-1,4))</calculatedColumnFormula>
    </tableColumn>
  </tableColumns>
  <tableStyleInfo name="None" showFirstColumn="0" showLastColumn="0" showRowStripes="1" showColumnStripes="0"/>
</table>
</file>

<file path=xl/tables/table6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4FCEEEB6-D68D-48EA-9B29-8286D18510C3}" name="Table372" displayName="Table372" ref="A782:F783" totalsRowShown="0">
  <autoFilter ref="A782:F783" xr:uid="{4FCEEEB6-D68D-48EA-9B29-8286D18510C3}"/>
  <tableColumns count="6">
    <tableColumn id="1" xr3:uid="{85D637FA-A59A-44A1-8E29-6DFD4AF5AE72}" name="CÓDIGO CATÁLOGO"/>
    <tableColumn id="2" xr3:uid="{4FED2233-2C7D-4422-BFAF-03A236AAD108}" name="ARTÍCULO">
      <calculatedColumnFormula>IFERROR(INDEX(UNSPSCDes,MATCH(INDIRECT(ADDRESS(ROW(),COLUMN()-1,4)),UNSPSCCode,0)),"")</calculatedColumnFormula>
    </tableColumn>
    <tableColumn id="3" xr3:uid="{AB3D9887-38D6-48EA-933E-DF36475A4411}" name="UNIDAD DE MEDIDA"/>
    <tableColumn id="4" xr3:uid="{C295A0E3-63A4-4EC2-804F-105EB9B8F67B}" name="CANTIDAD TOTAL ESTIMADA"/>
    <tableColumn id="5" xr3:uid="{CAF89E6F-E88D-4879-99E2-1016F0CD1087}" name="PRECIO UNITARIO ESTIMADO"/>
    <tableColumn id="6" xr3:uid="{66C62926-0C72-408C-8E20-4B9ACE335598}" name="MONTO TOTAL ESTIMADO">
      <calculatedColumnFormula>INDIRECT(ADDRESS(ROW(),COLUMN()-2,4))*INDIRECT(ADDRESS(ROW(),COLUMN()-1,4))</calculatedColumnFormula>
    </tableColumn>
  </tableColumns>
  <tableStyleInfo name="None" showFirstColumn="0" showLastColumn="0" showRowStripes="1" showColumnStripes="0"/>
</table>
</file>

<file path=xl/tables/table6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2" xr:uid="{C9C67E22-C14B-4783-84E3-76B77C0B123D}" name="Table373" displayName="Table373" ref="A793:F794" totalsRowShown="0">
  <autoFilter ref="A793:F794" xr:uid="{C9C67E22-C14B-4783-84E3-76B77C0B123D}"/>
  <tableColumns count="6">
    <tableColumn id="1" xr3:uid="{154839D7-1E53-4548-8A8F-D2CD04ECFD92}" name="CÓDIGO CATÁLOGO"/>
    <tableColumn id="2" xr3:uid="{47053D2F-D745-4655-B812-BD67FE559B79}" name="ARTÍCULO">
      <calculatedColumnFormula>IFERROR(INDEX(UNSPSCDes,MATCH(INDIRECT(ADDRESS(ROW(),COLUMN()-1,4)),UNSPSCCode,0)),"")</calculatedColumnFormula>
    </tableColumn>
    <tableColumn id="3" xr3:uid="{8E775088-2A41-4361-9F57-E3C51F431AD0}" name="UNIDAD DE MEDIDA"/>
    <tableColumn id="4" xr3:uid="{8F5CF519-A47C-43E2-8DF8-E43CC2388FFB}" name="CANTIDAD TOTAL ESTIMADA"/>
    <tableColumn id="5" xr3:uid="{E66A7D66-33BE-48E6-A97F-B49F7AE489A2}" name="PRECIO UNITARIO ESTIMADO"/>
    <tableColumn id="6" xr3:uid="{1B6F0F1A-C2A7-4EF2-AAAB-4D41832D2E2F}" name="MONTO TOTAL ESTIMADO">
      <calculatedColumnFormula>INDIRECT(ADDRESS(ROW(),COLUMN()-2,4))*INDIRECT(ADDRESS(ROW(),COLUMN()-1,4))</calculatedColumnFormula>
    </tableColumn>
  </tableColumns>
  <tableStyleInfo name="None" showFirstColumn="0" showLastColumn="0" showRowStripes="1" showColumnStripes="0"/>
</table>
</file>

<file path=xl/tables/table6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3" xr:uid="{8DC8E4BA-5105-40C5-94F8-47AD52785E73}" name="Table374" displayName="Table374" ref="A804:F805" totalsRowShown="0">
  <autoFilter ref="A804:F805" xr:uid="{8DC8E4BA-5105-40C5-94F8-47AD52785E73}"/>
  <tableColumns count="6">
    <tableColumn id="1" xr3:uid="{96434BC2-A9CD-41A5-A049-49E56D135940}" name="CÓDIGO CATÁLOGO"/>
    <tableColumn id="2" xr3:uid="{3869E25C-7B10-4198-ADE5-B21CBAE399E1}" name="ARTÍCULO">
      <calculatedColumnFormula>IFERROR(INDEX(UNSPSCDes,MATCH(INDIRECT(ADDRESS(ROW(),COLUMN()-1,4)),UNSPSCCode,0)),"")</calculatedColumnFormula>
    </tableColumn>
    <tableColumn id="3" xr3:uid="{D16FFA53-D69B-441B-8198-2EDA1BB49293}" name="UNIDAD DE MEDIDA"/>
    <tableColumn id="4" xr3:uid="{84ACADC9-6FF1-43C8-91A5-777B8EAC6E2F}" name="CANTIDAD TOTAL ESTIMADA"/>
    <tableColumn id="5" xr3:uid="{EDB8DC02-82E9-4E21-A56C-B6B1F21BCB6F}" name="PRECIO UNITARIO ESTIMADO"/>
    <tableColumn id="6" xr3:uid="{61DC289B-7B2A-4397-A358-767A61DE0A27}" name="MONTO TOTAL ESTIMADO">
      <calculatedColumnFormula>INDIRECT(ADDRESS(ROW(),COLUMN()-2,4))*INDIRECT(ADDRESS(ROW(),COLUMN()-1,4))</calculatedColumnFormula>
    </tableColumn>
  </tableColumns>
  <tableStyleInfo name="None" showFirstColumn="0" showLastColumn="0" showRowStripes="1" showColumnStripes="0"/>
</table>
</file>

<file path=xl/tables/table6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4" xr:uid="{FAEFF98C-47D2-4A79-A754-C0435DB1E5AD}" name="Table375" displayName="Table375" ref="A815:F818" totalsRowShown="0">
  <autoFilter ref="A815:F818" xr:uid="{FAEFF98C-47D2-4A79-A754-C0435DB1E5AD}"/>
  <tableColumns count="6">
    <tableColumn id="1" xr3:uid="{DA34C216-7D12-4EC7-9609-87E70426C9EA}" name="CÓDIGO CATÁLOGO"/>
    <tableColumn id="2" xr3:uid="{D16F8A5E-9CE2-4076-86A3-1ED481221E7C}" name="ARTÍCULO">
      <calculatedColumnFormula>IFERROR(INDEX(UNSPSCDes,MATCH(INDIRECT(ADDRESS(ROW(),COLUMN()-1,4)),UNSPSCCode,0)),"")</calculatedColumnFormula>
    </tableColumn>
    <tableColumn id="3" xr3:uid="{3E0F4625-9EB4-4727-BC81-4A90B186E2B8}" name="UNIDAD DE MEDIDA"/>
    <tableColumn id="4" xr3:uid="{9EA8766C-1BD4-459D-8159-C2DC4C26CEF8}" name="CANTIDAD TOTAL ESTIMADA"/>
    <tableColumn id="5" xr3:uid="{3BC08A45-90F6-4984-867D-561E89595AA1}" name="PRECIO UNITARIO ESTIMADO"/>
    <tableColumn id="6" xr3:uid="{B1D37AEF-7255-42F3-BA45-E0AD6F2ACC00}" name="MONTO TOTAL ESTIMADO">
      <calculatedColumnFormula>INDIRECT(ADDRESS(ROW(),COLUMN()-2,4))*INDIRECT(ADDRESS(ROW(),COLUMN()-1,4))</calculatedColumnFormula>
    </tableColumn>
  </tableColumns>
  <tableStyleInfo name="None" showFirstColumn="0" showLastColumn="0" showRowStripes="1" showColumnStripes="0"/>
</table>
</file>

<file path=xl/tables/table6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5" xr:uid="{1E8946F0-A3DC-46BF-B8F2-9F4E9902B351}" name="Table376" displayName="Table376" ref="A828:F831" totalsRowShown="0">
  <autoFilter ref="A828:F831" xr:uid="{1E8946F0-A3DC-46BF-B8F2-9F4E9902B351}"/>
  <tableColumns count="6">
    <tableColumn id="1" xr3:uid="{B769DBA5-B1AB-471A-BEA6-4CD2B5317ECB}" name="CÓDIGO CATÁLOGO"/>
    <tableColumn id="2" xr3:uid="{D202E79A-C0B1-4227-985D-407FD3FDADF3}" name="ARTÍCULO">
      <calculatedColumnFormula>IFERROR(INDEX(UNSPSCDes,MATCH(INDIRECT(ADDRESS(ROW(),COLUMN()-1,4)),UNSPSCCode,0)),"")</calculatedColumnFormula>
    </tableColumn>
    <tableColumn id="3" xr3:uid="{2531F586-6562-46D5-AEEC-F25D3432CAB0}" name="UNIDAD DE MEDIDA"/>
    <tableColumn id="4" xr3:uid="{D108BBE9-37E0-4687-AD8E-30F18BC7E959}" name="CANTIDAD TOTAL ESTIMADA"/>
    <tableColumn id="5" xr3:uid="{1E375846-547E-4F38-BDD2-418B665EAC1A}" name="PRECIO UNITARIO ESTIMADO"/>
    <tableColumn id="6" xr3:uid="{0A968864-6BBC-4187-A8A5-89A9EF5F538E}" name="MONTO TOTAL ESTIMADO">
      <calculatedColumnFormula>INDIRECT(ADDRESS(ROW(),COLUMN()-2,4))*INDIRECT(ADDRESS(ROW(),COLUMN()-1,4))</calculatedColumnFormula>
    </tableColumn>
  </tableColumns>
  <tableStyleInfo name="None" showFirstColumn="0" showLastColumn="0" showRowStripes="1" showColumnStripes="0"/>
</table>
</file>

<file path=xl/tables/table6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6" xr:uid="{4BB1CB72-3488-409A-949E-6A5F27C8810F}" name="Table377" displayName="Table377" ref="A841:F844" totalsRowShown="0">
  <autoFilter ref="A841:F844" xr:uid="{4BB1CB72-3488-409A-949E-6A5F27C8810F}"/>
  <tableColumns count="6">
    <tableColumn id="1" xr3:uid="{522CE131-5C15-475A-9A76-A1837F2B1741}" name="CÓDIGO CATÁLOGO"/>
    <tableColumn id="2" xr3:uid="{4E149DEF-FBF3-42C6-85D8-6AD5F4907AD9}" name="ARTÍCULO">
      <calculatedColumnFormula>IFERROR(INDEX(UNSPSCDes,MATCH(INDIRECT(ADDRESS(ROW(),COLUMN()-1,4)),UNSPSCCode,0)),"")</calculatedColumnFormula>
    </tableColumn>
    <tableColumn id="3" xr3:uid="{C1AD6988-68BD-43D6-9A3A-A7122B49476A}" name="UNIDAD DE MEDIDA"/>
    <tableColumn id="4" xr3:uid="{C0EF57C9-BCC1-41DD-93E7-49CD35F2D153}" name="CANTIDAD TOTAL ESTIMADA"/>
    <tableColumn id="5" xr3:uid="{48FE8C88-202B-44F7-9221-37166719213B}" name="PRECIO UNITARIO ESTIMADO"/>
    <tableColumn id="6" xr3:uid="{EF687EDF-308B-4778-AF5F-48C09D5E6AC9}" name="MONTO TOTAL ESTIMADO">
      <calculatedColumnFormula>INDIRECT(ADDRESS(ROW(),COLUMN()-2,4))*INDIRECT(ADDRESS(ROW(),COLUMN()-1,4))</calculatedColumnFormula>
    </tableColumn>
  </tableColumns>
  <tableStyleInfo name="None" showFirstColumn="0" showLastColumn="0" showRowStripes="1" showColumnStripes="0"/>
</table>
</file>

<file path=xl/tables/table6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7" xr:uid="{EE9AEC3F-CE03-40E2-BB97-81092BFF0E94}" name="Table378" displayName="Table378" ref="A854:F857" totalsRowShown="0">
  <autoFilter ref="A854:F857" xr:uid="{EE9AEC3F-CE03-40E2-BB97-81092BFF0E94}"/>
  <tableColumns count="6">
    <tableColumn id="1" xr3:uid="{6F314448-8119-4B4D-A242-AF12228D54F9}" name="CÓDIGO CATÁLOGO"/>
    <tableColumn id="2" xr3:uid="{0696CCA8-9D6E-464C-93DB-8134183C41CF}" name="ARTÍCULO">
      <calculatedColumnFormula>IFERROR(INDEX(UNSPSCDes,MATCH(INDIRECT(ADDRESS(ROW(),COLUMN()-1,4)),UNSPSCCode,0)),"")</calculatedColumnFormula>
    </tableColumn>
    <tableColumn id="3" xr3:uid="{EB368B03-28CC-4F6A-A746-8361F7795620}" name="UNIDAD DE MEDIDA"/>
    <tableColumn id="4" xr3:uid="{58D49B91-467E-42BD-9053-D9F43DCA2B8E}" name="CANTIDAD TOTAL ESTIMADA"/>
    <tableColumn id="5" xr3:uid="{E0C6225E-5C26-423D-820D-BE9F475D667B}" name="PRECIO UNITARIO ESTIMADO"/>
    <tableColumn id="6" xr3:uid="{1E49838F-80A8-458A-B22E-962DE043E24D}" name="MONTO TOTAL ESTIMADO">
      <calculatedColumnFormula>INDIRECT(ADDRESS(ROW(),COLUMN()-2,4))*INDIRECT(ADDRESS(ROW(),COLUMN()-1,4))</calculatedColumnFormula>
    </tableColumn>
  </tableColumns>
  <tableStyleInfo name="None"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3B1FAA77-C516-4143-81D4-3FF1206E0CC1}" name="Table39" displayName="Table39" ref="A88:F96" totalsRowShown="0">
  <autoFilter ref="A88:F96" xr:uid="{3B1FAA77-C516-4143-81D4-3FF1206E0CC1}"/>
  <sortState xmlns:xlrd2="http://schemas.microsoft.com/office/spreadsheetml/2017/richdata2" ref="A89:F95">
    <sortCondition ref="E88:E95"/>
  </sortState>
  <tableColumns count="6">
    <tableColumn id="1" xr3:uid="{D0F729A3-EACC-4976-904D-C38A1A905628}" name="CÓDIGO CATÁLOGO"/>
    <tableColumn id="2" xr3:uid="{123C06EE-1146-4795-B9CC-17977EC74E89}" name="ARTÍCULO">
      <calculatedColumnFormula>IFERROR(INDEX(UNSPSCDes,MATCH(INDIRECT(ADDRESS(ROW(),COLUMN()-1,4)),UNSPSCCode,0)),"")</calculatedColumnFormula>
    </tableColumn>
    <tableColumn id="3" xr3:uid="{A2AEF75B-A4D7-4967-A2A8-569243D29FB4}" name="UNIDAD DE MEDIDA"/>
    <tableColumn id="4" xr3:uid="{737F1318-705C-4ED3-A42A-4ACF766010E6}" name="CANTIDAD TOTAL ESTIMADA"/>
    <tableColumn id="5" xr3:uid="{2F45E42F-0A0A-4735-B760-E8B22924C9A2}" name="PRECIO UNITARIO ESTIMADO"/>
    <tableColumn id="6" xr3:uid="{B642EF40-48E3-40DA-A916-7707FF088A36}" name="MONTO TOTAL ESTIMADO">
      <calculatedColumnFormula>INDIRECT(ADDRESS(ROW(),COLUMN()-2,4))*INDIRECT(ADDRESS(ROW(),COLUMN()-1,4))</calculatedColumnFormula>
    </tableColumn>
  </tableColumns>
  <tableStyleInfo name="None" showFirstColumn="0" showLastColumn="0" showRowStripes="1" showColumnStripes="0"/>
</table>
</file>

<file path=xl/tables/table7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8" xr:uid="{5E7C7DFC-9565-45A6-B8D6-7CBD6CD90E63}" name="Table379" displayName="Table379" ref="A867:F868" totalsRowShown="0">
  <autoFilter ref="A867:F868" xr:uid="{5E7C7DFC-9565-45A6-B8D6-7CBD6CD90E63}"/>
  <tableColumns count="6">
    <tableColumn id="1" xr3:uid="{DE2D571E-EDCD-4FBC-8CD6-F069FCF94AD0}" name="CÓDIGO CATÁLOGO" dataDxfId="35"/>
    <tableColumn id="2" xr3:uid="{F3568246-8C02-4624-99EC-F818655EA479}" name="ARTÍCULO">
      <calculatedColumnFormula>IFERROR(INDEX(UNSPSCDes,MATCH(INDIRECT(ADDRESS(ROW(),COLUMN()-1,4)),UNSPSCCode,0)),"")</calculatedColumnFormula>
    </tableColumn>
    <tableColumn id="3" xr3:uid="{E5B4B343-1FE4-44B9-9A51-32C57504899F}" name="UNIDAD DE MEDIDA"/>
    <tableColumn id="4" xr3:uid="{ED5AEA08-E5AF-4DD6-8E6C-B57266725151}" name="CANTIDAD TOTAL ESTIMADA"/>
    <tableColumn id="5" xr3:uid="{73E91CA1-8DED-4292-A6DF-7D878FB2E520}" name="PRECIO UNITARIO ESTIMADO"/>
    <tableColumn id="6" xr3:uid="{49FDFBE6-6E33-40D3-A9E8-CE01B6DEF64E}" name="MONTO TOTAL ESTIMADO">
      <calculatedColumnFormula>INDIRECT(ADDRESS(ROW(),COLUMN()-2,4))*INDIRECT(ADDRESS(ROW(),COLUMN()-1,4))</calculatedColumnFormula>
    </tableColumn>
  </tableColumns>
  <tableStyleInfo name="None" showFirstColumn="0" showLastColumn="0" showRowStripes="1" showColumnStripes="0"/>
</table>
</file>

<file path=xl/tables/table7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9" xr:uid="{BC3C502F-E301-4F5D-A4CA-CECC5433CA29}" name="Table380" displayName="Table380" ref="A878:F879" totalsRowShown="0">
  <autoFilter ref="A878:F879" xr:uid="{BC3C502F-E301-4F5D-A4CA-CECC5433CA29}"/>
  <tableColumns count="6">
    <tableColumn id="1" xr3:uid="{521C2B0D-DEB8-4AA1-8AFB-C46974BECA5C}" name="CÓDIGO CATÁLOGO" dataDxfId="34"/>
    <tableColumn id="2" xr3:uid="{5C81EE2B-3EE2-4CEF-A5C2-106CFD90F85C}" name="ARTÍCULO">
      <calculatedColumnFormula>IFERROR(INDEX(UNSPSCDes,MATCH(INDIRECT(ADDRESS(ROW(),COLUMN()-1,4)),UNSPSCCode,0)),"")</calculatedColumnFormula>
    </tableColumn>
    <tableColumn id="3" xr3:uid="{76EAD3E7-B195-413A-99D4-23A14DD59B74}" name="UNIDAD DE MEDIDA"/>
    <tableColumn id="4" xr3:uid="{184897EA-7E04-4FDF-B314-2ECC04EEB0A4}" name="CANTIDAD TOTAL ESTIMADA"/>
    <tableColumn id="5" xr3:uid="{FA238E4E-2586-49D3-9960-6F5DD363702A}" name="PRECIO UNITARIO ESTIMADO"/>
    <tableColumn id="6" xr3:uid="{900A1004-7CF3-41A5-977A-19C7D77C3D70}" name="MONTO TOTAL ESTIMADO">
      <calculatedColumnFormula>INDIRECT(ADDRESS(ROW(),COLUMN()-2,4))*INDIRECT(ADDRESS(ROW(),COLUMN()-1,4))</calculatedColumnFormula>
    </tableColumn>
  </tableColumns>
  <tableStyleInfo name="None" showFirstColumn="0" showLastColumn="0" showRowStripes="1" showColumnStripes="0"/>
</table>
</file>

<file path=xl/tables/table7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0" xr:uid="{63AC9B3E-A5A2-4A18-8539-39A96E47A062}" name="Table381" displayName="Table381" ref="A889:F890" totalsRowShown="0">
  <autoFilter ref="A889:F890" xr:uid="{63AC9B3E-A5A2-4A18-8539-39A96E47A062}"/>
  <tableColumns count="6">
    <tableColumn id="1" xr3:uid="{3E1CC6E7-F765-4728-A6E3-47618738AE59}" name="CÓDIGO CATÁLOGO" dataDxfId="33"/>
    <tableColumn id="2" xr3:uid="{8465A1C5-8B42-41E5-AD40-C6627CD0497A}" name="ARTÍCULO">
      <calculatedColumnFormula>IFERROR(INDEX(UNSPSCDes,MATCH(INDIRECT(ADDRESS(ROW(),COLUMN()-1,4)),UNSPSCCode,0)),"")</calculatedColumnFormula>
    </tableColumn>
    <tableColumn id="3" xr3:uid="{F10C6253-B4F5-4D81-A201-20A9D19EE13F}" name="UNIDAD DE MEDIDA"/>
    <tableColumn id="4" xr3:uid="{45B42B71-0934-41FD-A94D-4627F8F06028}" name="CANTIDAD TOTAL ESTIMADA"/>
    <tableColumn id="5" xr3:uid="{7A9E47CC-A890-445F-B38B-8491E11483B5}" name="PRECIO UNITARIO ESTIMADO"/>
    <tableColumn id="6" xr3:uid="{CAE22CD3-74DF-41EB-8EC9-CE21BFE61FED}" name="MONTO TOTAL ESTIMADO">
      <calculatedColumnFormula>INDIRECT(ADDRESS(ROW(),COLUMN()-2,4))*INDIRECT(ADDRESS(ROW(),COLUMN()-1,4))</calculatedColumnFormula>
    </tableColumn>
  </tableColumns>
  <tableStyleInfo name="None" showFirstColumn="0" showLastColumn="0" showRowStripes="1" showColumnStripes="0"/>
</table>
</file>

<file path=xl/tables/table7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1" xr:uid="{5852E629-F0FE-493E-99FA-E8F7C5D85BBB}" name="Table382" displayName="Table382" ref="A900:F901" totalsRowShown="0">
  <autoFilter ref="A900:F901" xr:uid="{5852E629-F0FE-493E-99FA-E8F7C5D85BBB}"/>
  <tableColumns count="6">
    <tableColumn id="1" xr3:uid="{1DEFF841-58B8-4157-A842-7BA15BB6238D}" name="CÓDIGO CATÁLOGO" dataDxfId="32"/>
    <tableColumn id="2" xr3:uid="{FE317E78-1650-4776-96C2-5D46D2BEFD88}" name="ARTÍCULO">
      <calculatedColumnFormula>IFERROR(INDEX(UNSPSCDes,MATCH(INDIRECT(ADDRESS(ROW(),COLUMN()-1,4)),UNSPSCCode,0)),"")</calculatedColumnFormula>
    </tableColumn>
    <tableColumn id="3" xr3:uid="{9617AB13-4DB9-41AB-80E2-2F1E1B3134B5}" name="UNIDAD DE MEDIDA"/>
    <tableColumn id="4" xr3:uid="{EE606735-6B08-40E6-A80F-9CDE94E3195C}" name="CANTIDAD TOTAL ESTIMADA"/>
    <tableColumn id="5" xr3:uid="{39F20591-EE41-4FAE-8B15-024A0D64931B}" name="PRECIO UNITARIO ESTIMADO"/>
    <tableColumn id="6" xr3:uid="{0265C4B2-747E-48BF-B7C0-01CA9FC4957F}" name="MONTO TOTAL ESTIMADO">
      <calculatedColumnFormula>INDIRECT(ADDRESS(ROW(),COLUMN()-2,4))*INDIRECT(ADDRESS(ROW(),COLUMN()-1,4))</calculatedColumnFormula>
    </tableColumn>
  </tableColumns>
  <tableStyleInfo name="None" showFirstColumn="0" showLastColumn="0" showRowStripes="1" showColumnStripes="0"/>
</table>
</file>

<file path=xl/tables/table7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6" xr:uid="{70B181C6-A91F-4CC1-BDCE-9B317386B974}" name="Table387" displayName="Table387" ref="A911:F914" totalsRowShown="0">
  <autoFilter ref="A911:F914" xr:uid="{70B181C6-A91F-4CC1-BDCE-9B317386B974}"/>
  <tableColumns count="6">
    <tableColumn id="1" xr3:uid="{F2375461-245F-4355-8691-78099902098D}" name="CÓDIGO CATÁLOGO"/>
    <tableColumn id="2" xr3:uid="{51C8DD8C-1983-46D9-BB7E-F630E2133CBB}" name="ARTÍCULO">
      <calculatedColumnFormula>IFERROR(INDEX(UNSPSCDes,MATCH(INDIRECT(ADDRESS(ROW(),COLUMN()-1,4)),UNSPSCCode,0)),"")</calculatedColumnFormula>
    </tableColumn>
    <tableColumn id="3" xr3:uid="{67D5CC38-6A3D-4BEF-9F1D-DE7C2B71AD74}" name="UNIDAD DE MEDIDA"/>
    <tableColumn id="4" xr3:uid="{5B9E0743-7F5C-42F8-BDF8-C7F5BEACF4DE}" name="CANTIDAD TOTAL ESTIMADA"/>
    <tableColumn id="5" xr3:uid="{0DE534DF-5E57-47A2-A0F5-E1D9004B046C}" name="PRECIO UNITARIO ESTIMADO"/>
    <tableColumn id="6" xr3:uid="{C01CBD89-2E0E-4B6C-9262-D261101587EB}" name="MONTO TOTAL ESTIMADO">
      <calculatedColumnFormula>INDIRECT(ADDRESS(ROW(),COLUMN()-2,4))*INDIRECT(ADDRESS(ROW(),COLUMN()-1,4))</calculatedColumnFormula>
    </tableColumn>
  </tableColumns>
  <tableStyleInfo name="None" showFirstColumn="0" showLastColumn="0" showRowStripes="1" showColumnStripes="0"/>
</table>
</file>

<file path=xl/tables/table7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7" xr:uid="{99E29A9D-45CA-4DC8-B524-C0085826BE9D}" name="Table388" displayName="Table388" ref="A924:F927" totalsRowShown="0">
  <autoFilter ref="A924:F927" xr:uid="{99E29A9D-45CA-4DC8-B524-C0085826BE9D}"/>
  <tableColumns count="6">
    <tableColumn id="1" xr3:uid="{9575F498-8846-4354-8785-DF9FEB7EDA4D}" name="CÓDIGO CATÁLOGO" dataDxfId="31" dataCellStyle="ArticleBody"/>
    <tableColumn id="2" xr3:uid="{5B1946C7-E9CC-4734-9F8D-DA6AC66F798E}" name="ARTÍCULO">
      <calculatedColumnFormula>IFERROR(INDEX(UNSPSCDes,MATCH(INDIRECT(ADDRESS(ROW(),COLUMN()-1,4)),UNSPSCCode,0)),"")</calculatedColumnFormula>
    </tableColumn>
    <tableColumn id="3" xr3:uid="{DCB40C76-34BF-4E3C-B9C0-1F2B6C4C305F}" name="UNIDAD DE MEDIDA"/>
    <tableColumn id="4" xr3:uid="{E9BBD7FB-4DBC-4559-905A-968DE6ECB96D}" name="CANTIDAD TOTAL ESTIMADA"/>
    <tableColumn id="5" xr3:uid="{62E68C59-194B-4CCC-BD8B-39F5E7A783B4}" name="PRECIO UNITARIO ESTIMADO"/>
    <tableColumn id="6" xr3:uid="{FB606BF2-A52F-4F10-96D3-B7D4156496E9}" name="MONTO TOTAL ESTIMADO">
      <calculatedColumnFormula>INDIRECT(ADDRESS(ROW(),COLUMN()-2,4))*INDIRECT(ADDRESS(ROW(),COLUMN()-1,4))</calculatedColumnFormula>
    </tableColumn>
  </tableColumns>
  <tableStyleInfo name="None" showFirstColumn="0" showLastColumn="0" showRowStripes="1" showColumnStripes="0"/>
</table>
</file>

<file path=xl/tables/table7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8" xr:uid="{512DD712-D653-4FF5-9E2A-20B92792369C}" name="Table389" displayName="Table389" ref="A937:F940" totalsRowShown="0">
  <autoFilter ref="A937:F940" xr:uid="{512DD712-D653-4FF5-9E2A-20B92792369C}"/>
  <tableColumns count="6">
    <tableColumn id="1" xr3:uid="{7FF78431-C54C-48E5-985D-E039DDD15CBD}" name="CÓDIGO CATÁLOGO" dataDxfId="30" dataCellStyle="ArticleBody"/>
    <tableColumn id="2" xr3:uid="{77DF3767-09EE-464F-B657-17F30DB733F9}" name="ARTÍCULO">
      <calculatedColumnFormula>IFERROR(INDEX(UNSPSCDes,MATCH(INDIRECT(ADDRESS(ROW(),COLUMN()-1,4)),UNSPSCCode,0)),"")</calculatedColumnFormula>
    </tableColumn>
    <tableColumn id="3" xr3:uid="{38B8EB74-16FB-45C9-9709-D9921B75A2A1}" name="UNIDAD DE MEDIDA"/>
    <tableColumn id="4" xr3:uid="{B28FAAF2-9EFE-4039-A499-268DF9F4A99A}" name="CANTIDAD TOTAL ESTIMADA"/>
    <tableColumn id="5" xr3:uid="{59482F5C-A5FE-4E18-AEE9-66DF330DA539}" name="PRECIO UNITARIO ESTIMADO"/>
    <tableColumn id="6" xr3:uid="{CDD00568-8EB3-4C7F-B3AC-5ACFE52EA247}" name="MONTO TOTAL ESTIMADO">
      <calculatedColumnFormula>INDIRECT(ADDRESS(ROW(),COLUMN()-2,4))*INDIRECT(ADDRESS(ROW(),COLUMN()-1,4))</calculatedColumnFormula>
    </tableColumn>
  </tableColumns>
  <tableStyleInfo name="None" showFirstColumn="0" showLastColumn="0" showRowStripes="1" showColumnStripes="0"/>
</table>
</file>

<file path=xl/tables/table7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9" xr:uid="{4BDF5B5A-8622-446D-815E-99CBACAE884E}" name="Table390" displayName="Table390" ref="A950:F953" totalsRowShown="0">
  <autoFilter ref="A950:F953" xr:uid="{4BDF5B5A-8622-446D-815E-99CBACAE884E}"/>
  <tableColumns count="6">
    <tableColumn id="1" xr3:uid="{5C0B1CAB-8C93-4A24-B75D-0E6E1870D70D}" name="CÓDIGO CATÁLOGO" dataDxfId="29" dataCellStyle="ArticleBody"/>
    <tableColumn id="2" xr3:uid="{36583914-FA63-44D4-A3DC-5A2AE7AF40D5}" name="ARTÍCULO">
      <calculatedColumnFormula>IFERROR(INDEX(UNSPSCDes,MATCH(INDIRECT(ADDRESS(ROW(),COLUMN()-1,4)),UNSPSCCode,0)),"")</calculatedColumnFormula>
    </tableColumn>
    <tableColumn id="3" xr3:uid="{B2BDE251-1CCA-47E7-AC84-E3F875D28662}" name="UNIDAD DE MEDIDA"/>
    <tableColumn id="4" xr3:uid="{27D6AF55-2906-4A9F-9CE6-D62232F7EF3F}" name="CANTIDAD TOTAL ESTIMADA"/>
    <tableColumn id="5" xr3:uid="{80C2E9E6-D7AF-49E2-AFCF-867DE3BEA357}" name="PRECIO UNITARIO ESTIMADO"/>
    <tableColumn id="6" xr3:uid="{FC667564-067E-470D-9B56-92404FE06B30}" name="MONTO TOTAL ESTIMADO">
      <calculatedColumnFormula>INDIRECT(ADDRESS(ROW(),COLUMN()-2,4))*INDIRECT(ADDRESS(ROW(),COLUMN()-1,4))</calculatedColumnFormula>
    </tableColumn>
  </tableColumns>
  <tableStyleInfo name="None" showFirstColumn="0" showLastColumn="0" showRowStripes="1" showColumnStripes="0"/>
</table>
</file>

<file path=xl/tables/table7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0" xr:uid="{2297DF77-86A3-4560-AD83-8EC1F3D60E8B}" name="Table391" displayName="Table391" ref="A963:F964" totalsRowShown="0">
  <autoFilter ref="A963:F964" xr:uid="{2297DF77-86A3-4560-AD83-8EC1F3D60E8B}"/>
  <tableColumns count="6">
    <tableColumn id="1" xr3:uid="{B74CC65E-0BDC-4FBF-BD50-5E62B629F1DF}" name="CÓDIGO CATÁLOGO"/>
    <tableColumn id="2" xr3:uid="{650CD948-3420-47FE-9932-83025C7F757B}" name="ARTÍCULO">
      <calculatedColumnFormula>IFERROR(INDEX(UNSPSCDes,MATCH(INDIRECT(ADDRESS(ROW(),COLUMN()-1,4)),UNSPSCCode,0)),"")</calculatedColumnFormula>
    </tableColumn>
    <tableColumn id="3" xr3:uid="{8334AD5E-4462-4B9A-96D7-5D4C33FAD537}" name="UNIDAD DE MEDIDA"/>
    <tableColumn id="4" xr3:uid="{FBD578FB-6F9B-4130-9BEB-0648E68AD477}" name="CANTIDAD TOTAL ESTIMADA"/>
    <tableColumn id="5" xr3:uid="{9EA8326D-1886-4457-A92B-0E60C2CB1577}" name="PRECIO UNITARIO ESTIMADO"/>
    <tableColumn id="6" xr3:uid="{1D28E773-4FAE-434E-BD31-188E9D233A3E}" name="MONTO TOTAL ESTIMADO">
      <calculatedColumnFormula>INDIRECT(ADDRESS(ROW(),COLUMN()-2,4))*INDIRECT(ADDRESS(ROW(),COLUMN()-1,4))</calculatedColumnFormula>
    </tableColumn>
  </tableColumns>
  <tableStyleInfo name="None" showFirstColumn="0" showLastColumn="0" showRowStripes="1" showColumnStripes="0"/>
</table>
</file>

<file path=xl/tables/table7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1" xr:uid="{200DA061-ED4E-43C4-BD5D-8F631C5FD72F}" name="Table392" displayName="Table392" ref="A974:F975" totalsRowShown="0">
  <autoFilter ref="A974:F975" xr:uid="{200DA061-ED4E-43C4-BD5D-8F631C5FD72F}"/>
  <tableColumns count="6">
    <tableColumn id="1" xr3:uid="{8EC07B6C-CE26-45BE-8289-A114D454BC72}" name="CÓDIGO CATÁLOGO"/>
    <tableColumn id="2" xr3:uid="{44FD5BB8-C118-41B7-975E-4FCE53108BAD}" name="ARTÍCULO">
      <calculatedColumnFormula>IFERROR(INDEX(UNSPSCDes,MATCH(INDIRECT(ADDRESS(ROW(),COLUMN()-1,4)),UNSPSCCode,0)),"")</calculatedColumnFormula>
    </tableColumn>
    <tableColumn id="3" xr3:uid="{BA918012-9333-491A-9976-606E2035FF5A}" name="UNIDAD DE MEDIDA"/>
    <tableColumn id="4" xr3:uid="{90B4F94F-D0EE-41C7-B2A3-1DAAD63DE397}" name="CANTIDAD TOTAL ESTIMADA"/>
    <tableColumn id="5" xr3:uid="{B44B6965-1AA8-452B-A856-161998F53BE1}" name="PRECIO UNITARIO ESTIMADO"/>
    <tableColumn id="6" xr3:uid="{E31BCEF8-15B2-4DF7-932C-25DE553C746F}" name="MONTO TOTAL ESTIMADO">
      <calculatedColumnFormula>INDIRECT(ADDRESS(ROW(),COLUMN()-2,4))*INDIRECT(ADDRESS(ROW(),COLUMN()-1,4))</calculatedColumnFormula>
    </tableColumn>
  </tableColumns>
  <tableStyleInfo name="None"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2DA6FAE4-4703-4001-9046-60D8299F8799}" name="Table310" displayName="Table310" ref="A106:F112" totalsRowShown="0">
  <autoFilter ref="A106:F112" xr:uid="{2DA6FAE4-4703-4001-9046-60D8299F8799}"/>
  <tableColumns count="6">
    <tableColumn id="1" xr3:uid="{E917924B-0F97-44D6-AD52-250694F78FA8}" name="CÓDIGO CATÁLOGO"/>
    <tableColumn id="2" xr3:uid="{610603A1-B6CA-45C9-85E9-FE6E6A45C457}" name="ARTÍCULO">
      <calculatedColumnFormula>IFERROR(INDEX(UNSPSCDes,MATCH(INDIRECT(ADDRESS(ROW(),COLUMN()-1,4)),UNSPSCCode,0)),"")</calculatedColumnFormula>
    </tableColumn>
    <tableColumn id="3" xr3:uid="{EDD1CAD6-759E-4102-81E0-63F488B88D81}" name="UNIDAD DE MEDIDA"/>
    <tableColumn id="4" xr3:uid="{14ADA033-6BA5-4EAE-8A55-254F59CDA881}" name="CANTIDAD TOTAL ESTIMADA"/>
    <tableColumn id="5" xr3:uid="{8AF49A9E-AC03-42BD-81B5-1EBEE7C0A71F}" name="PRECIO UNITARIO ESTIMADO"/>
    <tableColumn id="6" xr3:uid="{83E53201-C659-4D3B-9F97-9F363CEC90B1}" name="MONTO TOTAL ESTIMADO">
      <calculatedColumnFormula>INDIRECT(ADDRESS(ROW(),COLUMN()-2,4))*INDIRECT(ADDRESS(ROW(),COLUMN()-1,4))</calculatedColumnFormula>
    </tableColumn>
  </tableColumns>
  <tableStyleInfo name="None" showFirstColumn="0" showLastColumn="0" showRowStripes="1" showColumnStripes="0"/>
</table>
</file>

<file path=xl/tables/table8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2" xr:uid="{4494241E-DF94-4717-93EA-786B8D283EF1}" name="Table393" displayName="Table393" ref="A985:F986" totalsRowShown="0">
  <autoFilter ref="A985:F986" xr:uid="{4494241E-DF94-4717-93EA-786B8D283EF1}"/>
  <tableColumns count="6">
    <tableColumn id="1" xr3:uid="{AA64D8D7-B46D-46B4-A347-DAF20193A412}" name="CÓDIGO CATÁLOGO"/>
    <tableColumn id="2" xr3:uid="{50F7AEB4-8031-40FA-AA7B-182F5723566B}" name="ARTÍCULO">
      <calculatedColumnFormula>IFERROR(INDEX(UNSPSCDes,MATCH(INDIRECT(ADDRESS(ROW(),COLUMN()-1,4)),UNSPSCCode,0)),"")</calculatedColumnFormula>
    </tableColumn>
    <tableColumn id="3" xr3:uid="{25D39473-69F1-4750-BE98-26AFDBCFA007}" name="UNIDAD DE MEDIDA"/>
    <tableColumn id="4" xr3:uid="{65E0EAEA-0708-41FB-AB71-8A3BE2D41DC7}" name="CANTIDAD TOTAL ESTIMADA"/>
    <tableColumn id="5" xr3:uid="{A1D5C3EE-9C63-4205-9C6D-D1CBDB97E4A0}" name="PRECIO UNITARIO ESTIMADO"/>
    <tableColumn id="6" xr3:uid="{F33080F9-6AE8-4EFD-9BF1-647BB4735F25}" name="MONTO TOTAL ESTIMADO">
      <calculatedColumnFormula>INDIRECT(ADDRESS(ROW(),COLUMN()-2,4))*INDIRECT(ADDRESS(ROW(),COLUMN()-1,4))</calculatedColumnFormula>
    </tableColumn>
  </tableColumns>
  <tableStyleInfo name="None" showFirstColumn="0" showLastColumn="0" showRowStripes="1" showColumnStripes="0"/>
</table>
</file>

<file path=xl/tables/table8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3" xr:uid="{A03FFC63-3494-45AE-8B71-74AC5A7D4A30}" name="Table394" displayName="Table394" ref="A996:F997" totalsRowShown="0">
  <autoFilter ref="A996:F997" xr:uid="{A03FFC63-3494-45AE-8B71-74AC5A7D4A30}"/>
  <tableColumns count="6">
    <tableColumn id="1" xr3:uid="{D5FB9816-9187-498F-935C-C13626C3F048}" name="CÓDIGO CATÁLOGO" dataDxfId="28" dataCellStyle="ArticleBody"/>
    <tableColumn id="2" xr3:uid="{E51E610D-DB14-48A2-9100-AEB2C9122821}" name="ARTÍCULO">
      <calculatedColumnFormula>IFERROR(INDEX(UNSPSCDes,MATCH(INDIRECT(ADDRESS(ROW(),COLUMN()-1,4)),UNSPSCCode,0)),"")</calculatedColumnFormula>
    </tableColumn>
    <tableColumn id="3" xr3:uid="{D73478E0-06CB-4226-85E5-B21966DA7A11}" name="UNIDAD DE MEDIDA"/>
    <tableColumn id="4" xr3:uid="{78D7762F-EC09-4442-ACCD-03273C265E87}" name="CANTIDAD TOTAL ESTIMADA"/>
    <tableColumn id="5" xr3:uid="{E2592CF2-CDF3-4959-A301-D8E53DF3AF5C}" name="PRECIO UNITARIO ESTIMADO"/>
    <tableColumn id="6" xr3:uid="{159C068F-0AB4-4E0F-BDB7-2BB3BB4CAD8A}" name="MONTO TOTAL ESTIMADO">
      <calculatedColumnFormula>INDIRECT(ADDRESS(ROW(),COLUMN()-2,4))*INDIRECT(ADDRESS(ROW(),COLUMN()-1,4))</calculatedColumnFormula>
    </tableColumn>
  </tableColumns>
  <tableStyleInfo name="None" showFirstColumn="0" showLastColumn="0" showRowStripes="1" showColumnStripes="0"/>
</table>
</file>

<file path=xl/tables/table8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4" xr:uid="{333C02C0-E087-4B8A-8D0B-1FA53C792271}" name="Table395" displayName="Table395" ref="A1007:F1008" totalsRowShown="0">
  <autoFilter ref="A1007:F1008" xr:uid="{333C02C0-E087-4B8A-8D0B-1FA53C792271}"/>
  <tableColumns count="6">
    <tableColumn id="1" xr3:uid="{F4DC4DFD-3407-4A29-9736-2E0D086008C3}" name="CÓDIGO CATÁLOGO" dataDxfId="27" dataCellStyle="ArticleBody"/>
    <tableColumn id="2" xr3:uid="{9AF77D2B-B54A-4297-9633-DD40BF68A879}" name="ARTÍCULO">
      <calculatedColumnFormula>IFERROR(INDEX(UNSPSCDes,MATCH(INDIRECT(ADDRESS(ROW(),COLUMN()-1,4)),UNSPSCCode,0)),"")</calculatedColumnFormula>
    </tableColumn>
    <tableColumn id="3" xr3:uid="{1AE6C171-0542-4E39-8F2D-59FC9D5ECD36}" name="UNIDAD DE MEDIDA"/>
    <tableColumn id="4" xr3:uid="{7380BE11-C82E-4F47-BF94-0F8D17D3203F}" name="CANTIDAD TOTAL ESTIMADA"/>
    <tableColumn id="5" xr3:uid="{22E6A9E6-D988-41EC-8ED4-BFB88EF7C5D0}" name="PRECIO UNITARIO ESTIMADO"/>
    <tableColumn id="6" xr3:uid="{7EC2F810-E62F-463F-B519-B4A17DD49C21}" name="MONTO TOTAL ESTIMADO">
      <calculatedColumnFormula>INDIRECT(ADDRESS(ROW(),COLUMN()-2,4))*INDIRECT(ADDRESS(ROW(),COLUMN()-1,4))</calculatedColumnFormula>
    </tableColumn>
  </tableColumns>
  <tableStyleInfo name="None" showFirstColumn="0" showLastColumn="0" showRowStripes="1" showColumnStripes="0"/>
</table>
</file>

<file path=xl/tables/table8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5" xr:uid="{9B38D568-439C-4D54-AE82-E9FE0BC189CF}" name="Table396" displayName="Table396" ref="A1018:F1019" totalsRowShown="0">
  <autoFilter ref="A1018:F1019" xr:uid="{9B38D568-439C-4D54-AE82-E9FE0BC189CF}"/>
  <tableColumns count="6">
    <tableColumn id="1" xr3:uid="{9C201840-4A62-41DA-98A8-DCC4CA20E54D}" name="CÓDIGO CATÁLOGO" dataDxfId="26" dataCellStyle="ArticleBody"/>
    <tableColumn id="2" xr3:uid="{7751DF90-7003-4E7C-94B4-CBB3A1EB873E}" name="ARTÍCULO">
      <calculatedColumnFormula>IFERROR(INDEX(UNSPSCDes,MATCH(INDIRECT(ADDRESS(ROW(),COLUMN()-1,4)),UNSPSCCode,0)),"")</calculatedColumnFormula>
    </tableColumn>
    <tableColumn id="3" xr3:uid="{1992C777-568E-4612-BB38-5BF77DE22562}" name="UNIDAD DE MEDIDA"/>
    <tableColumn id="4" xr3:uid="{6E74CB76-73C7-444E-BB47-F10996AF16C8}" name="CANTIDAD TOTAL ESTIMADA"/>
    <tableColumn id="5" xr3:uid="{6AF8F819-BCA2-4016-8E8C-382B700BC2B0}" name="PRECIO UNITARIO ESTIMADO"/>
    <tableColumn id="6" xr3:uid="{012E3E3D-EBE2-42C8-ABE2-0F4636459D00}" name="MONTO TOTAL ESTIMADO">
      <calculatedColumnFormula>INDIRECT(ADDRESS(ROW(),COLUMN()-2,4))*INDIRECT(ADDRESS(ROW(),COLUMN()-1,4))</calculatedColumnFormula>
    </tableColumn>
  </tableColumns>
  <tableStyleInfo name="None" showFirstColumn="0" showLastColumn="0" showRowStripes="1" showColumnStripes="0"/>
</table>
</file>

<file path=xl/tables/table8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6" xr:uid="{FEE76FEE-3B71-424F-854B-3AB02FD35A82}" name="Table397" displayName="Table397" ref="A1029:F1030" totalsRowShown="0">
  <autoFilter ref="A1029:F1030" xr:uid="{FEE76FEE-3B71-424F-854B-3AB02FD35A82}"/>
  <tableColumns count="6">
    <tableColumn id="1" xr3:uid="{24930B82-E4A3-4767-A4A9-74C8243392E7}" name="CÓDIGO CATÁLOGO" dataDxfId="25" dataCellStyle="ArticleBody"/>
    <tableColumn id="2" xr3:uid="{33935874-AD14-451A-BA60-7654C9CCE31B}" name="ARTÍCULO">
      <calculatedColumnFormula>IFERROR(INDEX(UNSPSCDes,MATCH(INDIRECT(ADDRESS(ROW(),COLUMN()-1,4)),UNSPSCCode,0)),"")</calculatedColumnFormula>
    </tableColumn>
    <tableColumn id="3" xr3:uid="{BAF5BBB6-9392-40F3-ACCD-E16FA34C0971}" name="UNIDAD DE MEDIDA"/>
    <tableColumn id="4" xr3:uid="{A03137E1-E0B4-4B17-B848-1C2356D44F17}" name="CANTIDAD TOTAL ESTIMADA"/>
    <tableColumn id="5" xr3:uid="{97DC7E4B-8931-4282-82CC-07E651CD1E90}" name="PRECIO UNITARIO ESTIMADO"/>
    <tableColumn id="6" xr3:uid="{BD56240C-1D5F-4F0B-9A1D-894A1D8FF375}" name="MONTO TOTAL ESTIMADO">
      <calculatedColumnFormula>INDIRECT(ADDRESS(ROW(),COLUMN()-2,4))*INDIRECT(ADDRESS(ROW(),COLUMN()-1,4))</calculatedColumnFormula>
    </tableColumn>
  </tableColumns>
  <tableStyleInfo name="None" showFirstColumn="0" showLastColumn="0" showRowStripes="1" showColumnStripes="0"/>
</table>
</file>

<file path=xl/tables/table8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7" xr:uid="{D7A526E2-6D8E-4A91-BE28-0443A584FF90}" name="Table398" displayName="Table398" ref="A1040:F1041" totalsRowShown="0">
  <autoFilter ref="A1040:F1041" xr:uid="{D7A526E2-6D8E-4A91-BE28-0443A584FF90}"/>
  <tableColumns count="6">
    <tableColumn id="1" xr3:uid="{79C17FDF-CD38-4730-B2C3-7CCF5BFBEA5D}" name="CÓDIGO CATÁLOGO"/>
    <tableColumn id="2" xr3:uid="{4039DE76-560E-450A-BA20-A9E453721188}" name="ARTÍCULO">
      <calculatedColumnFormula>IFERROR(INDEX(UNSPSCDes,MATCH(INDIRECT(ADDRESS(ROW(),COLUMN()-1,4)),UNSPSCCode,0)),"")</calculatedColumnFormula>
    </tableColumn>
    <tableColumn id="3" xr3:uid="{AE87160B-EE3F-4313-B6F8-2C89732365CB}" name="UNIDAD DE MEDIDA"/>
    <tableColumn id="4" xr3:uid="{913CFCCF-8274-4215-90F8-BFBC3D4B44E8}" name="CANTIDAD TOTAL ESTIMADA"/>
    <tableColumn id="5" xr3:uid="{4A7DE3AF-0431-4886-A49D-AC81B9BBDFCD}" name="PRECIO UNITARIO ESTIMADO"/>
    <tableColumn id="6" xr3:uid="{E57AD46A-F296-44BF-B3E3-47EC50601B75}" name="MONTO TOTAL ESTIMADO">
      <calculatedColumnFormula>INDIRECT(ADDRESS(ROW(),COLUMN()-2,4))*INDIRECT(ADDRESS(ROW(),COLUMN()-1,4))</calculatedColumnFormula>
    </tableColumn>
  </tableColumns>
  <tableStyleInfo name="None" showFirstColumn="0" showLastColumn="0" showRowStripes="1" showColumnStripes="0"/>
</table>
</file>

<file path=xl/tables/table8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8" xr:uid="{427CB1F9-4BC2-4BEF-95EC-DCA924C1ABB8}" name="Table399" displayName="Table399" ref="A1051:F1052" totalsRowShown="0">
  <autoFilter ref="A1051:F1052" xr:uid="{427CB1F9-4BC2-4BEF-95EC-DCA924C1ABB8}"/>
  <tableColumns count="6">
    <tableColumn id="1" xr3:uid="{3A3C4330-D941-45C9-B4CD-853FB32F8076}" name="CÓDIGO CATÁLOGO" dataDxfId="24" dataCellStyle="ArticleBody"/>
    <tableColumn id="2" xr3:uid="{3DCBA9AE-F3ED-43D8-A314-5F0530B3D7E2}" name="ARTÍCULO">
      <calculatedColumnFormula>IFERROR(INDEX(UNSPSCDes,MATCH(INDIRECT(ADDRESS(ROW(),COLUMN()-1,4)),UNSPSCCode,0)),"")</calculatedColumnFormula>
    </tableColumn>
    <tableColumn id="3" xr3:uid="{00C403F3-0960-404C-9A89-ADDF8DE1E4DF}" name="UNIDAD DE MEDIDA"/>
    <tableColumn id="4" xr3:uid="{9A3DB239-6944-483E-AE15-75D10177A3F8}" name="CANTIDAD TOTAL ESTIMADA"/>
    <tableColumn id="5" xr3:uid="{63807FC6-9BC4-40B5-BBA4-DA5535A2DD6D}" name="PRECIO UNITARIO ESTIMADO"/>
    <tableColumn id="6" xr3:uid="{5FD6B176-2FFC-42FA-95BE-43D7E7360382}" name="MONTO TOTAL ESTIMADO">
      <calculatedColumnFormula>INDIRECT(ADDRESS(ROW(),COLUMN()-2,4))*INDIRECT(ADDRESS(ROW(),COLUMN()-1,4))</calculatedColumnFormula>
    </tableColumn>
  </tableColumns>
  <tableStyleInfo name="None" showFirstColumn="0" showLastColumn="0" showRowStripes="1" showColumnStripes="0"/>
</table>
</file>

<file path=xl/tables/table8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9" xr:uid="{10735412-A6DC-4EA0-B764-12D95F978653}" name="Table3100" displayName="Table3100" ref="A1062:F1063" totalsRowShown="0">
  <autoFilter ref="A1062:F1063" xr:uid="{10735412-A6DC-4EA0-B764-12D95F978653}"/>
  <tableColumns count="6">
    <tableColumn id="1" xr3:uid="{3844620C-3B07-431C-A140-E8BE71F74C84}" name="CÓDIGO CATÁLOGO" dataDxfId="23" dataCellStyle="ArticleBody"/>
    <tableColumn id="2" xr3:uid="{73C0652A-4F8A-4E59-A7A0-53087BF831D9}" name="ARTÍCULO">
      <calculatedColumnFormula>IFERROR(INDEX(UNSPSCDes,MATCH(INDIRECT(ADDRESS(ROW(),COLUMN()-1,4)),UNSPSCCode,0)),"")</calculatedColumnFormula>
    </tableColumn>
    <tableColumn id="3" xr3:uid="{FDE6B516-6670-4E88-BD64-5FCA704F2C47}" name="UNIDAD DE MEDIDA"/>
    <tableColumn id="4" xr3:uid="{FDDAAB3A-8EC6-41C3-925E-BB9039591EF4}" name="CANTIDAD TOTAL ESTIMADA"/>
    <tableColumn id="5" xr3:uid="{DF100642-2275-4609-B77E-FD5B37AB9733}" name="PRECIO UNITARIO ESTIMADO"/>
    <tableColumn id="6" xr3:uid="{EB4C1A20-AE09-4E17-93BA-C2039E26B260}" name="MONTO TOTAL ESTIMADO">
      <calculatedColumnFormula>INDIRECT(ADDRESS(ROW(),COLUMN()-2,4))*INDIRECT(ADDRESS(ROW(),COLUMN()-1,4))</calculatedColumnFormula>
    </tableColumn>
  </tableColumns>
  <tableStyleInfo name="None" showFirstColumn="0" showLastColumn="0" showRowStripes="1" showColumnStripes="0"/>
</table>
</file>

<file path=xl/tables/table8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F35ADC89-7443-4BDB-ADCB-507D4A9308CB}" name="Table323" displayName="Table323" ref="A1073:F1074" totalsRowShown="0">
  <autoFilter ref="A1073:F1074" xr:uid="{F35ADC89-7443-4BDB-ADCB-507D4A9308CB}"/>
  <tableColumns count="6">
    <tableColumn id="1" xr3:uid="{765F5DDF-D6FB-4040-9618-0A2EB6CF0F2A}" name="CÓDIGO CATÁLOGO" dataDxfId="22" dataCellStyle="ArticleBody"/>
    <tableColumn id="2" xr3:uid="{89EA1FD1-60C0-46B5-9C38-C2B0259DB563}" name="ARTÍCULO">
      <calculatedColumnFormula>IFERROR(INDEX(UNSPSCDes,MATCH(INDIRECT(ADDRESS(ROW(),COLUMN()-1,4)),UNSPSCCode,0)),"")</calculatedColumnFormula>
    </tableColumn>
    <tableColumn id="3" xr3:uid="{C9070C1D-CBF5-405F-BC43-4FA92B3368DB}" name="UNIDAD DE MEDIDA"/>
    <tableColumn id="4" xr3:uid="{64ED92D1-7727-44B5-ABE9-FC06B996D1D7}" name="CANTIDAD TOTAL ESTIMADA"/>
    <tableColumn id="5" xr3:uid="{69002855-7928-4019-B13C-6B5E9A573614}" name="PRECIO UNITARIO ESTIMADO"/>
    <tableColumn id="6" xr3:uid="{B419B9EE-0BEA-4868-9EE8-250034F502BF}" name="MONTO TOTAL ESTIMADO">
      <calculatedColumnFormula>INDIRECT(ADDRESS(ROW(),COLUMN()-2,4))*INDIRECT(ADDRESS(ROW(),COLUMN()-1,4))</calculatedColumnFormula>
    </tableColumn>
  </tableColumns>
  <tableStyleInfo name="None" showFirstColumn="0" showLastColumn="0" showRowStripes="1" showColumnStripes="0"/>
</table>
</file>

<file path=xl/tables/table8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9EC673AA-26CA-4BA3-A129-7454DB29E4B7}" name="Table324" displayName="Table324" ref="A1084:F1085" totalsRowShown="0">
  <autoFilter ref="A1084:F1085" xr:uid="{9EC673AA-26CA-4BA3-A129-7454DB29E4B7}"/>
  <tableColumns count="6">
    <tableColumn id="1" xr3:uid="{7E576C6B-38A4-41E0-89CE-BB0B2681DF24}" name="CÓDIGO CATÁLOGO" dataDxfId="21" dataCellStyle="ArticleBody"/>
    <tableColumn id="2" xr3:uid="{8A491053-E3B5-4E73-9D47-0C49703D6FB3}" name="ARTÍCULO">
      <calculatedColumnFormula>IFERROR(INDEX(UNSPSCDes,MATCH(INDIRECT(ADDRESS(ROW(),COLUMN()-1,4)),UNSPSCCode,0)),"")</calculatedColumnFormula>
    </tableColumn>
    <tableColumn id="3" xr3:uid="{5AF1F2D8-C499-49A6-BDC2-3212670321D8}" name="UNIDAD DE MEDIDA"/>
    <tableColumn id="4" xr3:uid="{821617FD-8388-44A6-9E7B-52DDD5F51D53}" name="CANTIDAD TOTAL ESTIMADA"/>
    <tableColumn id="5" xr3:uid="{DCAFCBE9-A1C7-4C6D-82C0-8C87CB8CE1CC}" name="PRECIO UNITARIO ESTIMADO"/>
    <tableColumn id="6" xr3:uid="{9285C141-DE96-4434-B5BC-BE8DEF1EBFB0}" name="MONTO TOTAL ESTIMADO">
      <calculatedColumnFormula>INDIRECT(ADDRESS(ROW(),COLUMN()-2,4))*INDIRECT(ADDRESS(ROW(),COLUMN()-1,4))</calculatedColumnFormula>
    </tableColumn>
  </tableColumns>
  <tableStyleInfo name="None"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58AF8DCE-04D8-4362-BFFD-EE72E24B68B8}" name="Table311" displayName="Table311" ref="A122:F130" totalsRowShown="0">
  <autoFilter ref="A122:F130" xr:uid="{58AF8DCE-04D8-4362-BFFD-EE72E24B68B8}"/>
  <tableColumns count="6">
    <tableColumn id="1" xr3:uid="{83348180-9369-4CA1-B2B1-590EC93869A8}" name="CÓDIGO CATÁLOGO"/>
    <tableColumn id="2" xr3:uid="{BF9AA187-FC19-46D3-B465-772B30F6D0DE}" name="ARTÍCULO">
      <calculatedColumnFormula>IFERROR(INDEX(UNSPSCDes,MATCH(INDIRECT(ADDRESS(ROW(),COLUMN()-1,4)),UNSPSCCode,0)),"")</calculatedColumnFormula>
    </tableColumn>
    <tableColumn id="3" xr3:uid="{15894B94-91E1-407A-A6AF-5207ABFFFF0F}" name="UNIDAD DE MEDIDA"/>
    <tableColumn id="4" xr3:uid="{A4067D9B-A0D6-478E-B343-842722DD5F84}" name="CANTIDAD TOTAL ESTIMADA"/>
    <tableColumn id="5" xr3:uid="{70A628D9-4ADD-4C45-9E2E-B9E5DE45634A}" name="PRECIO UNITARIO ESTIMADO"/>
    <tableColumn id="6" xr3:uid="{B94B0613-4606-477E-B006-F8FBE202438D}" name="MONTO TOTAL ESTIMADO">
      <calculatedColumnFormula>INDIRECT(ADDRESS(ROW(),COLUMN()-2,4))*INDIRECT(ADDRESS(ROW(),COLUMN()-1,4))</calculatedColumnFormula>
    </tableColumn>
  </tableColumns>
  <tableStyleInfo name="None" showFirstColumn="0" showLastColumn="0" showRowStripes="1" showColumnStripes="0"/>
</table>
</file>

<file path=xl/tables/table9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C4E8FBF4-7969-4212-8CAC-34645B714A8F}" name="Table325" displayName="Table325" ref="A1095:F1096" totalsRowShown="0">
  <autoFilter ref="A1095:F1096" xr:uid="{C4E8FBF4-7969-4212-8CAC-34645B714A8F}"/>
  <tableColumns count="6">
    <tableColumn id="1" xr3:uid="{C566A2EA-78CA-497B-B7F5-3BE8D06E2F56}" name="CÓDIGO CATÁLOGO" dataDxfId="20" dataCellStyle="ArticleBody"/>
    <tableColumn id="2" xr3:uid="{0FC55766-D7B1-4E1D-A751-BD5F3AF1558A}" name="ARTÍCULO">
      <calculatedColumnFormula>IFERROR(INDEX(UNSPSCDes,MATCH(INDIRECT(ADDRESS(ROW(),COLUMN()-1,4)),UNSPSCCode,0)),"")</calculatedColumnFormula>
    </tableColumn>
    <tableColumn id="3" xr3:uid="{CFC9CB8C-90D4-48EE-8876-F9941852A7C2}" name="UNIDAD DE MEDIDA"/>
    <tableColumn id="4" xr3:uid="{A63BE625-EDC8-4868-AC7D-4F407A12A663}" name="CANTIDAD TOTAL ESTIMADA"/>
    <tableColumn id="5" xr3:uid="{FDCD8EF5-F960-4CDD-9671-5BB7E25FF251}" name="PRECIO UNITARIO ESTIMADO"/>
    <tableColumn id="6" xr3:uid="{7F425D0C-C8E7-4B49-8F2E-CD7590A12DCC}" name="MONTO TOTAL ESTIMADO">
      <calculatedColumnFormula>INDIRECT(ADDRESS(ROW(),COLUMN()-2,4))*INDIRECT(ADDRESS(ROW(),COLUMN()-1,4))</calculatedColumnFormula>
    </tableColumn>
  </tableColumns>
  <tableStyleInfo name="None" showFirstColumn="0" showLastColumn="0" showRowStripes="1" showColumnStripes="0"/>
</table>
</file>

<file path=xl/tables/table9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2F9DAEB1-382A-4358-B99E-0A0775BAC8A1}" name="Table326" displayName="Table326" ref="A1106:F1107" totalsRowShown="0">
  <autoFilter ref="A1106:F1107" xr:uid="{2F9DAEB1-382A-4358-B99E-0A0775BAC8A1}"/>
  <tableColumns count="6">
    <tableColumn id="1" xr3:uid="{8B334140-6EA6-4AE7-B768-667D1CBE3477}" name="CÓDIGO CATÁLOGO" dataDxfId="19" dataCellStyle="ArticleBody"/>
    <tableColumn id="2" xr3:uid="{30FF22CD-513C-4415-98C0-9DE16C8ACCCE}" name="ARTÍCULO">
      <calculatedColumnFormula>IFERROR(INDEX(UNSPSCDes,MATCH(INDIRECT(ADDRESS(ROW(),COLUMN()-1,4)),UNSPSCCode,0)),"")</calculatedColumnFormula>
    </tableColumn>
    <tableColumn id="3" xr3:uid="{440FAFD9-99EB-46F3-9CCF-6DC566466D01}" name="UNIDAD DE MEDIDA"/>
    <tableColumn id="4" xr3:uid="{6A1B962F-E6D7-42F5-9416-7D6731C2D479}" name="CANTIDAD TOTAL ESTIMADA"/>
    <tableColumn id="5" xr3:uid="{E7D44EE0-7EEF-4609-84CD-01BEEC250587}" name="PRECIO UNITARIO ESTIMADO"/>
    <tableColumn id="6" xr3:uid="{1EDAA0C5-7227-4ACA-BB01-EEEDF9C6C482}" name="MONTO TOTAL ESTIMADO">
      <calculatedColumnFormula>INDIRECT(ADDRESS(ROW(),COLUMN()-2,4))*INDIRECT(ADDRESS(ROW(),COLUMN()-1,4))</calculatedColumnFormula>
    </tableColumn>
  </tableColumns>
  <tableStyleInfo name="None" showFirstColumn="0" showLastColumn="0" showRowStripes="1" showColumnStripes="0"/>
</table>
</file>

<file path=xl/tables/table9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0" xr:uid="{7AA3A8A9-3D09-4D31-A6F8-EC1B39B8A703}" name="Table3101" displayName="Table3101" ref="A1117:F1123" totalsRowShown="0">
  <autoFilter ref="A1117:F1123" xr:uid="{7AA3A8A9-3D09-4D31-A6F8-EC1B39B8A703}"/>
  <tableColumns count="6">
    <tableColumn id="1" xr3:uid="{1CA2ED1B-0E7F-4820-A496-09CEDA121A87}" name="CÓDIGO CATÁLOGO"/>
    <tableColumn id="2" xr3:uid="{C68BD9C5-A3B4-4DB6-99B1-662EE8B7EDF5}" name="ARTÍCULO">
      <calculatedColumnFormula>IFERROR(INDEX(UNSPSCDes,MATCH(INDIRECT(ADDRESS(ROW(),COLUMN()-1,4)),UNSPSCCode,0)),"")</calculatedColumnFormula>
    </tableColumn>
    <tableColumn id="3" xr3:uid="{33D112D4-44DB-4609-9BC1-BB489947315E}" name="UNIDAD DE MEDIDA"/>
    <tableColumn id="4" xr3:uid="{47C780B7-82C1-48D2-9E1C-78E9EB106D02}" name="CANTIDAD TOTAL ESTIMADA"/>
    <tableColumn id="5" xr3:uid="{2B20FC8D-5E0A-46B5-8AC7-71356D04C0F9}" name="PRECIO UNITARIO ESTIMADO"/>
    <tableColumn id="6" xr3:uid="{D6D963E3-69AA-4D75-9DF1-868B2F38093E}" name="MONTO TOTAL ESTIMADO">
      <calculatedColumnFormula>INDIRECT(ADDRESS(ROW(),COLUMN()-2,4))*INDIRECT(ADDRESS(ROW(),COLUMN()-1,4))</calculatedColumnFormula>
    </tableColumn>
  </tableColumns>
  <tableStyleInfo name="None" showFirstColumn="0" showLastColumn="0" showRowStripes="1" showColumnStripes="0"/>
</table>
</file>

<file path=xl/tables/table9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1" xr:uid="{4A3364EA-365F-481D-96DA-A133DA78475B}" name="Table3102" displayName="Table3102" ref="A1133:F1137" totalsRowShown="0">
  <autoFilter ref="A1133:F1137" xr:uid="{4A3364EA-365F-481D-96DA-A133DA78475B}"/>
  <tableColumns count="6">
    <tableColumn id="1" xr3:uid="{047920FC-0154-4C67-85DF-93485542F0FA}" name="CÓDIGO CATÁLOGO"/>
    <tableColumn id="2" xr3:uid="{42B1F680-1D28-400C-8B6D-048E2F638877}" name="ARTÍCULO">
      <calculatedColumnFormula>IFERROR(INDEX(UNSPSCDes,MATCH(INDIRECT(ADDRESS(ROW(),COLUMN()-1,4)),UNSPSCCode,0)),"")</calculatedColumnFormula>
    </tableColumn>
    <tableColumn id="3" xr3:uid="{AC09C52B-33FB-49CE-8339-F1FBD7944945}" name="UNIDAD DE MEDIDA"/>
    <tableColumn id="4" xr3:uid="{0060C8B8-9306-4D96-B159-D07C5B678DE7}" name="CANTIDAD TOTAL ESTIMADA"/>
    <tableColumn id="5" xr3:uid="{7F6E84D3-C973-4BAE-BE94-08A38A27D416}" name="PRECIO UNITARIO ESTIMADO"/>
    <tableColumn id="6" xr3:uid="{EA7D8BF3-CF74-494C-89CF-A57331C65F44}" name="MONTO TOTAL ESTIMADO">
      <calculatedColumnFormula>INDIRECT(ADDRESS(ROW(),COLUMN()-2,4))*INDIRECT(ADDRESS(ROW(),COLUMN()-1,4))</calculatedColumnFormula>
    </tableColumn>
  </tableColumns>
  <tableStyleInfo name="None" showFirstColumn="0" showLastColumn="0" showRowStripes="1" showColumnStripes="0"/>
</table>
</file>

<file path=xl/tables/table9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2" xr:uid="{E468371B-730D-4D47-A70D-1D858A9D993E}" name="Table3103" displayName="Table3103" ref="A1147:F1150" totalsRowShown="0">
  <autoFilter ref="A1147:F1150" xr:uid="{E468371B-730D-4D47-A70D-1D858A9D993E}"/>
  <tableColumns count="6">
    <tableColumn id="1" xr3:uid="{2C108998-4008-4B25-96E9-C814AE172707}" name="CÓDIGO CATÁLOGO" dataDxfId="18" dataCellStyle="ArticleBody"/>
    <tableColumn id="2" xr3:uid="{CF9151BB-22A3-441B-88B8-8F692144D2E0}" name="ARTÍCULO">
      <calculatedColumnFormula>IFERROR(INDEX(UNSPSCDes,MATCH(INDIRECT(ADDRESS(ROW(),COLUMN()-1,4)),UNSPSCCode,0)),"")</calculatedColumnFormula>
    </tableColumn>
    <tableColumn id="3" xr3:uid="{44692D2D-A814-4F11-8F71-01D7BD542A10}" name="UNIDAD DE MEDIDA"/>
    <tableColumn id="4" xr3:uid="{CF45D006-2756-40B6-B792-4F80DB257580}" name="CANTIDAD TOTAL ESTIMADA"/>
    <tableColumn id="5" xr3:uid="{842E0127-BD11-4750-9DE8-23E1969D79F4}" name="PRECIO UNITARIO ESTIMADO"/>
    <tableColumn id="6" xr3:uid="{D62D5622-490D-4F6E-9C8F-3F36E7A3CCD3}" name="MONTO TOTAL ESTIMADO">
      <calculatedColumnFormula>INDIRECT(ADDRESS(ROW(),COLUMN()-2,4))*INDIRECT(ADDRESS(ROW(),COLUMN()-1,4))</calculatedColumnFormula>
    </tableColumn>
  </tableColumns>
  <tableStyleInfo name="None" showFirstColumn="0" showLastColumn="0" showRowStripes="1" showColumnStripes="0"/>
</table>
</file>

<file path=xl/tables/table9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3" xr:uid="{FAC9C13A-B9D9-4234-9C67-7A694DA6119F}" name="Table3104" displayName="Table3104" ref="A1160:F1163" totalsRowShown="0">
  <autoFilter ref="A1160:F1163" xr:uid="{FAC9C13A-B9D9-4234-9C67-7A694DA6119F}"/>
  <tableColumns count="6">
    <tableColumn id="1" xr3:uid="{08074FA6-D199-46AC-8BE3-C7E0A78DE21B}" name="CÓDIGO CATÁLOGO"/>
    <tableColumn id="2" xr3:uid="{C392BE76-964F-45A9-8FA1-D38495991B41}" name="ARTÍCULO">
      <calculatedColumnFormula>IFERROR(INDEX(UNSPSCDes,MATCH(INDIRECT(ADDRESS(ROW(),COLUMN()-1,4)),UNSPSCCode,0)),"")</calculatedColumnFormula>
    </tableColumn>
    <tableColumn id="3" xr3:uid="{6B0DB84B-D1A7-4CDE-88F5-D1E8EBD232E0}" name="UNIDAD DE MEDIDA"/>
    <tableColumn id="4" xr3:uid="{7F108D33-4625-4304-9D9D-7537E28D8229}" name="CANTIDAD TOTAL ESTIMADA"/>
    <tableColumn id="5" xr3:uid="{7B711986-D263-42D0-AD67-D5D15A4DCED1}" name="PRECIO UNITARIO ESTIMADO"/>
    <tableColumn id="6" xr3:uid="{B52D000F-508B-421B-9320-2EB3B4C94E06}" name="MONTO TOTAL ESTIMADO">
      <calculatedColumnFormula>INDIRECT(ADDRESS(ROW(),COLUMN()-2,4))*INDIRECT(ADDRESS(ROW(),COLUMN()-1,4))</calculatedColumnFormula>
    </tableColumn>
  </tableColumns>
  <tableStyleInfo name="None" showFirstColumn="0" showLastColumn="0" showRowStripes="1" showColumnStripes="0"/>
</table>
</file>

<file path=xl/tables/table9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4" xr:uid="{307295AA-7874-4F3E-AA33-0F64A4019C96}" name="Table3105" displayName="Table3105" ref="A1173:F1174" totalsRowShown="0">
  <autoFilter ref="A1173:F1174" xr:uid="{307295AA-7874-4F3E-AA33-0F64A4019C96}"/>
  <tableColumns count="6">
    <tableColumn id="1" xr3:uid="{BA276934-F0E4-4346-8D4E-A49C9F7B4C95}" name="CÓDIGO CATÁLOGO"/>
    <tableColumn id="2" xr3:uid="{30062A68-26F7-47C1-B3D0-BA0095A1FA13}" name="ARTÍCULO">
      <calculatedColumnFormula>IFERROR(INDEX(UNSPSCDes,MATCH(INDIRECT(ADDRESS(ROW(),COLUMN()-1,4)),UNSPSCCode,0)),"")</calculatedColumnFormula>
    </tableColumn>
    <tableColumn id="3" xr3:uid="{1A441491-C7C1-48D1-825D-B299A9FC9D18}" name="UNIDAD DE MEDIDA"/>
    <tableColumn id="4" xr3:uid="{50DA8BF0-D030-4839-A146-492851BB1E33}" name="CANTIDAD TOTAL ESTIMADA"/>
    <tableColumn id="5" xr3:uid="{1FB85367-A878-42CF-B56E-6882FF0E5D41}" name="PRECIO UNITARIO ESTIMADO"/>
    <tableColumn id="6" xr3:uid="{587B191A-689C-423A-95F5-BA66EBBCE27B}" name="MONTO TOTAL ESTIMADO">
      <calculatedColumnFormula>INDIRECT(ADDRESS(ROW(),COLUMN()-2,4))*INDIRECT(ADDRESS(ROW(),COLUMN()-1,4))</calculatedColumnFormula>
    </tableColumn>
  </tableColumns>
  <tableStyleInfo name="None" showFirstColumn="0" showLastColumn="0" showRowStripes="1" showColumnStripes="0"/>
</table>
</file>

<file path=xl/tables/table9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5" xr:uid="{07B26C18-9E52-44E9-96D8-1ABF6A91CF3D}" name="Table3106" displayName="Table3106" ref="A1184:F1185" totalsRowShown="0">
  <autoFilter ref="A1184:F1185" xr:uid="{07B26C18-9E52-44E9-96D8-1ABF6A91CF3D}"/>
  <tableColumns count="6">
    <tableColumn id="1" xr3:uid="{ACB0E519-914D-414C-8F5C-3AF25C45D342}" name="CÓDIGO CATÁLOGO"/>
    <tableColumn id="2" xr3:uid="{0D16E727-8D81-4EB1-B209-B01E47D47E77}" name="ARTÍCULO">
      <calculatedColumnFormula>IFERROR(INDEX(UNSPSCDes,MATCH(INDIRECT(ADDRESS(ROW(),COLUMN()-1,4)),UNSPSCCode,0)),"")</calculatedColumnFormula>
    </tableColumn>
    <tableColumn id="3" xr3:uid="{BB5AD21E-559C-48E0-9B58-A41CFF9DBE05}" name="UNIDAD DE MEDIDA"/>
    <tableColumn id="4" xr3:uid="{0707BF09-9CF4-4D34-B7AA-C7AD3DA26FBC}" name="CANTIDAD TOTAL ESTIMADA"/>
    <tableColumn id="5" xr3:uid="{C9B159EA-BC20-4716-88AE-1611728D32D1}" name="PRECIO UNITARIO ESTIMADO"/>
    <tableColumn id="6" xr3:uid="{17496A76-98AC-4D52-B4D6-BDE8F55B1615}" name="MONTO TOTAL ESTIMADO">
      <calculatedColumnFormula>INDIRECT(ADDRESS(ROW(),COLUMN()-2,4))*INDIRECT(ADDRESS(ROW(),COLUMN()-1,4))</calculatedColumnFormula>
    </tableColumn>
  </tableColumns>
  <tableStyleInfo name="None" showFirstColumn="0" showLastColumn="0" showRowStripes="1" showColumnStripes="0"/>
</table>
</file>

<file path=xl/tables/table9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6" xr:uid="{5656EEA6-EBEF-447B-A468-03A6AFECFEF5}" name="Table3107" displayName="Table3107" ref="A1195:F1196" totalsRowShown="0">
  <autoFilter ref="A1195:F1196" xr:uid="{5656EEA6-EBEF-447B-A468-03A6AFECFEF5}"/>
  <tableColumns count="6">
    <tableColumn id="1" xr3:uid="{E0BDF286-A7B8-420C-BF4B-B778EF471066}" name="CÓDIGO CATÁLOGO" dataDxfId="17" dataCellStyle="ArticleBody"/>
    <tableColumn id="2" xr3:uid="{82644809-FCC1-4FBB-88A5-192310147384}" name="ARTÍCULO">
      <calculatedColumnFormula>IFERROR(INDEX(UNSPSCDes,MATCH(INDIRECT(ADDRESS(ROW(),COLUMN()-1,4)),UNSPSCCode,0)),"")</calculatedColumnFormula>
    </tableColumn>
    <tableColumn id="3" xr3:uid="{7108A49C-FCA1-4302-977B-FCB2660CF547}" name="UNIDAD DE MEDIDA"/>
    <tableColumn id="4" xr3:uid="{5A45C5FC-1F75-49EB-85CC-A32B71E89751}" name="CANTIDAD TOTAL ESTIMADA"/>
    <tableColumn id="5" xr3:uid="{3C33E3BC-E32E-461F-9404-B87DA2215760}" name="PRECIO UNITARIO ESTIMADO"/>
    <tableColumn id="6" xr3:uid="{84672BB9-16A3-452B-A1C3-48CE067F52AF}" name="MONTO TOTAL ESTIMADO">
      <calculatedColumnFormula>INDIRECT(ADDRESS(ROW(),COLUMN()-2,4))*INDIRECT(ADDRESS(ROW(),COLUMN()-1,4))</calculatedColumnFormula>
    </tableColumn>
  </tableColumns>
  <tableStyleInfo name="None" showFirstColumn="0" showLastColumn="0" showRowStripes="1" showColumnStripes="0"/>
</table>
</file>

<file path=xl/tables/table9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7" xr:uid="{72873813-6D7C-453C-B1BC-7D9D24F27B9E}" name="Table3108" displayName="Table3108" ref="A1206:F1207" totalsRowShown="0">
  <autoFilter ref="A1206:F1207" xr:uid="{72873813-6D7C-453C-B1BC-7D9D24F27B9E}"/>
  <tableColumns count="6">
    <tableColumn id="1" xr3:uid="{CCB88DE2-F6A6-41E4-BB2F-1FFEEF651D36}" name="CÓDIGO CATÁLOGO" dataDxfId="16" dataCellStyle="ArticleBody"/>
    <tableColumn id="2" xr3:uid="{520508DB-677B-40F7-807B-E2AD7F231451}" name="ARTÍCULO">
      <calculatedColumnFormula>IFERROR(INDEX(UNSPSCDes,MATCH(INDIRECT(ADDRESS(ROW(),COLUMN()-1,4)),UNSPSCCode,0)),"")</calculatedColumnFormula>
    </tableColumn>
    <tableColumn id="3" xr3:uid="{54B2578F-12B3-4CDA-B1D8-588791AE2B30}" name="UNIDAD DE MEDIDA"/>
    <tableColumn id="4" xr3:uid="{70CFF13A-2C9C-4811-9011-0CBE4CA35300}" name="CANTIDAD TOTAL ESTIMADA"/>
    <tableColumn id="5" xr3:uid="{A4CC4127-D8A5-4170-BDC6-EABE3177BF76}" name="PRECIO UNITARIO ESTIMADO"/>
    <tableColumn id="6" xr3:uid="{AEA49E51-1C82-4527-AB2A-FAD839DD3FE8}" name="MONTO TOTAL ESTIMADO">
      <calculatedColumnFormula>INDIRECT(ADDRESS(ROW(),COLUMN()-2,4))*INDIRECT(ADDRESS(ROW(),COLUMN()-1,4))</calculatedColumnFormula>
    </tableColumn>
  </tableColumns>
  <tableStyleInfo name="None"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4.xml"/><Relationship Id="rId671" Type="http://schemas.openxmlformats.org/officeDocument/2006/relationships/table" Target="../tables/table67.xml"/><Relationship Id="rId21" Type="http://schemas.openxmlformats.org/officeDocument/2006/relationships/ctrlProp" Target="../ctrlProps/ctrlProp18.xml"/><Relationship Id="rId324" Type="http://schemas.openxmlformats.org/officeDocument/2006/relationships/ctrlProp" Target="../ctrlProps/ctrlProp321.xml"/><Relationship Id="rId531" Type="http://schemas.openxmlformats.org/officeDocument/2006/relationships/ctrlProp" Target="../ctrlProps/ctrlProp528.xml"/><Relationship Id="rId629" Type="http://schemas.openxmlformats.org/officeDocument/2006/relationships/table" Target="../tables/table25.xml"/><Relationship Id="rId170" Type="http://schemas.openxmlformats.org/officeDocument/2006/relationships/ctrlProp" Target="../ctrlProps/ctrlProp167.xml"/><Relationship Id="rId268" Type="http://schemas.openxmlformats.org/officeDocument/2006/relationships/ctrlProp" Target="../ctrlProps/ctrlProp265.xml"/><Relationship Id="rId475" Type="http://schemas.openxmlformats.org/officeDocument/2006/relationships/ctrlProp" Target="../ctrlProps/ctrlProp472.xml"/><Relationship Id="rId682" Type="http://schemas.openxmlformats.org/officeDocument/2006/relationships/table" Target="../tables/table78.xml"/><Relationship Id="rId32" Type="http://schemas.openxmlformats.org/officeDocument/2006/relationships/ctrlProp" Target="../ctrlProps/ctrlProp29.xml"/><Relationship Id="rId128" Type="http://schemas.openxmlformats.org/officeDocument/2006/relationships/ctrlProp" Target="../ctrlProps/ctrlProp125.xml"/><Relationship Id="rId335" Type="http://schemas.openxmlformats.org/officeDocument/2006/relationships/ctrlProp" Target="../ctrlProps/ctrlProp332.xml"/><Relationship Id="rId542" Type="http://schemas.openxmlformats.org/officeDocument/2006/relationships/ctrlProp" Target="../ctrlProps/ctrlProp539.xml"/><Relationship Id="rId181" Type="http://schemas.openxmlformats.org/officeDocument/2006/relationships/ctrlProp" Target="../ctrlProps/ctrlProp178.xml"/><Relationship Id="rId402" Type="http://schemas.openxmlformats.org/officeDocument/2006/relationships/ctrlProp" Target="../ctrlProps/ctrlProp399.xml"/><Relationship Id="rId279" Type="http://schemas.openxmlformats.org/officeDocument/2006/relationships/ctrlProp" Target="../ctrlProps/ctrlProp276.xml"/><Relationship Id="rId486" Type="http://schemas.openxmlformats.org/officeDocument/2006/relationships/ctrlProp" Target="../ctrlProps/ctrlProp483.xml"/><Relationship Id="rId693" Type="http://schemas.openxmlformats.org/officeDocument/2006/relationships/table" Target="../tables/table89.xml"/><Relationship Id="rId707" Type="http://schemas.openxmlformats.org/officeDocument/2006/relationships/table" Target="../tables/table103.xml"/><Relationship Id="rId43" Type="http://schemas.openxmlformats.org/officeDocument/2006/relationships/ctrlProp" Target="../ctrlProps/ctrlProp40.xml"/><Relationship Id="rId139" Type="http://schemas.openxmlformats.org/officeDocument/2006/relationships/ctrlProp" Target="../ctrlProps/ctrlProp136.xml"/><Relationship Id="rId346" Type="http://schemas.openxmlformats.org/officeDocument/2006/relationships/ctrlProp" Target="../ctrlProps/ctrlProp343.xml"/><Relationship Id="rId553" Type="http://schemas.openxmlformats.org/officeDocument/2006/relationships/ctrlProp" Target="../ctrlProps/ctrlProp550.xml"/><Relationship Id="rId192" Type="http://schemas.openxmlformats.org/officeDocument/2006/relationships/ctrlProp" Target="../ctrlProps/ctrlProp189.xml"/><Relationship Id="rId206" Type="http://schemas.openxmlformats.org/officeDocument/2006/relationships/ctrlProp" Target="../ctrlProps/ctrlProp203.xml"/><Relationship Id="rId413" Type="http://schemas.openxmlformats.org/officeDocument/2006/relationships/ctrlProp" Target="../ctrlProps/ctrlProp410.xml"/><Relationship Id="rId497" Type="http://schemas.openxmlformats.org/officeDocument/2006/relationships/ctrlProp" Target="../ctrlProps/ctrlProp494.xml"/><Relationship Id="rId620" Type="http://schemas.openxmlformats.org/officeDocument/2006/relationships/table" Target="../tables/table16.xml"/><Relationship Id="rId718" Type="http://schemas.openxmlformats.org/officeDocument/2006/relationships/table" Target="../tables/table114.xml"/><Relationship Id="rId357" Type="http://schemas.openxmlformats.org/officeDocument/2006/relationships/ctrlProp" Target="../ctrlProps/ctrlProp354.xml"/><Relationship Id="rId54" Type="http://schemas.openxmlformats.org/officeDocument/2006/relationships/ctrlProp" Target="../ctrlProps/ctrlProp51.xml"/><Relationship Id="rId217" Type="http://schemas.openxmlformats.org/officeDocument/2006/relationships/ctrlProp" Target="../ctrlProps/ctrlProp214.xml"/><Relationship Id="rId564" Type="http://schemas.openxmlformats.org/officeDocument/2006/relationships/ctrlProp" Target="../ctrlProps/ctrlProp561.xml"/><Relationship Id="rId424" Type="http://schemas.openxmlformats.org/officeDocument/2006/relationships/ctrlProp" Target="../ctrlProps/ctrlProp421.xml"/><Relationship Id="rId631" Type="http://schemas.openxmlformats.org/officeDocument/2006/relationships/table" Target="../tables/table27.xml"/><Relationship Id="rId729" Type="http://schemas.openxmlformats.org/officeDocument/2006/relationships/table" Target="../tables/table125.xml"/><Relationship Id="rId270" Type="http://schemas.openxmlformats.org/officeDocument/2006/relationships/ctrlProp" Target="../ctrlProps/ctrlProp267.xml"/><Relationship Id="rId65" Type="http://schemas.openxmlformats.org/officeDocument/2006/relationships/ctrlProp" Target="../ctrlProps/ctrlProp62.xml"/><Relationship Id="rId130" Type="http://schemas.openxmlformats.org/officeDocument/2006/relationships/ctrlProp" Target="../ctrlProps/ctrlProp127.xml"/><Relationship Id="rId368" Type="http://schemas.openxmlformats.org/officeDocument/2006/relationships/ctrlProp" Target="../ctrlProps/ctrlProp365.xml"/><Relationship Id="rId575" Type="http://schemas.openxmlformats.org/officeDocument/2006/relationships/ctrlProp" Target="../ctrlProps/ctrlProp572.xml"/><Relationship Id="rId228" Type="http://schemas.openxmlformats.org/officeDocument/2006/relationships/ctrlProp" Target="../ctrlProps/ctrlProp225.xml"/><Relationship Id="rId435" Type="http://schemas.openxmlformats.org/officeDocument/2006/relationships/ctrlProp" Target="../ctrlProps/ctrlProp432.xml"/><Relationship Id="rId642" Type="http://schemas.openxmlformats.org/officeDocument/2006/relationships/table" Target="../tables/table38.xml"/><Relationship Id="rId281" Type="http://schemas.openxmlformats.org/officeDocument/2006/relationships/ctrlProp" Target="../ctrlProps/ctrlProp278.xml"/><Relationship Id="rId502" Type="http://schemas.openxmlformats.org/officeDocument/2006/relationships/ctrlProp" Target="../ctrlProps/ctrlProp499.xml"/><Relationship Id="rId76" Type="http://schemas.openxmlformats.org/officeDocument/2006/relationships/ctrlProp" Target="../ctrlProps/ctrlProp73.xml"/><Relationship Id="rId141" Type="http://schemas.openxmlformats.org/officeDocument/2006/relationships/ctrlProp" Target="../ctrlProps/ctrlProp138.xml"/><Relationship Id="rId379" Type="http://schemas.openxmlformats.org/officeDocument/2006/relationships/ctrlProp" Target="../ctrlProps/ctrlProp376.xml"/><Relationship Id="rId586" Type="http://schemas.openxmlformats.org/officeDocument/2006/relationships/ctrlProp" Target="../ctrlProps/ctrlProp583.xml"/><Relationship Id="rId7" Type="http://schemas.openxmlformats.org/officeDocument/2006/relationships/ctrlProp" Target="../ctrlProps/ctrlProp4.xml"/><Relationship Id="rId239" Type="http://schemas.openxmlformats.org/officeDocument/2006/relationships/ctrlProp" Target="../ctrlProps/ctrlProp236.xml"/><Relationship Id="rId446" Type="http://schemas.openxmlformats.org/officeDocument/2006/relationships/ctrlProp" Target="../ctrlProps/ctrlProp443.xml"/><Relationship Id="rId653" Type="http://schemas.openxmlformats.org/officeDocument/2006/relationships/table" Target="../tables/table49.xml"/><Relationship Id="rId292" Type="http://schemas.openxmlformats.org/officeDocument/2006/relationships/ctrlProp" Target="../ctrlProps/ctrlProp289.xml"/><Relationship Id="rId306" Type="http://schemas.openxmlformats.org/officeDocument/2006/relationships/ctrlProp" Target="../ctrlProps/ctrlProp303.xml"/><Relationship Id="rId87" Type="http://schemas.openxmlformats.org/officeDocument/2006/relationships/ctrlProp" Target="../ctrlProps/ctrlProp84.xml"/><Relationship Id="rId513" Type="http://schemas.openxmlformats.org/officeDocument/2006/relationships/ctrlProp" Target="../ctrlProps/ctrlProp510.xml"/><Relationship Id="rId597" Type="http://schemas.openxmlformats.org/officeDocument/2006/relationships/ctrlProp" Target="../ctrlProps/ctrlProp594.xml"/><Relationship Id="rId720" Type="http://schemas.openxmlformats.org/officeDocument/2006/relationships/table" Target="../tables/table116.xml"/><Relationship Id="rId152" Type="http://schemas.openxmlformats.org/officeDocument/2006/relationships/ctrlProp" Target="../ctrlProps/ctrlProp149.xml"/><Relationship Id="rId457" Type="http://schemas.openxmlformats.org/officeDocument/2006/relationships/ctrlProp" Target="../ctrlProps/ctrlProp454.xml"/><Relationship Id="rId664" Type="http://schemas.openxmlformats.org/officeDocument/2006/relationships/table" Target="../tables/table60.xml"/><Relationship Id="rId14" Type="http://schemas.openxmlformats.org/officeDocument/2006/relationships/ctrlProp" Target="../ctrlProps/ctrlProp11.xml"/><Relationship Id="rId317" Type="http://schemas.openxmlformats.org/officeDocument/2006/relationships/ctrlProp" Target="../ctrlProps/ctrlProp314.xml"/><Relationship Id="rId524" Type="http://schemas.openxmlformats.org/officeDocument/2006/relationships/ctrlProp" Target="../ctrlProps/ctrlProp521.xml"/><Relationship Id="rId731" Type="http://schemas.openxmlformats.org/officeDocument/2006/relationships/table" Target="../tables/table127.xml"/><Relationship Id="rId98" Type="http://schemas.openxmlformats.org/officeDocument/2006/relationships/ctrlProp" Target="../ctrlProps/ctrlProp95.xml"/><Relationship Id="rId163" Type="http://schemas.openxmlformats.org/officeDocument/2006/relationships/ctrlProp" Target="../ctrlProps/ctrlProp160.xml"/><Relationship Id="rId370" Type="http://schemas.openxmlformats.org/officeDocument/2006/relationships/ctrlProp" Target="../ctrlProps/ctrlProp367.xml"/><Relationship Id="rId230" Type="http://schemas.openxmlformats.org/officeDocument/2006/relationships/ctrlProp" Target="../ctrlProps/ctrlProp227.xml"/><Relationship Id="rId468" Type="http://schemas.openxmlformats.org/officeDocument/2006/relationships/ctrlProp" Target="../ctrlProps/ctrlProp465.xml"/><Relationship Id="rId675" Type="http://schemas.openxmlformats.org/officeDocument/2006/relationships/table" Target="../tables/table71.xml"/><Relationship Id="rId25" Type="http://schemas.openxmlformats.org/officeDocument/2006/relationships/ctrlProp" Target="../ctrlProps/ctrlProp22.xml"/><Relationship Id="rId328" Type="http://schemas.openxmlformats.org/officeDocument/2006/relationships/ctrlProp" Target="../ctrlProps/ctrlProp325.xml"/><Relationship Id="rId535" Type="http://schemas.openxmlformats.org/officeDocument/2006/relationships/ctrlProp" Target="../ctrlProps/ctrlProp532.xml"/><Relationship Id="rId742" Type="http://schemas.openxmlformats.org/officeDocument/2006/relationships/comments" Target="../comments1.xml"/><Relationship Id="rId174" Type="http://schemas.openxmlformats.org/officeDocument/2006/relationships/ctrlProp" Target="../ctrlProps/ctrlProp171.xml"/><Relationship Id="rId381" Type="http://schemas.openxmlformats.org/officeDocument/2006/relationships/ctrlProp" Target="../ctrlProps/ctrlProp378.xml"/><Relationship Id="rId602" Type="http://schemas.openxmlformats.org/officeDocument/2006/relationships/ctrlProp" Target="../ctrlProps/ctrlProp599.xml"/><Relationship Id="rId241" Type="http://schemas.openxmlformats.org/officeDocument/2006/relationships/ctrlProp" Target="../ctrlProps/ctrlProp238.xml"/><Relationship Id="rId479" Type="http://schemas.openxmlformats.org/officeDocument/2006/relationships/ctrlProp" Target="../ctrlProps/ctrlProp476.xml"/><Relationship Id="rId686" Type="http://schemas.openxmlformats.org/officeDocument/2006/relationships/table" Target="../tables/table82.xml"/><Relationship Id="rId36" Type="http://schemas.openxmlformats.org/officeDocument/2006/relationships/ctrlProp" Target="../ctrlProps/ctrlProp33.xml"/><Relationship Id="rId339" Type="http://schemas.openxmlformats.org/officeDocument/2006/relationships/ctrlProp" Target="../ctrlProps/ctrlProp336.xml"/><Relationship Id="rId546" Type="http://schemas.openxmlformats.org/officeDocument/2006/relationships/ctrlProp" Target="../ctrlProps/ctrlProp543.xml"/><Relationship Id="rId101" Type="http://schemas.openxmlformats.org/officeDocument/2006/relationships/ctrlProp" Target="../ctrlProps/ctrlProp98.xml"/><Relationship Id="rId185" Type="http://schemas.openxmlformats.org/officeDocument/2006/relationships/ctrlProp" Target="../ctrlProps/ctrlProp182.xml"/><Relationship Id="rId406" Type="http://schemas.openxmlformats.org/officeDocument/2006/relationships/ctrlProp" Target="../ctrlProps/ctrlProp403.xml"/><Relationship Id="rId392" Type="http://schemas.openxmlformats.org/officeDocument/2006/relationships/ctrlProp" Target="../ctrlProps/ctrlProp389.xml"/><Relationship Id="rId613" Type="http://schemas.openxmlformats.org/officeDocument/2006/relationships/table" Target="../tables/table9.xml"/><Relationship Id="rId697" Type="http://schemas.openxmlformats.org/officeDocument/2006/relationships/table" Target="../tables/table93.xml"/><Relationship Id="rId252" Type="http://schemas.openxmlformats.org/officeDocument/2006/relationships/ctrlProp" Target="../ctrlProps/ctrlProp249.xml"/><Relationship Id="rId47" Type="http://schemas.openxmlformats.org/officeDocument/2006/relationships/ctrlProp" Target="../ctrlProps/ctrlProp44.xml"/><Relationship Id="rId112" Type="http://schemas.openxmlformats.org/officeDocument/2006/relationships/ctrlProp" Target="../ctrlProps/ctrlProp109.xml"/><Relationship Id="rId557" Type="http://schemas.openxmlformats.org/officeDocument/2006/relationships/ctrlProp" Target="../ctrlProps/ctrlProp554.xml"/><Relationship Id="rId196" Type="http://schemas.openxmlformats.org/officeDocument/2006/relationships/ctrlProp" Target="../ctrlProps/ctrlProp193.xml"/><Relationship Id="rId417" Type="http://schemas.openxmlformats.org/officeDocument/2006/relationships/ctrlProp" Target="../ctrlProps/ctrlProp414.xml"/><Relationship Id="rId624" Type="http://schemas.openxmlformats.org/officeDocument/2006/relationships/table" Target="../tables/table20.xml"/><Relationship Id="rId263" Type="http://schemas.openxmlformats.org/officeDocument/2006/relationships/ctrlProp" Target="../ctrlProps/ctrlProp260.xml"/><Relationship Id="rId470" Type="http://schemas.openxmlformats.org/officeDocument/2006/relationships/ctrlProp" Target="../ctrlProps/ctrlProp467.xml"/><Relationship Id="rId58" Type="http://schemas.openxmlformats.org/officeDocument/2006/relationships/ctrlProp" Target="../ctrlProps/ctrlProp55.xml"/><Relationship Id="rId123" Type="http://schemas.openxmlformats.org/officeDocument/2006/relationships/ctrlProp" Target="../ctrlProps/ctrlProp120.xml"/><Relationship Id="rId330" Type="http://schemas.openxmlformats.org/officeDocument/2006/relationships/ctrlProp" Target="../ctrlProps/ctrlProp327.xml"/><Relationship Id="rId568" Type="http://schemas.openxmlformats.org/officeDocument/2006/relationships/ctrlProp" Target="../ctrlProps/ctrlProp565.xml"/><Relationship Id="rId428" Type="http://schemas.openxmlformats.org/officeDocument/2006/relationships/ctrlProp" Target="../ctrlProps/ctrlProp425.xml"/><Relationship Id="rId635" Type="http://schemas.openxmlformats.org/officeDocument/2006/relationships/table" Target="../tables/table31.xml"/><Relationship Id="rId274" Type="http://schemas.openxmlformats.org/officeDocument/2006/relationships/ctrlProp" Target="../ctrlProps/ctrlProp271.xml"/><Relationship Id="rId481" Type="http://schemas.openxmlformats.org/officeDocument/2006/relationships/ctrlProp" Target="../ctrlProps/ctrlProp478.xml"/><Relationship Id="rId702" Type="http://schemas.openxmlformats.org/officeDocument/2006/relationships/table" Target="../tables/table98.xml"/><Relationship Id="rId69" Type="http://schemas.openxmlformats.org/officeDocument/2006/relationships/ctrlProp" Target="../ctrlProps/ctrlProp66.xml"/><Relationship Id="rId134" Type="http://schemas.openxmlformats.org/officeDocument/2006/relationships/ctrlProp" Target="../ctrlProps/ctrlProp131.xml"/><Relationship Id="rId579" Type="http://schemas.openxmlformats.org/officeDocument/2006/relationships/ctrlProp" Target="../ctrlProps/ctrlProp576.xml"/><Relationship Id="rId341" Type="http://schemas.openxmlformats.org/officeDocument/2006/relationships/ctrlProp" Target="../ctrlProps/ctrlProp338.xml"/><Relationship Id="rId439" Type="http://schemas.openxmlformats.org/officeDocument/2006/relationships/ctrlProp" Target="../ctrlProps/ctrlProp436.xml"/><Relationship Id="rId646" Type="http://schemas.openxmlformats.org/officeDocument/2006/relationships/table" Target="../tables/table42.xml"/><Relationship Id="rId201" Type="http://schemas.openxmlformats.org/officeDocument/2006/relationships/ctrlProp" Target="../ctrlProps/ctrlProp198.xml"/><Relationship Id="rId285" Type="http://schemas.openxmlformats.org/officeDocument/2006/relationships/ctrlProp" Target="../ctrlProps/ctrlProp282.xml"/><Relationship Id="rId506" Type="http://schemas.openxmlformats.org/officeDocument/2006/relationships/ctrlProp" Target="../ctrlProps/ctrlProp503.xml"/><Relationship Id="rId492" Type="http://schemas.openxmlformats.org/officeDocument/2006/relationships/ctrlProp" Target="../ctrlProps/ctrlProp489.xml"/><Relationship Id="rId713" Type="http://schemas.openxmlformats.org/officeDocument/2006/relationships/table" Target="../tables/table109.xml"/><Relationship Id="rId145" Type="http://schemas.openxmlformats.org/officeDocument/2006/relationships/ctrlProp" Target="../ctrlProps/ctrlProp142.xml"/><Relationship Id="rId352" Type="http://schemas.openxmlformats.org/officeDocument/2006/relationships/ctrlProp" Target="../ctrlProps/ctrlProp349.xml"/><Relationship Id="rId212" Type="http://schemas.openxmlformats.org/officeDocument/2006/relationships/ctrlProp" Target="../ctrlProps/ctrlProp209.xml"/><Relationship Id="rId657" Type="http://schemas.openxmlformats.org/officeDocument/2006/relationships/table" Target="../tables/table53.xml"/><Relationship Id="rId296" Type="http://schemas.openxmlformats.org/officeDocument/2006/relationships/ctrlProp" Target="../ctrlProps/ctrlProp293.xml"/><Relationship Id="rId517" Type="http://schemas.openxmlformats.org/officeDocument/2006/relationships/ctrlProp" Target="../ctrlProps/ctrlProp514.xml"/><Relationship Id="rId724" Type="http://schemas.openxmlformats.org/officeDocument/2006/relationships/table" Target="../tables/table120.xml"/><Relationship Id="rId60" Type="http://schemas.openxmlformats.org/officeDocument/2006/relationships/ctrlProp" Target="../ctrlProps/ctrlProp57.xml"/><Relationship Id="rId156" Type="http://schemas.openxmlformats.org/officeDocument/2006/relationships/ctrlProp" Target="../ctrlProps/ctrlProp153.xml"/><Relationship Id="rId363" Type="http://schemas.openxmlformats.org/officeDocument/2006/relationships/ctrlProp" Target="../ctrlProps/ctrlProp360.xml"/><Relationship Id="rId570" Type="http://schemas.openxmlformats.org/officeDocument/2006/relationships/ctrlProp" Target="../ctrlProps/ctrlProp567.xml"/><Relationship Id="rId223" Type="http://schemas.openxmlformats.org/officeDocument/2006/relationships/ctrlProp" Target="../ctrlProps/ctrlProp220.xml"/><Relationship Id="rId430" Type="http://schemas.openxmlformats.org/officeDocument/2006/relationships/ctrlProp" Target="../ctrlProps/ctrlProp427.xml"/><Relationship Id="rId668" Type="http://schemas.openxmlformats.org/officeDocument/2006/relationships/table" Target="../tables/table64.xml"/><Relationship Id="rId18" Type="http://schemas.openxmlformats.org/officeDocument/2006/relationships/ctrlProp" Target="../ctrlProps/ctrlProp15.xml"/><Relationship Id="rId528" Type="http://schemas.openxmlformats.org/officeDocument/2006/relationships/ctrlProp" Target="../ctrlProps/ctrlProp525.xml"/><Relationship Id="rId735" Type="http://schemas.openxmlformats.org/officeDocument/2006/relationships/table" Target="../tables/table131.xml"/><Relationship Id="rId167" Type="http://schemas.openxmlformats.org/officeDocument/2006/relationships/ctrlProp" Target="../ctrlProps/ctrlProp164.xml"/><Relationship Id="rId374" Type="http://schemas.openxmlformats.org/officeDocument/2006/relationships/ctrlProp" Target="../ctrlProps/ctrlProp371.xml"/><Relationship Id="rId581" Type="http://schemas.openxmlformats.org/officeDocument/2006/relationships/ctrlProp" Target="../ctrlProps/ctrlProp578.xml"/><Relationship Id="rId71" Type="http://schemas.openxmlformats.org/officeDocument/2006/relationships/ctrlProp" Target="../ctrlProps/ctrlProp68.xml"/><Relationship Id="rId234" Type="http://schemas.openxmlformats.org/officeDocument/2006/relationships/ctrlProp" Target="../ctrlProps/ctrlProp231.xml"/><Relationship Id="rId679" Type="http://schemas.openxmlformats.org/officeDocument/2006/relationships/table" Target="../tables/table75.xml"/><Relationship Id="rId2" Type="http://schemas.openxmlformats.org/officeDocument/2006/relationships/drawing" Target="../drawings/drawing2.xml"/><Relationship Id="rId29" Type="http://schemas.openxmlformats.org/officeDocument/2006/relationships/ctrlProp" Target="../ctrlProps/ctrlProp26.xml"/><Relationship Id="rId441" Type="http://schemas.openxmlformats.org/officeDocument/2006/relationships/ctrlProp" Target="../ctrlProps/ctrlProp438.xml"/><Relationship Id="rId539" Type="http://schemas.openxmlformats.org/officeDocument/2006/relationships/ctrlProp" Target="../ctrlProps/ctrlProp536.xml"/><Relationship Id="rId178" Type="http://schemas.openxmlformats.org/officeDocument/2006/relationships/ctrlProp" Target="../ctrlProps/ctrlProp175.xml"/><Relationship Id="rId301" Type="http://schemas.openxmlformats.org/officeDocument/2006/relationships/ctrlProp" Target="../ctrlProps/ctrlProp298.xml"/><Relationship Id="rId82" Type="http://schemas.openxmlformats.org/officeDocument/2006/relationships/ctrlProp" Target="../ctrlProps/ctrlProp79.xml"/><Relationship Id="rId385" Type="http://schemas.openxmlformats.org/officeDocument/2006/relationships/ctrlProp" Target="../ctrlProps/ctrlProp382.xml"/><Relationship Id="rId592" Type="http://schemas.openxmlformats.org/officeDocument/2006/relationships/ctrlProp" Target="../ctrlProps/ctrlProp589.xml"/><Relationship Id="rId606" Type="http://schemas.openxmlformats.org/officeDocument/2006/relationships/table" Target="../tables/table2.xml"/><Relationship Id="rId245" Type="http://schemas.openxmlformats.org/officeDocument/2006/relationships/ctrlProp" Target="../ctrlProps/ctrlProp242.xml"/><Relationship Id="rId452" Type="http://schemas.openxmlformats.org/officeDocument/2006/relationships/ctrlProp" Target="../ctrlProps/ctrlProp449.xml"/><Relationship Id="rId105" Type="http://schemas.openxmlformats.org/officeDocument/2006/relationships/ctrlProp" Target="../ctrlProps/ctrlProp102.xml"/><Relationship Id="rId312" Type="http://schemas.openxmlformats.org/officeDocument/2006/relationships/ctrlProp" Target="../ctrlProps/ctrlProp309.xml"/><Relationship Id="rId93" Type="http://schemas.openxmlformats.org/officeDocument/2006/relationships/ctrlProp" Target="../ctrlProps/ctrlProp90.xml"/><Relationship Id="rId189" Type="http://schemas.openxmlformats.org/officeDocument/2006/relationships/ctrlProp" Target="../ctrlProps/ctrlProp186.xml"/><Relationship Id="rId396" Type="http://schemas.openxmlformats.org/officeDocument/2006/relationships/ctrlProp" Target="../ctrlProps/ctrlProp393.xml"/><Relationship Id="rId617" Type="http://schemas.openxmlformats.org/officeDocument/2006/relationships/table" Target="../tables/table13.xml"/><Relationship Id="rId256" Type="http://schemas.openxmlformats.org/officeDocument/2006/relationships/ctrlProp" Target="../ctrlProps/ctrlProp253.xml"/><Relationship Id="rId463" Type="http://schemas.openxmlformats.org/officeDocument/2006/relationships/ctrlProp" Target="../ctrlProps/ctrlProp460.xml"/><Relationship Id="rId670" Type="http://schemas.openxmlformats.org/officeDocument/2006/relationships/table" Target="../tables/table66.xml"/><Relationship Id="rId116" Type="http://schemas.openxmlformats.org/officeDocument/2006/relationships/ctrlProp" Target="../ctrlProps/ctrlProp113.xml"/><Relationship Id="rId158" Type="http://schemas.openxmlformats.org/officeDocument/2006/relationships/ctrlProp" Target="../ctrlProps/ctrlProp155.xml"/><Relationship Id="rId323" Type="http://schemas.openxmlformats.org/officeDocument/2006/relationships/ctrlProp" Target="../ctrlProps/ctrlProp320.xml"/><Relationship Id="rId530" Type="http://schemas.openxmlformats.org/officeDocument/2006/relationships/ctrlProp" Target="../ctrlProps/ctrlProp527.xml"/><Relationship Id="rId726" Type="http://schemas.openxmlformats.org/officeDocument/2006/relationships/table" Target="../tables/table122.xml"/><Relationship Id="rId20" Type="http://schemas.openxmlformats.org/officeDocument/2006/relationships/ctrlProp" Target="../ctrlProps/ctrlProp17.xml"/><Relationship Id="rId62" Type="http://schemas.openxmlformats.org/officeDocument/2006/relationships/ctrlProp" Target="../ctrlProps/ctrlProp59.xml"/><Relationship Id="rId365" Type="http://schemas.openxmlformats.org/officeDocument/2006/relationships/ctrlProp" Target="../ctrlProps/ctrlProp362.xml"/><Relationship Id="rId572" Type="http://schemas.openxmlformats.org/officeDocument/2006/relationships/ctrlProp" Target="../ctrlProps/ctrlProp569.xml"/><Relationship Id="rId628" Type="http://schemas.openxmlformats.org/officeDocument/2006/relationships/table" Target="../tables/table24.xml"/><Relationship Id="rId225" Type="http://schemas.openxmlformats.org/officeDocument/2006/relationships/ctrlProp" Target="../ctrlProps/ctrlProp222.xml"/><Relationship Id="rId267" Type="http://schemas.openxmlformats.org/officeDocument/2006/relationships/ctrlProp" Target="../ctrlProps/ctrlProp264.xml"/><Relationship Id="rId432" Type="http://schemas.openxmlformats.org/officeDocument/2006/relationships/ctrlProp" Target="../ctrlProps/ctrlProp429.xml"/><Relationship Id="rId474" Type="http://schemas.openxmlformats.org/officeDocument/2006/relationships/ctrlProp" Target="../ctrlProps/ctrlProp471.xml"/><Relationship Id="rId127" Type="http://schemas.openxmlformats.org/officeDocument/2006/relationships/ctrlProp" Target="../ctrlProps/ctrlProp124.xml"/><Relationship Id="rId681" Type="http://schemas.openxmlformats.org/officeDocument/2006/relationships/table" Target="../tables/table77.xml"/><Relationship Id="rId737" Type="http://schemas.openxmlformats.org/officeDocument/2006/relationships/table" Target="../tables/table133.xml"/><Relationship Id="rId31" Type="http://schemas.openxmlformats.org/officeDocument/2006/relationships/ctrlProp" Target="../ctrlProps/ctrlProp28.xml"/><Relationship Id="rId73" Type="http://schemas.openxmlformats.org/officeDocument/2006/relationships/ctrlProp" Target="../ctrlProps/ctrlProp70.xml"/><Relationship Id="rId169" Type="http://schemas.openxmlformats.org/officeDocument/2006/relationships/ctrlProp" Target="../ctrlProps/ctrlProp166.xml"/><Relationship Id="rId334" Type="http://schemas.openxmlformats.org/officeDocument/2006/relationships/ctrlProp" Target="../ctrlProps/ctrlProp331.xml"/><Relationship Id="rId376" Type="http://schemas.openxmlformats.org/officeDocument/2006/relationships/ctrlProp" Target="../ctrlProps/ctrlProp373.xml"/><Relationship Id="rId541" Type="http://schemas.openxmlformats.org/officeDocument/2006/relationships/ctrlProp" Target="../ctrlProps/ctrlProp538.xml"/><Relationship Id="rId583" Type="http://schemas.openxmlformats.org/officeDocument/2006/relationships/ctrlProp" Target="../ctrlProps/ctrlProp580.xml"/><Relationship Id="rId639" Type="http://schemas.openxmlformats.org/officeDocument/2006/relationships/table" Target="../tables/table35.xml"/><Relationship Id="rId4" Type="http://schemas.openxmlformats.org/officeDocument/2006/relationships/ctrlProp" Target="../ctrlProps/ctrlProp1.xml"/><Relationship Id="rId180" Type="http://schemas.openxmlformats.org/officeDocument/2006/relationships/ctrlProp" Target="../ctrlProps/ctrlProp177.xml"/><Relationship Id="rId236" Type="http://schemas.openxmlformats.org/officeDocument/2006/relationships/ctrlProp" Target="../ctrlProps/ctrlProp233.xml"/><Relationship Id="rId278" Type="http://schemas.openxmlformats.org/officeDocument/2006/relationships/ctrlProp" Target="../ctrlProps/ctrlProp275.xml"/><Relationship Id="rId401" Type="http://schemas.openxmlformats.org/officeDocument/2006/relationships/ctrlProp" Target="../ctrlProps/ctrlProp398.xml"/><Relationship Id="rId443" Type="http://schemas.openxmlformats.org/officeDocument/2006/relationships/ctrlProp" Target="../ctrlProps/ctrlProp440.xml"/><Relationship Id="rId650" Type="http://schemas.openxmlformats.org/officeDocument/2006/relationships/table" Target="../tables/table46.xml"/><Relationship Id="rId303" Type="http://schemas.openxmlformats.org/officeDocument/2006/relationships/ctrlProp" Target="../ctrlProps/ctrlProp300.xml"/><Relationship Id="rId485" Type="http://schemas.openxmlformats.org/officeDocument/2006/relationships/ctrlProp" Target="../ctrlProps/ctrlProp482.xml"/><Relationship Id="rId692" Type="http://schemas.openxmlformats.org/officeDocument/2006/relationships/table" Target="../tables/table88.xml"/><Relationship Id="rId706" Type="http://schemas.openxmlformats.org/officeDocument/2006/relationships/table" Target="../tables/table102.xml"/><Relationship Id="rId42" Type="http://schemas.openxmlformats.org/officeDocument/2006/relationships/ctrlProp" Target="../ctrlProps/ctrlProp39.xml"/><Relationship Id="rId84" Type="http://schemas.openxmlformats.org/officeDocument/2006/relationships/ctrlProp" Target="../ctrlProps/ctrlProp81.xml"/><Relationship Id="rId138" Type="http://schemas.openxmlformats.org/officeDocument/2006/relationships/ctrlProp" Target="../ctrlProps/ctrlProp135.xml"/><Relationship Id="rId345" Type="http://schemas.openxmlformats.org/officeDocument/2006/relationships/ctrlProp" Target="../ctrlProps/ctrlProp342.xml"/><Relationship Id="rId387" Type="http://schemas.openxmlformats.org/officeDocument/2006/relationships/ctrlProp" Target="../ctrlProps/ctrlProp384.xml"/><Relationship Id="rId510" Type="http://schemas.openxmlformats.org/officeDocument/2006/relationships/ctrlProp" Target="../ctrlProps/ctrlProp507.xml"/><Relationship Id="rId552" Type="http://schemas.openxmlformats.org/officeDocument/2006/relationships/ctrlProp" Target="../ctrlProps/ctrlProp549.xml"/><Relationship Id="rId594" Type="http://schemas.openxmlformats.org/officeDocument/2006/relationships/ctrlProp" Target="../ctrlProps/ctrlProp591.xml"/><Relationship Id="rId608" Type="http://schemas.openxmlformats.org/officeDocument/2006/relationships/table" Target="../tables/table4.xml"/><Relationship Id="rId191" Type="http://schemas.openxmlformats.org/officeDocument/2006/relationships/ctrlProp" Target="../ctrlProps/ctrlProp188.xml"/><Relationship Id="rId205" Type="http://schemas.openxmlformats.org/officeDocument/2006/relationships/ctrlProp" Target="../ctrlProps/ctrlProp202.xml"/><Relationship Id="rId247" Type="http://schemas.openxmlformats.org/officeDocument/2006/relationships/ctrlProp" Target="../ctrlProps/ctrlProp244.xml"/><Relationship Id="rId412" Type="http://schemas.openxmlformats.org/officeDocument/2006/relationships/ctrlProp" Target="../ctrlProps/ctrlProp409.xml"/><Relationship Id="rId107" Type="http://schemas.openxmlformats.org/officeDocument/2006/relationships/ctrlProp" Target="../ctrlProps/ctrlProp104.xml"/><Relationship Id="rId289" Type="http://schemas.openxmlformats.org/officeDocument/2006/relationships/ctrlProp" Target="../ctrlProps/ctrlProp286.xml"/><Relationship Id="rId454" Type="http://schemas.openxmlformats.org/officeDocument/2006/relationships/ctrlProp" Target="../ctrlProps/ctrlProp451.xml"/><Relationship Id="rId496" Type="http://schemas.openxmlformats.org/officeDocument/2006/relationships/ctrlProp" Target="../ctrlProps/ctrlProp493.xml"/><Relationship Id="rId661" Type="http://schemas.openxmlformats.org/officeDocument/2006/relationships/table" Target="../tables/table57.xml"/><Relationship Id="rId717" Type="http://schemas.openxmlformats.org/officeDocument/2006/relationships/table" Target="../tables/table113.xml"/><Relationship Id="rId11" Type="http://schemas.openxmlformats.org/officeDocument/2006/relationships/ctrlProp" Target="../ctrlProps/ctrlProp8.xml"/><Relationship Id="rId53" Type="http://schemas.openxmlformats.org/officeDocument/2006/relationships/ctrlProp" Target="../ctrlProps/ctrlProp50.xml"/><Relationship Id="rId149" Type="http://schemas.openxmlformats.org/officeDocument/2006/relationships/ctrlProp" Target="../ctrlProps/ctrlProp146.xml"/><Relationship Id="rId314" Type="http://schemas.openxmlformats.org/officeDocument/2006/relationships/ctrlProp" Target="../ctrlProps/ctrlProp311.xml"/><Relationship Id="rId356" Type="http://schemas.openxmlformats.org/officeDocument/2006/relationships/ctrlProp" Target="../ctrlProps/ctrlProp353.xml"/><Relationship Id="rId398" Type="http://schemas.openxmlformats.org/officeDocument/2006/relationships/ctrlProp" Target="../ctrlProps/ctrlProp395.xml"/><Relationship Id="rId521" Type="http://schemas.openxmlformats.org/officeDocument/2006/relationships/ctrlProp" Target="../ctrlProps/ctrlProp518.xml"/><Relationship Id="rId563" Type="http://schemas.openxmlformats.org/officeDocument/2006/relationships/ctrlProp" Target="../ctrlProps/ctrlProp560.xml"/><Relationship Id="rId619" Type="http://schemas.openxmlformats.org/officeDocument/2006/relationships/table" Target="../tables/table15.xml"/><Relationship Id="rId95" Type="http://schemas.openxmlformats.org/officeDocument/2006/relationships/ctrlProp" Target="../ctrlProps/ctrlProp92.xml"/><Relationship Id="rId160" Type="http://schemas.openxmlformats.org/officeDocument/2006/relationships/ctrlProp" Target="../ctrlProps/ctrlProp157.xml"/><Relationship Id="rId216" Type="http://schemas.openxmlformats.org/officeDocument/2006/relationships/ctrlProp" Target="../ctrlProps/ctrlProp213.xml"/><Relationship Id="rId423" Type="http://schemas.openxmlformats.org/officeDocument/2006/relationships/ctrlProp" Target="../ctrlProps/ctrlProp420.xml"/><Relationship Id="rId258" Type="http://schemas.openxmlformats.org/officeDocument/2006/relationships/ctrlProp" Target="../ctrlProps/ctrlProp255.xml"/><Relationship Id="rId465" Type="http://schemas.openxmlformats.org/officeDocument/2006/relationships/ctrlProp" Target="../ctrlProps/ctrlProp462.xml"/><Relationship Id="rId630" Type="http://schemas.openxmlformats.org/officeDocument/2006/relationships/table" Target="../tables/table26.xml"/><Relationship Id="rId672" Type="http://schemas.openxmlformats.org/officeDocument/2006/relationships/table" Target="../tables/table68.xml"/><Relationship Id="rId728" Type="http://schemas.openxmlformats.org/officeDocument/2006/relationships/table" Target="../tables/table124.xml"/><Relationship Id="rId22" Type="http://schemas.openxmlformats.org/officeDocument/2006/relationships/ctrlProp" Target="../ctrlProps/ctrlProp19.xml"/><Relationship Id="rId64" Type="http://schemas.openxmlformats.org/officeDocument/2006/relationships/ctrlProp" Target="../ctrlProps/ctrlProp61.xml"/><Relationship Id="rId118" Type="http://schemas.openxmlformats.org/officeDocument/2006/relationships/ctrlProp" Target="../ctrlProps/ctrlProp115.xml"/><Relationship Id="rId325" Type="http://schemas.openxmlformats.org/officeDocument/2006/relationships/ctrlProp" Target="../ctrlProps/ctrlProp322.xml"/><Relationship Id="rId367" Type="http://schemas.openxmlformats.org/officeDocument/2006/relationships/ctrlProp" Target="../ctrlProps/ctrlProp364.xml"/><Relationship Id="rId532" Type="http://schemas.openxmlformats.org/officeDocument/2006/relationships/ctrlProp" Target="../ctrlProps/ctrlProp529.xml"/><Relationship Id="rId574" Type="http://schemas.openxmlformats.org/officeDocument/2006/relationships/ctrlProp" Target="../ctrlProps/ctrlProp571.xml"/><Relationship Id="rId171" Type="http://schemas.openxmlformats.org/officeDocument/2006/relationships/ctrlProp" Target="../ctrlProps/ctrlProp168.xml"/><Relationship Id="rId227" Type="http://schemas.openxmlformats.org/officeDocument/2006/relationships/ctrlProp" Target="../ctrlProps/ctrlProp224.xml"/><Relationship Id="rId269" Type="http://schemas.openxmlformats.org/officeDocument/2006/relationships/ctrlProp" Target="../ctrlProps/ctrlProp266.xml"/><Relationship Id="rId434" Type="http://schemas.openxmlformats.org/officeDocument/2006/relationships/ctrlProp" Target="../ctrlProps/ctrlProp431.xml"/><Relationship Id="rId476" Type="http://schemas.openxmlformats.org/officeDocument/2006/relationships/ctrlProp" Target="../ctrlProps/ctrlProp473.xml"/><Relationship Id="rId641" Type="http://schemas.openxmlformats.org/officeDocument/2006/relationships/table" Target="../tables/table37.xml"/><Relationship Id="rId683" Type="http://schemas.openxmlformats.org/officeDocument/2006/relationships/table" Target="../tables/table79.xml"/><Relationship Id="rId739" Type="http://schemas.openxmlformats.org/officeDocument/2006/relationships/table" Target="../tables/table135.xml"/><Relationship Id="rId33" Type="http://schemas.openxmlformats.org/officeDocument/2006/relationships/ctrlProp" Target="../ctrlProps/ctrlProp30.xml"/><Relationship Id="rId129" Type="http://schemas.openxmlformats.org/officeDocument/2006/relationships/ctrlProp" Target="../ctrlProps/ctrlProp126.xml"/><Relationship Id="rId280" Type="http://schemas.openxmlformats.org/officeDocument/2006/relationships/ctrlProp" Target="../ctrlProps/ctrlProp277.xml"/><Relationship Id="rId336" Type="http://schemas.openxmlformats.org/officeDocument/2006/relationships/ctrlProp" Target="../ctrlProps/ctrlProp333.xml"/><Relationship Id="rId501" Type="http://schemas.openxmlformats.org/officeDocument/2006/relationships/ctrlProp" Target="../ctrlProps/ctrlProp498.xml"/><Relationship Id="rId543" Type="http://schemas.openxmlformats.org/officeDocument/2006/relationships/ctrlProp" Target="../ctrlProps/ctrlProp540.xml"/><Relationship Id="rId75" Type="http://schemas.openxmlformats.org/officeDocument/2006/relationships/ctrlProp" Target="../ctrlProps/ctrlProp72.xml"/><Relationship Id="rId140" Type="http://schemas.openxmlformats.org/officeDocument/2006/relationships/ctrlProp" Target="../ctrlProps/ctrlProp137.xml"/><Relationship Id="rId182" Type="http://schemas.openxmlformats.org/officeDocument/2006/relationships/ctrlProp" Target="../ctrlProps/ctrlProp179.xml"/><Relationship Id="rId378" Type="http://schemas.openxmlformats.org/officeDocument/2006/relationships/ctrlProp" Target="../ctrlProps/ctrlProp375.xml"/><Relationship Id="rId403" Type="http://schemas.openxmlformats.org/officeDocument/2006/relationships/ctrlProp" Target="../ctrlProps/ctrlProp400.xml"/><Relationship Id="rId585" Type="http://schemas.openxmlformats.org/officeDocument/2006/relationships/ctrlProp" Target="../ctrlProps/ctrlProp582.xml"/><Relationship Id="rId6" Type="http://schemas.openxmlformats.org/officeDocument/2006/relationships/ctrlProp" Target="../ctrlProps/ctrlProp3.xml"/><Relationship Id="rId238" Type="http://schemas.openxmlformats.org/officeDocument/2006/relationships/ctrlProp" Target="../ctrlProps/ctrlProp235.xml"/><Relationship Id="rId445" Type="http://schemas.openxmlformats.org/officeDocument/2006/relationships/ctrlProp" Target="../ctrlProps/ctrlProp442.xml"/><Relationship Id="rId487" Type="http://schemas.openxmlformats.org/officeDocument/2006/relationships/ctrlProp" Target="../ctrlProps/ctrlProp484.xml"/><Relationship Id="rId610" Type="http://schemas.openxmlformats.org/officeDocument/2006/relationships/table" Target="../tables/table6.xml"/><Relationship Id="rId652" Type="http://schemas.openxmlformats.org/officeDocument/2006/relationships/table" Target="../tables/table48.xml"/><Relationship Id="rId694" Type="http://schemas.openxmlformats.org/officeDocument/2006/relationships/table" Target="../tables/table90.xml"/><Relationship Id="rId708" Type="http://schemas.openxmlformats.org/officeDocument/2006/relationships/table" Target="../tables/table104.xml"/><Relationship Id="rId291" Type="http://schemas.openxmlformats.org/officeDocument/2006/relationships/ctrlProp" Target="../ctrlProps/ctrlProp288.xml"/><Relationship Id="rId305" Type="http://schemas.openxmlformats.org/officeDocument/2006/relationships/ctrlProp" Target="../ctrlProps/ctrlProp302.xml"/><Relationship Id="rId347" Type="http://schemas.openxmlformats.org/officeDocument/2006/relationships/ctrlProp" Target="../ctrlProps/ctrlProp344.xml"/><Relationship Id="rId512" Type="http://schemas.openxmlformats.org/officeDocument/2006/relationships/ctrlProp" Target="../ctrlProps/ctrlProp509.xml"/><Relationship Id="rId44" Type="http://schemas.openxmlformats.org/officeDocument/2006/relationships/ctrlProp" Target="../ctrlProps/ctrlProp41.xml"/><Relationship Id="rId86" Type="http://schemas.openxmlformats.org/officeDocument/2006/relationships/ctrlProp" Target="../ctrlProps/ctrlProp83.xml"/><Relationship Id="rId151" Type="http://schemas.openxmlformats.org/officeDocument/2006/relationships/ctrlProp" Target="../ctrlProps/ctrlProp148.xml"/><Relationship Id="rId389" Type="http://schemas.openxmlformats.org/officeDocument/2006/relationships/ctrlProp" Target="../ctrlProps/ctrlProp386.xml"/><Relationship Id="rId554" Type="http://schemas.openxmlformats.org/officeDocument/2006/relationships/ctrlProp" Target="../ctrlProps/ctrlProp551.xml"/><Relationship Id="rId596" Type="http://schemas.openxmlformats.org/officeDocument/2006/relationships/ctrlProp" Target="../ctrlProps/ctrlProp593.xml"/><Relationship Id="rId193" Type="http://schemas.openxmlformats.org/officeDocument/2006/relationships/ctrlProp" Target="../ctrlProps/ctrlProp190.xml"/><Relationship Id="rId207" Type="http://schemas.openxmlformats.org/officeDocument/2006/relationships/ctrlProp" Target="../ctrlProps/ctrlProp204.xml"/><Relationship Id="rId249" Type="http://schemas.openxmlformats.org/officeDocument/2006/relationships/ctrlProp" Target="../ctrlProps/ctrlProp246.xml"/><Relationship Id="rId414" Type="http://schemas.openxmlformats.org/officeDocument/2006/relationships/ctrlProp" Target="../ctrlProps/ctrlProp411.xml"/><Relationship Id="rId456" Type="http://schemas.openxmlformats.org/officeDocument/2006/relationships/ctrlProp" Target="../ctrlProps/ctrlProp453.xml"/><Relationship Id="rId498" Type="http://schemas.openxmlformats.org/officeDocument/2006/relationships/ctrlProp" Target="../ctrlProps/ctrlProp495.xml"/><Relationship Id="rId621" Type="http://schemas.openxmlformats.org/officeDocument/2006/relationships/table" Target="../tables/table17.xml"/><Relationship Id="rId663" Type="http://schemas.openxmlformats.org/officeDocument/2006/relationships/table" Target="../tables/table59.xml"/><Relationship Id="rId13" Type="http://schemas.openxmlformats.org/officeDocument/2006/relationships/ctrlProp" Target="../ctrlProps/ctrlProp10.xml"/><Relationship Id="rId109" Type="http://schemas.openxmlformats.org/officeDocument/2006/relationships/ctrlProp" Target="../ctrlProps/ctrlProp106.xml"/><Relationship Id="rId260" Type="http://schemas.openxmlformats.org/officeDocument/2006/relationships/ctrlProp" Target="../ctrlProps/ctrlProp257.xml"/><Relationship Id="rId316" Type="http://schemas.openxmlformats.org/officeDocument/2006/relationships/ctrlProp" Target="../ctrlProps/ctrlProp313.xml"/><Relationship Id="rId523" Type="http://schemas.openxmlformats.org/officeDocument/2006/relationships/ctrlProp" Target="../ctrlProps/ctrlProp520.xml"/><Relationship Id="rId719" Type="http://schemas.openxmlformats.org/officeDocument/2006/relationships/table" Target="../tables/table115.xml"/><Relationship Id="rId55" Type="http://schemas.openxmlformats.org/officeDocument/2006/relationships/ctrlProp" Target="../ctrlProps/ctrlProp52.xml"/><Relationship Id="rId97" Type="http://schemas.openxmlformats.org/officeDocument/2006/relationships/ctrlProp" Target="../ctrlProps/ctrlProp94.xml"/><Relationship Id="rId120" Type="http://schemas.openxmlformats.org/officeDocument/2006/relationships/ctrlProp" Target="../ctrlProps/ctrlProp117.xml"/><Relationship Id="rId358" Type="http://schemas.openxmlformats.org/officeDocument/2006/relationships/ctrlProp" Target="../ctrlProps/ctrlProp355.xml"/><Relationship Id="rId565" Type="http://schemas.openxmlformats.org/officeDocument/2006/relationships/ctrlProp" Target="../ctrlProps/ctrlProp562.xml"/><Relationship Id="rId730" Type="http://schemas.openxmlformats.org/officeDocument/2006/relationships/table" Target="../tables/table126.xml"/><Relationship Id="rId162" Type="http://schemas.openxmlformats.org/officeDocument/2006/relationships/ctrlProp" Target="../ctrlProps/ctrlProp159.xml"/><Relationship Id="rId218" Type="http://schemas.openxmlformats.org/officeDocument/2006/relationships/ctrlProp" Target="../ctrlProps/ctrlProp215.xml"/><Relationship Id="rId425" Type="http://schemas.openxmlformats.org/officeDocument/2006/relationships/ctrlProp" Target="../ctrlProps/ctrlProp422.xml"/><Relationship Id="rId467" Type="http://schemas.openxmlformats.org/officeDocument/2006/relationships/ctrlProp" Target="../ctrlProps/ctrlProp464.xml"/><Relationship Id="rId632" Type="http://schemas.openxmlformats.org/officeDocument/2006/relationships/table" Target="../tables/table28.xml"/><Relationship Id="rId271" Type="http://schemas.openxmlformats.org/officeDocument/2006/relationships/ctrlProp" Target="../ctrlProps/ctrlProp268.xml"/><Relationship Id="rId674" Type="http://schemas.openxmlformats.org/officeDocument/2006/relationships/table" Target="../tables/table70.xml"/><Relationship Id="rId24" Type="http://schemas.openxmlformats.org/officeDocument/2006/relationships/ctrlProp" Target="../ctrlProps/ctrlProp21.xml"/><Relationship Id="rId66" Type="http://schemas.openxmlformats.org/officeDocument/2006/relationships/ctrlProp" Target="../ctrlProps/ctrlProp63.xml"/><Relationship Id="rId131" Type="http://schemas.openxmlformats.org/officeDocument/2006/relationships/ctrlProp" Target="../ctrlProps/ctrlProp128.xml"/><Relationship Id="rId327" Type="http://schemas.openxmlformats.org/officeDocument/2006/relationships/ctrlProp" Target="../ctrlProps/ctrlProp324.xml"/><Relationship Id="rId369" Type="http://schemas.openxmlformats.org/officeDocument/2006/relationships/ctrlProp" Target="../ctrlProps/ctrlProp366.xml"/><Relationship Id="rId534" Type="http://schemas.openxmlformats.org/officeDocument/2006/relationships/ctrlProp" Target="../ctrlProps/ctrlProp531.xml"/><Relationship Id="rId576" Type="http://schemas.openxmlformats.org/officeDocument/2006/relationships/ctrlProp" Target="../ctrlProps/ctrlProp573.xml"/><Relationship Id="rId741" Type="http://schemas.openxmlformats.org/officeDocument/2006/relationships/table" Target="../tables/table137.xml"/><Relationship Id="rId173" Type="http://schemas.openxmlformats.org/officeDocument/2006/relationships/ctrlProp" Target="../ctrlProps/ctrlProp170.xml"/><Relationship Id="rId229" Type="http://schemas.openxmlformats.org/officeDocument/2006/relationships/ctrlProp" Target="../ctrlProps/ctrlProp226.xml"/><Relationship Id="rId380" Type="http://schemas.openxmlformats.org/officeDocument/2006/relationships/ctrlProp" Target="../ctrlProps/ctrlProp377.xml"/><Relationship Id="rId436" Type="http://schemas.openxmlformats.org/officeDocument/2006/relationships/ctrlProp" Target="../ctrlProps/ctrlProp433.xml"/><Relationship Id="rId601" Type="http://schemas.openxmlformats.org/officeDocument/2006/relationships/ctrlProp" Target="../ctrlProps/ctrlProp598.xml"/><Relationship Id="rId643" Type="http://schemas.openxmlformats.org/officeDocument/2006/relationships/table" Target="../tables/table39.xml"/><Relationship Id="rId240" Type="http://schemas.openxmlformats.org/officeDocument/2006/relationships/ctrlProp" Target="../ctrlProps/ctrlProp237.xml"/><Relationship Id="rId478" Type="http://schemas.openxmlformats.org/officeDocument/2006/relationships/ctrlProp" Target="../ctrlProps/ctrlProp475.xml"/><Relationship Id="rId685" Type="http://schemas.openxmlformats.org/officeDocument/2006/relationships/table" Target="../tables/table81.xml"/><Relationship Id="rId35" Type="http://schemas.openxmlformats.org/officeDocument/2006/relationships/ctrlProp" Target="../ctrlProps/ctrlProp32.xml"/><Relationship Id="rId77" Type="http://schemas.openxmlformats.org/officeDocument/2006/relationships/ctrlProp" Target="../ctrlProps/ctrlProp74.xml"/><Relationship Id="rId100" Type="http://schemas.openxmlformats.org/officeDocument/2006/relationships/ctrlProp" Target="../ctrlProps/ctrlProp97.xml"/><Relationship Id="rId282" Type="http://schemas.openxmlformats.org/officeDocument/2006/relationships/ctrlProp" Target="../ctrlProps/ctrlProp279.xml"/><Relationship Id="rId338" Type="http://schemas.openxmlformats.org/officeDocument/2006/relationships/ctrlProp" Target="../ctrlProps/ctrlProp335.xml"/><Relationship Id="rId503" Type="http://schemas.openxmlformats.org/officeDocument/2006/relationships/ctrlProp" Target="../ctrlProps/ctrlProp500.xml"/><Relationship Id="rId545" Type="http://schemas.openxmlformats.org/officeDocument/2006/relationships/ctrlProp" Target="../ctrlProps/ctrlProp542.xml"/><Relationship Id="rId587" Type="http://schemas.openxmlformats.org/officeDocument/2006/relationships/ctrlProp" Target="../ctrlProps/ctrlProp584.xml"/><Relationship Id="rId710" Type="http://schemas.openxmlformats.org/officeDocument/2006/relationships/table" Target="../tables/table106.xml"/><Relationship Id="rId8" Type="http://schemas.openxmlformats.org/officeDocument/2006/relationships/ctrlProp" Target="../ctrlProps/ctrlProp5.xml"/><Relationship Id="rId142" Type="http://schemas.openxmlformats.org/officeDocument/2006/relationships/ctrlProp" Target="../ctrlProps/ctrlProp139.xml"/><Relationship Id="rId184" Type="http://schemas.openxmlformats.org/officeDocument/2006/relationships/ctrlProp" Target="../ctrlProps/ctrlProp181.xml"/><Relationship Id="rId391" Type="http://schemas.openxmlformats.org/officeDocument/2006/relationships/ctrlProp" Target="../ctrlProps/ctrlProp388.xml"/><Relationship Id="rId405" Type="http://schemas.openxmlformats.org/officeDocument/2006/relationships/ctrlProp" Target="../ctrlProps/ctrlProp402.xml"/><Relationship Id="rId447" Type="http://schemas.openxmlformats.org/officeDocument/2006/relationships/ctrlProp" Target="../ctrlProps/ctrlProp444.xml"/><Relationship Id="rId612" Type="http://schemas.openxmlformats.org/officeDocument/2006/relationships/table" Target="../tables/table8.xml"/><Relationship Id="rId251" Type="http://schemas.openxmlformats.org/officeDocument/2006/relationships/ctrlProp" Target="../ctrlProps/ctrlProp248.xml"/><Relationship Id="rId489" Type="http://schemas.openxmlformats.org/officeDocument/2006/relationships/ctrlProp" Target="../ctrlProps/ctrlProp486.xml"/><Relationship Id="rId654" Type="http://schemas.openxmlformats.org/officeDocument/2006/relationships/table" Target="../tables/table50.xml"/><Relationship Id="rId696" Type="http://schemas.openxmlformats.org/officeDocument/2006/relationships/table" Target="../tables/table92.xml"/><Relationship Id="rId46" Type="http://schemas.openxmlformats.org/officeDocument/2006/relationships/ctrlProp" Target="../ctrlProps/ctrlProp43.xml"/><Relationship Id="rId293" Type="http://schemas.openxmlformats.org/officeDocument/2006/relationships/ctrlProp" Target="../ctrlProps/ctrlProp290.xml"/><Relationship Id="rId307" Type="http://schemas.openxmlformats.org/officeDocument/2006/relationships/ctrlProp" Target="../ctrlProps/ctrlProp304.xml"/><Relationship Id="rId349" Type="http://schemas.openxmlformats.org/officeDocument/2006/relationships/ctrlProp" Target="../ctrlProps/ctrlProp346.xml"/><Relationship Id="rId514" Type="http://schemas.openxmlformats.org/officeDocument/2006/relationships/ctrlProp" Target="../ctrlProps/ctrlProp511.xml"/><Relationship Id="rId556" Type="http://schemas.openxmlformats.org/officeDocument/2006/relationships/ctrlProp" Target="../ctrlProps/ctrlProp553.xml"/><Relationship Id="rId721" Type="http://schemas.openxmlformats.org/officeDocument/2006/relationships/table" Target="../tables/table117.xml"/><Relationship Id="rId88" Type="http://schemas.openxmlformats.org/officeDocument/2006/relationships/ctrlProp" Target="../ctrlProps/ctrlProp85.xml"/><Relationship Id="rId111" Type="http://schemas.openxmlformats.org/officeDocument/2006/relationships/ctrlProp" Target="../ctrlProps/ctrlProp108.xml"/><Relationship Id="rId153" Type="http://schemas.openxmlformats.org/officeDocument/2006/relationships/ctrlProp" Target="../ctrlProps/ctrlProp150.xml"/><Relationship Id="rId195" Type="http://schemas.openxmlformats.org/officeDocument/2006/relationships/ctrlProp" Target="../ctrlProps/ctrlProp192.xml"/><Relationship Id="rId209" Type="http://schemas.openxmlformats.org/officeDocument/2006/relationships/ctrlProp" Target="../ctrlProps/ctrlProp206.xml"/><Relationship Id="rId360" Type="http://schemas.openxmlformats.org/officeDocument/2006/relationships/ctrlProp" Target="../ctrlProps/ctrlProp357.xml"/><Relationship Id="rId416" Type="http://schemas.openxmlformats.org/officeDocument/2006/relationships/ctrlProp" Target="../ctrlProps/ctrlProp413.xml"/><Relationship Id="rId598" Type="http://schemas.openxmlformats.org/officeDocument/2006/relationships/ctrlProp" Target="../ctrlProps/ctrlProp595.xml"/><Relationship Id="rId220" Type="http://schemas.openxmlformats.org/officeDocument/2006/relationships/ctrlProp" Target="../ctrlProps/ctrlProp217.xml"/><Relationship Id="rId458" Type="http://schemas.openxmlformats.org/officeDocument/2006/relationships/ctrlProp" Target="../ctrlProps/ctrlProp455.xml"/><Relationship Id="rId623" Type="http://schemas.openxmlformats.org/officeDocument/2006/relationships/table" Target="../tables/table19.xml"/><Relationship Id="rId665" Type="http://schemas.openxmlformats.org/officeDocument/2006/relationships/table" Target="../tables/table61.xml"/><Relationship Id="rId15" Type="http://schemas.openxmlformats.org/officeDocument/2006/relationships/ctrlProp" Target="../ctrlProps/ctrlProp12.xml"/><Relationship Id="rId57" Type="http://schemas.openxmlformats.org/officeDocument/2006/relationships/ctrlProp" Target="../ctrlProps/ctrlProp54.xml"/><Relationship Id="rId262" Type="http://schemas.openxmlformats.org/officeDocument/2006/relationships/ctrlProp" Target="../ctrlProps/ctrlProp259.xml"/><Relationship Id="rId318" Type="http://schemas.openxmlformats.org/officeDocument/2006/relationships/ctrlProp" Target="../ctrlProps/ctrlProp315.xml"/><Relationship Id="rId525" Type="http://schemas.openxmlformats.org/officeDocument/2006/relationships/ctrlProp" Target="../ctrlProps/ctrlProp522.xml"/><Relationship Id="rId567" Type="http://schemas.openxmlformats.org/officeDocument/2006/relationships/ctrlProp" Target="../ctrlProps/ctrlProp564.xml"/><Relationship Id="rId732" Type="http://schemas.openxmlformats.org/officeDocument/2006/relationships/table" Target="../tables/table128.xml"/><Relationship Id="rId99" Type="http://schemas.openxmlformats.org/officeDocument/2006/relationships/ctrlProp" Target="../ctrlProps/ctrlProp96.xml"/><Relationship Id="rId122" Type="http://schemas.openxmlformats.org/officeDocument/2006/relationships/ctrlProp" Target="../ctrlProps/ctrlProp119.xml"/><Relationship Id="rId164" Type="http://schemas.openxmlformats.org/officeDocument/2006/relationships/ctrlProp" Target="../ctrlProps/ctrlProp161.xml"/><Relationship Id="rId371" Type="http://schemas.openxmlformats.org/officeDocument/2006/relationships/ctrlProp" Target="../ctrlProps/ctrlProp368.xml"/><Relationship Id="rId427" Type="http://schemas.openxmlformats.org/officeDocument/2006/relationships/ctrlProp" Target="../ctrlProps/ctrlProp424.xml"/><Relationship Id="rId469" Type="http://schemas.openxmlformats.org/officeDocument/2006/relationships/ctrlProp" Target="../ctrlProps/ctrlProp466.xml"/><Relationship Id="rId634" Type="http://schemas.openxmlformats.org/officeDocument/2006/relationships/table" Target="../tables/table30.xml"/><Relationship Id="rId676" Type="http://schemas.openxmlformats.org/officeDocument/2006/relationships/table" Target="../tables/table72.xml"/><Relationship Id="rId26" Type="http://schemas.openxmlformats.org/officeDocument/2006/relationships/ctrlProp" Target="../ctrlProps/ctrlProp23.xml"/><Relationship Id="rId231" Type="http://schemas.openxmlformats.org/officeDocument/2006/relationships/ctrlProp" Target="../ctrlProps/ctrlProp228.xml"/><Relationship Id="rId273" Type="http://schemas.openxmlformats.org/officeDocument/2006/relationships/ctrlProp" Target="../ctrlProps/ctrlProp270.xml"/><Relationship Id="rId329" Type="http://schemas.openxmlformats.org/officeDocument/2006/relationships/ctrlProp" Target="../ctrlProps/ctrlProp326.xml"/><Relationship Id="rId480" Type="http://schemas.openxmlformats.org/officeDocument/2006/relationships/ctrlProp" Target="../ctrlProps/ctrlProp477.xml"/><Relationship Id="rId536" Type="http://schemas.openxmlformats.org/officeDocument/2006/relationships/ctrlProp" Target="../ctrlProps/ctrlProp533.xml"/><Relationship Id="rId701" Type="http://schemas.openxmlformats.org/officeDocument/2006/relationships/table" Target="../tables/table97.xml"/><Relationship Id="rId68" Type="http://schemas.openxmlformats.org/officeDocument/2006/relationships/ctrlProp" Target="../ctrlProps/ctrlProp65.xml"/><Relationship Id="rId133" Type="http://schemas.openxmlformats.org/officeDocument/2006/relationships/ctrlProp" Target="../ctrlProps/ctrlProp130.xml"/><Relationship Id="rId175" Type="http://schemas.openxmlformats.org/officeDocument/2006/relationships/ctrlProp" Target="../ctrlProps/ctrlProp172.xml"/><Relationship Id="rId340" Type="http://schemas.openxmlformats.org/officeDocument/2006/relationships/ctrlProp" Target="../ctrlProps/ctrlProp337.xml"/><Relationship Id="rId578" Type="http://schemas.openxmlformats.org/officeDocument/2006/relationships/ctrlProp" Target="../ctrlProps/ctrlProp575.xml"/><Relationship Id="rId200" Type="http://schemas.openxmlformats.org/officeDocument/2006/relationships/ctrlProp" Target="../ctrlProps/ctrlProp197.xml"/><Relationship Id="rId382" Type="http://schemas.openxmlformats.org/officeDocument/2006/relationships/ctrlProp" Target="../ctrlProps/ctrlProp379.xml"/><Relationship Id="rId438" Type="http://schemas.openxmlformats.org/officeDocument/2006/relationships/ctrlProp" Target="../ctrlProps/ctrlProp435.xml"/><Relationship Id="rId603" Type="http://schemas.openxmlformats.org/officeDocument/2006/relationships/ctrlProp" Target="../ctrlProps/ctrlProp600.xml"/><Relationship Id="rId645" Type="http://schemas.openxmlformats.org/officeDocument/2006/relationships/table" Target="../tables/table41.xml"/><Relationship Id="rId687" Type="http://schemas.openxmlformats.org/officeDocument/2006/relationships/table" Target="../tables/table83.xml"/><Relationship Id="rId242" Type="http://schemas.openxmlformats.org/officeDocument/2006/relationships/ctrlProp" Target="../ctrlProps/ctrlProp239.xml"/><Relationship Id="rId284" Type="http://schemas.openxmlformats.org/officeDocument/2006/relationships/ctrlProp" Target="../ctrlProps/ctrlProp281.xml"/><Relationship Id="rId491" Type="http://schemas.openxmlformats.org/officeDocument/2006/relationships/ctrlProp" Target="../ctrlProps/ctrlProp488.xml"/><Relationship Id="rId505" Type="http://schemas.openxmlformats.org/officeDocument/2006/relationships/ctrlProp" Target="../ctrlProps/ctrlProp502.xml"/><Relationship Id="rId712" Type="http://schemas.openxmlformats.org/officeDocument/2006/relationships/table" Target="../tables/table108.xml"/><Relationship Id="rId37" Type="http://schemas.openxmlformats.org/officeDocument/2006/relationships/ctrlProp" Target="../ctrlProps/ctrlProp34.xml"/><Relationship Id="rId79" Type="http://schemas.openxmlformats.org/officeDocument/2006/relationships/ctrlProp" Target="../ctrlProps/ctrlProp76.xml"/><Relationship Id="rId102" Type="http://schemas.openxmlformats.org/officeDocument/2006/relationships/ctrlProp" Target="../ctrlProps/ctrlProp99.xml"/><Relationship Id="rId144" Type="http://schemas.openxmlformats.org/officeDocument/2006/relationships/ctrlProp" Target="../ctrlProps/ctrlProp141.xml"/><Relationship Id="rId547" Type="http://schemas.openxmlformats.org/officeDocument/2006/relationships/ctrlProp" Target="../ctrlProps/ctrlProp544.xml"/><Relationship Id="rId589" Type="http://schemas.openxmlformats.org/officeDocument/2006/relationships/ctrlProp" Target="../ctrlProps/ctrlProp586.xml"/><Relationship Id="rId90" Type="http://schemas.openxmlformats.org/officeDocument/2006/relationships/ctrlProp" Target="../ctrlProps/ctrlProp87.xml"/><Relationship Id="rId186" Type="http://schemas.openxmlformats.org/officeDocument/2006/relationships/ctrlProp" Target="../ctrlProps/ctrlProp183.xml"/><Relationship Id="rId351" Type="http://schemas.openxmlformats.org/officeDocument/2006/relationships/ctrlProp" Target="../ctrlProps/ctrlProp348.xml"/><Relationship Id="rId393" Type="http://schemas.openxmlformats.org/officeDocument/2006/relationships/ctrlProp" Target="../ctrlProps/ctrlProp390.xml"/><Relationship Id="rId407" Type="http://schemas.openxmlformats.org/officeDocument/2006/relationships/ctrlProp" Target="../ctrlProps/ctrlProp404.xml"/><Relationship Id="rId449" Type="http://schemas.openxmlformats.org/officeDocument/2006/relationships/ctrlProp" Target="../ctrlProps/ctrlProp446.xml"/><Relationship Id="rId614" Type="http://schemas.openxmlformats.org/officeDocument/2006/relationships/table" Target="../tables/table10.xml"/><Relationship Id="rId656" Type="http://schemas.openxmlformats.org/officeDocument/2006/relationships/table" Target="../tables/table52.xml"/><Relationship Id="rId211" Type="http://schemas.openxmlformats.org/officeDocument/2006/relationships/ctrlProp" Target="../ctrlProps/ctrlProp208.xml"/><Relationship Id="rId253" Type="http://schemas.openxmlformats.org/officeDocument/2006/relationships/ctrlProp" Target="../ctrlProps/ctrlProp250.xml"/><Relationship Id="rId295" Type="http://schemas.openxmlformats.org/officeDocument/2006/relationships/ctrlProp" Target="../ctrlProps/ctrlProp292.xml"/><Relationship Id="rId309" Type="http://schemas.openxmlformats.org/officeDocument/2006/relationships/ctrlProp" Target="../ctrlProps/ctrlProp306.xml"/><Relationship Id="rId460" Type="http://schemas.openxmlformats.org/officeDocument/2006/relationships/ctrlProp" Target="../ctrlProps/ctrlProp457.xml"/><Relationship Id="rId516" Type="http://schemas.openxmlformats.org/officeDocument/2006/relationships/ctrlProp" Target="../ctrlProps/ctrlProp513.xml"/><Relationship Id="rId698" Type="http://schemas.openxmlformats.org/officeDocument/2006/relationships/table" Target="../tables/table94.xml"/><Relationship Id="rId48" Type="http://schemas.openxmlformats.org/officeDocument/2006/relationships/ctrlProp" Target="../ctrlProps/ctrlProp45.xml"/><Relationship Id="rId113" Type="http://schemas.openxmlformats.org/officeDocument/2006/relationships/ctrlProp" Target="../ctrlProps/ctrlProp110.xml"/><Relationship Id="rId320" Type="http://schemas.openxmlformats.org/officeDocument/2006/relationships/ctrlProp" Target="../ctrlProps/ctrlProp317.xml"/><Relationship Id="rId558" Type="http://schemas.openxmlformats.org/officeDocument/2006/relationships/ctrlProp" Target="../ctrlProps/ctrlProp555.xml"/><Relationship Id="rId723" Type="http://schemas.openxmlformats.org/officeDocument/2006/relationships/table" Target="../tables/table119.xml"/><Relationship Id="rId155" Type="http://schemas.openxmlformats.org/officeDocument/2006/relationships/ctrlProp" Target="../ctrlProps/ctrlProp152.xml"/><Relationship Id="rId197" Type="http://schemas.openxmlformats.org/officeDocument/2006/relationships/ctrlProp" Target="../ctrlProps/ctrlProp194.xml"/><Relationship Id="rId362" Type="http://schemas.openxmlformats.org/officeDocument/2006/relationships/ctrlProp" Target="../ctrlProps/ctrlProp359.xml"/><Relationship Id="rId418" Type="http://schemas.openxmlformats.org/officeDocument/2006/relationships/ctrlProp" Target="../ctrlProps/ctrlProp415.xml"/><Relationship Id="rId625" Type="http://schemas.openxmlformats.org/officeDocument/2006/relationships/table" Target="../tables/table21.xml"/><Relationship Id="rId222" Type="http://schemas.openxmlformats.org/officeDocument/2006/relationships/ctrlProp" Target="../ctrlProps/ctrlProp219.xml"/><Relationship Id="rId264" Type="http://schemas.openxmlformats.org/officeDocument/2006/relationships/ctrlProp" Target="../ctrlProps/ctrlProp261.xml"/><Relationship Id="rId471" Type="http://schemas.openxmlformats.org/officeDocument/2006/relationships/ctrlProp" Target="../ctrlProps/ctrlProp468.xml"/><Relationship Id="rId667" Type="http://schemas.openxmlformats.org/officeDocument/2006/relationships/table" Target="../tables/table63.xml"/><Relationship Id="rId17" Type="http://schemas.openxmlformats.org/officeDocument/2006/relationships/ctrlProp" Target="../ctrlProps/ctrlProp14.xml"/><Relationship Id="rId59" Type="http://schemas.openxmlformats.org/officeDocument/2006/relationships/ctrlProp" Target="../ctrlProps/ctrlProp56.xml"/><Relationship Id="rId124" Type="http://schemas.openxmlformats.org/officeDocument/2006/relationships/ctrlProp" Target="../ctrlProps/ctrlProp121.xml"/><Relationship Id="rId527" Type="http://schemas.openxmlformats.org/officeDocument/2006/relationships/ctrlProp" Target="../ctrlProps/ctrlProp524.xml"/><Relationship Id="rId569" Type="http://schemas.openxmlformats.org/officeDocument/2006/relationships/ctrlProp" Target="../ctrlProps/ctrlProp566.xml"/><Relationship Id="rId734" Type="http://schemas.openxmlformats.org/officeDocument/2006/relationships/table" Target="../tables/table130.xml"/><Relationship Id="rId70" Type="http://schemas.openxmlformats.org/officeDocument/2006/relationships/ctrlProp" Target="../ctrlProps/ctrlProp67.xml"/><Relationship Id="rId166" Type="http://schemas.openxmlformats.org/officeDocument/2006/relationships/ctrlProp" Target="../ctrlProps/ctrlProp163.xml"/><Relationship Id="rId331" Type="http://schemas.openxmlformats.org/officeDocument/2006/relationships/ctrlProp" Target="../ctrlProps/ctrlProp328.xml"/><Relationship Id="rId373" Type="http://schemas.openxmlformats.org/officeDocument/2006/relationships/ctrlProp" Target="../ctrlProps/ctrlProp370.xml"/><Relationship Id="rId429" Type="http://schemas.openxmlformats.org/officeDocument/2006/relationships/ctrlProp" Target="../ctrlProps/ctrlProp426.xml"/><Relationship Id="rId580" Type="http://schemas.openxmlformats.org/officeDocument/2006/relationships/ctrlProp" Target="../ctrlProps/ctrlProp577.xml"/><Relationship Id="rId636" Type="http://schemas.openxmlformats.org/officeDocument/2006/relationships/table" Target="../tables/table32.xml"/><Relationship Id="rId1" Type="http://schemas.openxmlformats.org/officeDocument/2006/relationships/printerSettings" Target="../printerSettings/printerSettings1.bin"/><Relationship Id="rId233" Type="http://schemas.openxmlformats.org/officeDocument/2006/relationships/ctrlProp" Target="../ctrlProps/ctrlProp230.xml"/><Relationship Id="rId440" Type="http://schemas.openxmlformats.org/officeDocument/2006/relationships/ctrlProp" Target="../ctrlProps/ctrlProp437.xml"/><Relationship Id="rId678" Type="http://schemas.openxmlformats.org/officeDocument/2006/relationships/table" Target="../tables/table74.xml"/><Relationship Id="rId28" Type="http://schemas.openxmlformats.org/officeDocument/2006/relationships/ctrlProp" Target="../ctrlProps/ctrlProp25.xml"/><Relationship Id="rId275" Type="http://schemas.openxmlformats.org/officeDocument/2006/relationships/ctrlProp" Target="../ctrlProps/ctrlProp272.xml"/><Relationship Id="rId300" Type="http://schemas.openxmlformats.org/officeDocument/2006/relationships/ctrlProp" Target="../ctrlProps/ctrlProp297.xml"/><Relationship Id="rId482" Type="http://schemas.openxmlformats.org/officeDocument/2006/relationships/ctrlProp" Target="../ctrlProps/ctrlProp479.xml"/><Relationship Id="rId538" Type="http://schemas.openxmlformats.org/officeDocument/2006/relationships/ctrlProp" Target="../ctrlProps/ctrlProp535.xml"/><Relationship Id="rId703" Type="http://schemas.openxmlformats.org/officeDocument/2006/relationships/table" Target="../tables/table99.xml"/><Relationship Id="rId81" Type="http://schemas.openxmlformats.org/officeDocument/2006/relationships/ctrlProp" Target="../ctrlProps/ctrlProp78.xml"/><Relationship Id="rId135" Type="http://schemas.openxmlformats.org/officeDocument/2006/relationships/ctrlProp" Target="../ctrlProps/ctrlProp132.xml"/><Relationship Id="rId177" Type="http://schemas.openxmlformats.org/officeDocument/2006/relationships/ctrlProp" Target="../ctrlProps/ctrlProp174.xml"/><Relationship Id="rId342" Type="http://schemas.openxmlformats.org/officeDocument/2006/relationships/ctrlProp" Target="../ctrlProps/ctrlProp339.xml"/><Relationship Id="rId384" Type="http://schemas.openxmlformats.org/officeDocument/2006/relationships/ctrlProp" Target="../ctrlProps/ctrlProp381.xml"/><Relationship Id="rId591" Type="http://schemas.openxmlformats.org/officeDocument/2006/relationships/ctrlProp" Target="../ctrlProps/ctrlProp588.xml"/><Relationship Id="rId605" Type="http://schemas.openxmlformats.org/officeDocument/2006/relationships/table" Target="../tables/table1.xml"/><Relationship Id="rId202" Type="http://schemas.openxmlformats.org/officeDocument/2006/relationships/ctrlProp" Target="../ctrlProps/ctrlProp199.xml"/><Relationship Id="rId244" Type="http://schemas.openxmlformats.org/officeDocument/2006/relationships/ctrlProp" Target="../ctrlProps/ctrlProp241.xml"/><Relationship Id="rId647" Type="http://schemas.openxmlformats.org/officeDocument/2006/relationships/table" Target="../tables/table43.xml"/><Relationship Id="rId689" Type="http://schemas.openxmlformats.org/officeDocument/2006/relationships/table" Target="../tables/table85.xml"/><Relationship Id="rId39" Type="http://schemas.openxmlformats.org/officeDocument/2006/relationships/ctrlProp" Target="../ctrlProps/ctrlProp36.xml"/><Relationship Id="rId286" Type="http://schemas.openxmlformats.org/officeDocument/2006/relationships/ctrlProp" Target="../ctrlProps/ctrlProp283.xml"/><Relationship Id="rId451" Type="http://schemas.openxmlformats.org/officeDocument/2006/relationships/ctrlProp" Target="../ctrlProps/ctrlProp448.xml"/><Relationship Id="rId493" Type="http://schemas.openxmlformats.org/officeDocument/2006/relationships/ctrlProp" Target="../ctrlProps/ctrlProp490.xml"/><Relationship Id="rId507" Type="http://schemas.openxmlformats.org/officeDocument/2006/relationships/ctrlProp" Target="../ctrlProps/ctrlProp504.xml"/><Relationship Id="rId549" Type="http://schemas.openxmlformats.org/officeDocument/2006/relationships/ctrlProp" Target="../ctrlProps/ctrlProp546.xml"/><Relationship Id="rId714" Type="http://schemas.openxmlformats.org/officeDocument/2006/relationships/table" Target="../tables/table110.xml"/><Relationship Id="rId50" Type="http://schemas.openxmlformats.org/officeDocument/2006/relationships/ctrlProp" Target="../ctrlProps/ctrlProp47.xml"/><Relationship Id="rId104" Type="http://schemas.openxmlformats.org/officeDocument/2006/relationships/ctrlProp" Target="../ctrlProps/ctrlProp101.xml"/><Relationship Id="rId146" Type="http://schemas.openxmlformats.org/officeDocument/2006/relationships/ctrlProp" Target="../ctrlProps/ctrlProp143.xml"/><Relationship Id="rId188" Type="http://schemas.openxmlformats.org/officeDocument/2006/relationships/ctrlProp" Target="../ctrlProps/ctrlProp185.xml"/><Relationship Id="rId311" Type="http://schemas.openxmlformats.org/officeDocument/2006/relationships/ctrlProp" Target="../ctrlProps/ctrlProp308.xml"/><Relationship Id="rId353" Type="http://schemas.openxmlformats.org/officeDocument/2006/relationships/ctrlProp" Target="../ctrlProps/ctrlProp350.xml"/><Relationship Id="rId395" Type="http://schemas.openxmlformats.org/officeDocument/2006/relationships/ctrlProp" Target="../ctrlProps/ctrlProp392.xml"/><Relationship Id="rId409" Type="http://schemas.openxmlformats.org/officeDocument/2006/relationships/ctrlProp" Target="../ctrlProps/ctrlProp406.xml"/><Relationship Id="rId560" Type="http://schemas.openxmlformats.org/officeDocument/2006/relationships/ctrlProp" Target="../ctrlProps/ctrlProp557.xml"/><Relationship Id="rId92" Type="http://schemas.openxmlformats.org/officeDocument/2006/relationships/ctrlProp" Target="../ctrlProps/ctrlProp89.xml"/><Relationship Id="rId213" Type="http://schemas.openxmlformats.org/officeDocument/2006/relationships/ctrlProp" Target="../ctrlProps/ctrlProp210.xml"/><Relationship Id="rId420" Type="http://schemas.openxmlformats.org/officeDocument/2006/relationships/ctrlProp" Target="../ctrlProps/ctrlProp417.xml"/><Relationship Id="rId616" Type="http://schemas.openxmlformats.org/officeDocument/2006/relationships/table" Target="../tables/table12.xml"/><Relationship Id="rId658" Type="http://schemas.openxmlformats.org/officeDocument/2006/relationships/table" Target="../tables/table54.xml"/><Relationship Id="rId255" Type="http://schemas.openxmlformats.org/officeDocument/2006/relationships/ctrlProp" Target="../ctrlProps/ctrlProp252.xml"/><Relationship Id="rId297" Type="http://schemas.openxmlformats.org/officeDocument/2006/relationships/ctrlProp" Target="../ctrlProps/ctrlProp294.xml"/><Relationship Id="rId462" Type="http://schemas.openxmlformats.org/officeDocument/2006/relationships/ctrlProp" Target="../ctrlProps/ctrlProp459.xml"/><Relationship Id="rId518" Type="http://schemas.openxmlformats.org/officeDocument/2006/relationships/ctrlProp" Target="../ctrlProps/ctrlProp515.xml"/><Relationship Id="rId725" Type="http://schemas.openxmlformats.org/officeDocument/2006/relationships/table" Target="../tables/table121.xml"/><Relationship Id="rId115" Type="http://schemas.openxmlformats.org/officeDocument/2006/relationships/ctrlProp" Target="../ctrlProps/ctrlProp112.xml"/><Relationship Id="rId157" Type="http://schemas.openxmlformats.org/officeDocument/2006/relationships/ctrlProp" Target="../ctrlProps/ctrlProp154.xml"/><Relationship Id="rId322" Type="http://schemas.openxmlformats.org/officeDocument/2006/relationships/ctrlProp" Target="../ctrlProps/ctrlProp319.xml"/><Relationship Id="rId364" Type="http://schemas.openxmlformats.org/officeDocument/2006/relationships/ctrlProp" Target="../ctrlProps/ctrlProp361.xml"/><Relationship Id="rId61" Type="http://schemas.openxmlformats.org/officeDocument/2006/relationships/ctrlProp" Target="../ctrlProps/ctrlProp58.xml"/><Relationship Id="rId199" Type="http://schemas.openxmlformats.org/officeDocument/2006/relationships/ctrlProp" Target="../ctrlProps/ctrlProp196.xml"/><Relationship Id="rId571" Type="http://schemas.openxmlformats.org/officeDocument/2006/relationships/ctrlProp" Target="../ctrlProps/ctrlProp568.xml"/><Relationship Id="rId627" Type="http://schemas.openxmlformats.org/officeDocument/2006/relationships/table" Target="../tables/table23.xml"/><Relationship Id="rId669" Type="http://schemas.openxmlformats.org/officeDocument/2006/relationships/table" Target="../tables/table65.xml"/><Relationship Id="rId19" Type="http://schemas.openxmlformats.org/officeDocument/2006/relationships/ctrlProp" Target="../ctrlProps/ctrlProp16.xml"/><Relationship Id="rId224" Type="http://schemas.openxmlformats.org/officeDocument/2006/relationships/ctrlProp" Target="../ctrlProps/ctrlProp221.xml"/><Relationship Id="rId266" Type="http://schemas.openxmlformats.org/officeDocument/2006/relationships/ctrlProp" Target="../ctrlProps/ctrlProp263.xml"/><Relationship Id="rId431" Type="http://schemas.openxmlformats.org/officeDocument/2006/relationships/ctrlProp" Target="../ctrlProps/ctrlProp428.xml"/><Relationship Id="rId473" Type="http://schemas.openxmlformats.org/officeDocument/2006/relationships/ctrlProp" Target="../ctrlProps/ctrlProp470.xml"/><Relationship Id="rId529" Type="http://schemas.openxmlformats.org/officeDocument/2006/relationships/ctrlProp" Target="../ctrlProps/ctrlProp526.xml"/><Relationship Id="rId680" Type="http://schemas.openxmlformats.org/officeDocument/2006/relationships/table" Target="../tables/table76.xml"/><Relationship Id="rId736" Type="http://schemas.openxmlformats.org/officeDocument/2006/relationships/table" Target="../tables/table132.xml"/><Relationship Id="rId30" Type="http://schemas.openxmlformats.org/officeDocument/2006/relationships/ctrlProp" Target="../ctrlProps/ctrlProp27.xml"/><Relationship Id="rId126" Type="http://schemas.openxmlformats.org/officeDocument/2006/relationships/ctrlProp" Target="../ctrlProps/ctrlProp123.xml"/><Relationship Id="rId168" Type="http://schemas.openxmlformats.org/officeDocument/2006/relationships/ctrlProp" Target="../ctrlProps/ctrlProp165.xml"/><Relationship Id="rId333" Type="http://schemas.openxmlformats.org/officeDocument/2006/relationships/ctrlProp" Target="../ctrlProps/ctrlProp330.xml"/><Relationship Id="rId540" Type="http://schemas.openxmlformats.org/officeDocument/2006/relationships/ctrlProp" Target="../ctrlProps/ctrlProp537.xml"/><Relationship Id="rId72" Type="http://schemas.openxmlformats.org/officeDocument/2006/relationships/ctrlProp" Target="../ctrlProps/ctrlProp69.xml"/><Relationship Id="rId375" Type="http://schemas.openxmlformats.org/officeDocument/2006/relationships/ctrlProp" Target="../ctrlProps/ctrlProp372.xml"/><Relationship Id="rId582" Type="http://schemas.openxmlformats.org/officeDocument/2006/relationships/ctrlProp" Target="../ctrlProps/ctrlProp579.xml"/><Relationship Id="rId638" Type="http://schemas.openxmlformats.org/officeDocument/2006/relationships/table" Target="../tables/table34.xml"/><Relationship Id="rId3" Type="http://schemas.openxmlformats.org/officeDocument/2006/relationships/vmlDrawing" Target="../drawings/vmlDrawing1.vml"/><Relationship Id="rId235" Type="http://schemas.openxmlformats.org/officeDocument/2006/relationships/ctrlProp" Target="../ctrlProps/ctrlProp232.xml"/><Relationship Id="rId277" Type="http://schemas.openxmlformats.org/officeDocument/2006/relationships/ctrlProp" Target="../ctrlProps/ctrlProp274.xml"/><Relationship Id="rId400" Type="http://schemas.openxmlformats.org/officeDocument/2006/relationships/ctrlProp" Target="../ctrlProps/ctrlProp397.xml"/><Relationship Id="rId442" Type="http://schemas.openxmlformats.org/officeDocument/2006/relationships/ctrlProp" Target="../ctrlProps/ctrlProp439.xml"/><Relationship Id="rId484" Type="http://schemas.openxmlformats.org/officeDocument/2006/relationships/ctrlProp" Target="../ctrlProps/ctrlProp481.xml"/><Relationship Id="rId705" Type="http://schemas.openxmlformats.org/officeDocument/2006/relationships/table" Target="../tables/table101.xml"/><Relationship Id="rId137" Type="http://schemas.openxmlformats.org/officeDocument/2006/relationships/ctrlProp" Target="../ctrlProps/ctrlProp134.xml"/><Relationship Id="rId302" Type="http://schemas.openxmlformats.org/officeDocument/2006/relationships/ctrlProp" Target="../ctrlProps/ctrlProp299.xml"/><Relationship Id="rId344" Type="http://schemas.openxmlformats.org/officeDocument/2006/relationships/ctrlProp" Target="../ctrlProps/ctrlProp341.xml"/><Relationship Id="rId691" Type="http://schemas.openxmlformats.org/officeDocument/2006/relationships/table" Target="../tables/table87.xml"/><Relationship Id="rId41" Type="http://schemas.openxmlformats.org/officeDocument/2006/relationships/ctrlProp" Target="../ctrlProps/ctrlProp38.xml"/><Relationship Id="rId83" Type="http://schemas.openxmlformats.org/officeDocument/2006/relationships/ctrlProp" Target="../ctrlProps/ctrlProp80.xml"/><Relationship Id="rId179" Type="http://schemas.openxmlformats.org/officeDocument/2006/relationships/ctrlProp" Target="../ctrlProps/ctrlProp176.xml"/><Relationship Id="rId386" Type="http://schemas.openxmlformats.org/officeDocument/2006/relationships/ctrlProp" Target="../ctrlProps/ctrlProp383.xml"/><Relationship Id="rId551" Type="http://schemas.openxmlformats.org/officeDocument/2006/relationships/ctrlProp" Target="../ctrlProps/ctrlProp548.xml"/><Relationship Id="rId593" Type="http://schemas.openxmlformats.org/officeDocument/2006/relationships/ctrlProp" Target="../ctrlProps/ctrlProp590.xml"/><Relationship Id="rId607" Type="http://schemas.openxmlformats.org/officeDocument/2006/relationships/table" Target="../tables/table3.xml"/><Relationship Id="rId649" Type="http://schemas.openxmlformats.org/officeDocument/2006/relationships/table" Target="../tables/table45.xml"/><Relationship Id="rId190" Type="http://schemas.openxmlformats.org/officeDocument/2006/relationships/ctrlProp" Target="../ctrlProps/ctrlProp187.xml"/><Relationship Id="rId204" Type="http://schemas.openxmlformats.org/officeDocument/2006/relationships/ctrlProp" Target="../ctrlProps/ctrlProp201.xml"/><Relationship Id="rId246" Type="http://schemas.openxmlformats.org/officeDocument/2006/relationships/ctrlProp" Target="../ctrlProps/ctrlProp243.xml"/><Relationship Id="rId288" Type="http://schemas.openxmlformats.org/officeDocument/2006/relationships/ctrlProp" Target="../ctrlProps/ctrlProp285.xml"/><Relationship Id="rId411" Type="http://schemas.openxmlformats.org/officeDocument/2006/relationships/ctrlProp" Target="../ctrlProps/ctrlProp408.xml"/><Relationship Id="rId453" Type="http://schemas.openxmlformats.org/officeDocument/2006/relationships/ctrlProp" Target="../ctrlProps/ctrlProp450.xml"/><Relationship Id="rId509" Type="http://schemas.openxmlformats.org/officeDocument/2006/relationships/ctrlProp" Target="../ctrlProps/ctrlProp506.xml"/><Relationship Id="rId660" Type="http://schemas.openxmlformats.org/officeDocument/2006/relationships/table" Target="../tables/table56.xml"/><Relationship Id="rId106" Type="http://schemas.openxmlformats.org/officeDocument/2006/relationships/ctrlProp" Target="../ctrlProps/ctrlProp103.xml"/><Relationship Id="rId313" Type="http://schemas.openxmlformats.org/officeDocument/2006/relationships/ctrlProp" Target="../ctrlProps/ctrlProp310.xml"/><Relationship Id="rId495" Type="http://schemas.openxmlformats.org/officeDocument/2006/relationships/ctrlProp" Target="../ctrlProps/ctrlProp492.xml"/><Relationship Id="rId716" Type="http://schemas.openxmlformats.org/officeDocument/2006/relationships/table" Target="../tables/table112.xml"/><Relationship Id="rId10" Type="http://schemas.openxmlformats.org/officeDocument/2006/relationships/ctrlProp" Target="../ctrlProps/ctrlProp7.xml"/><Relationship Id="rId52" Type="http://schemas.openxmlformats.org/officeDocument/2006/relationships/ctrlProp" Target="../ctrlProps/ctrlProp49.xml"/><Relationship Id="rId94" Type="http://schemas.openxmlformats.org/officeDocument/2006/relationships/ctrlProp" Target="../ctrlProps/ctrlProp91.xml"/><Relationship Id="rId148" Type="http://schemas.openxmlformats.org/officeDocument/2006/relationships/ctrlProp" Target="../ctrlProps/ctrlProp145.xml"/><Relationship Id="rId355" Type="http://schemas.openxmlformats.org/officeDocument/2006/relationships/ctrlProp" Target="../ctrlProps/ctrlProp352.xml"/><Relationship Id="rId397" Type="http://schemas.openxmlformats.org/officeDocument/2006/relationships/ctrlProp" Target="../ctrlProps/ctrlProp394.xml"/><Relationship Id="rId520" Type="http://schemas.openxmlformats.org/officeDocument/2006/relationships/ctrlProp" Target="../ctrlProps/ctrlProp517.xml"/><Relationship Id="rId562" Type="http://schemas.openxmlformats.org/officeDocument/2006/relationships/ctrlProp" Target="../ctrlProps/ctrlProp559.xml"/><Relationship Id="rId618" Type="http://schemas.openxmlformats.org/officeDocument/2006/relationships/table" Target="../tables/table14.xml"/><Relationship Id="rId215" Type="http://schemas.openxmlformats.org/officeDocument/2006/relationships/ctrlProp" Target="../ctrlProps/ctrlProp212.xml"/><Relationship Id="rId257" Type="http://schemas.openxmlformats.org/officeDocument/2006/relationships/ctrlProp" Target="../ctrlProps/ctrlProp254.xml"/><Relationship Id="rId422" Type="http://schemas.openxmlformats.org/officeDocument/2006/relationships/ctrlProp" Target="../ctrlProps/ctrlProp419.xml"/><Relationship Id="rId464" Type="http://schemas.openxmlformats.org/officeDocument/2006/relationships/ctrlProp" Target="../ctrlProps/ctrlProp461.xml"/><Relationship Id="rId299" Type="http://schemas.openxmlformats.org/officeDocument/2006/relationships/ctrlProp" Target="../ctrlProps/ctrlProp296.xml"/><Relationship Id="rId727" Type="http://schemas.openxmlformats.org/officeDocument/2006/relationships/table" Target="../tables/table123.xml"/><Relationship Id="rId63" Type="http://schemas.openxmlformats.org/officeDocument/2006/relationships/ctrlProp" Target="../ctrlProps/ctrlProp60.xml"/><Relationship Id="rId159" Type="http://schemas.openxmlformats.org/officeDocument/2006/relationships/ctrlProp" Target="../ctrlProps/ctrlProp156.xml"/><Relationship Id="rId366" Type="http://schemas.openxmlformats.org/officeDocument/2006/relationships/ctrlProp" Target="../ctrlProps/ctrlProp363.xml"/><Relationship Id="rId573" Type="http://schemas.openxmlformats.org/officeDocument/2006/relationships/ctrlProp" Target="../ctrlProps/ctrlProp570.xml"/><Relationship Id="rId226" Type="http://schemas.openxmlformats.org/officeDocument/2006/relationships/ctrlProp" Target="../ctrlProps/ctrlProp223.xml"/><Relationship Id="rId433" Type="http://schemas.openxmlformats.org/officeDocument/2006/relationships/ctrlProp" Target="../ctrlProps/ctrlProp430.xml"/><Relationship Id="rId640" Type="http://schemas.openxmlformats.org/officeDocument/2006/relationships/table" Target="../tables/table36.xml"/><Relationship Id="rId738" Type="http://schemas.openxmlformats.org/officeDocument/2006/relationships/table" Target="../tables/table134.xml"/><Relationship Id="rId74" Type="http://schemas.openxmlformats.org/officeDocument/2006/relationships/ctrlProp" Target="../ctrlProps/ctrlProp71.xml"/><Relationship Id="rId377" Type="http://schemas.openxmlformats.org/officeDocument/2006/relationships/ctrlProp" Target="../ctrlProps/ctrlProp374.xml"/><Relationship Id="rId500" Type="http://schemas.openxmlformats.org/officeDocument/2006/relationships/ctrlProp" Target="../ctrlProps/ctrlProp497.xml"/><Relationship Id="rId584" Type="http://schemas.openxmlformats.org/officeDocument/2006/relationships/ctrlProp" Target="../ctrlProps/ctrlProp581.xml"/><Relationship Id="rId5" Type="http://schemas.openxmlformats.org/officeDocument/2006/relationships/ctrlProp" Target="../ctrlProps/ctrlProp2.xml"/><Relationship Id="rId237" Type="http://schemas.openxmlformats.org/officeDocument/2006/relationships/ctrlProp" Target="../ctrlProps/ctrlProp234.xml"/><Relationship Id="rId444" Type="http://schemas.openxmlformats.org/officeDocument/2006/relationships/ctrlProp" Target="../ctrlProps/ctrlProp441.xml"/><Relationship Id="rId651" Type="http://schemas.openxmlformats.org/officeDocument/2006/relationships/table" Target="../tables/table47.xml"/><Relationship Id="rId290" Type="http://schemas.openxmlformats.org/officeDocument/2006/relationships/ctrlProp" Target="../ctrlProps/ctrlProp287.xml"/><Relationship Id="rId304" Type="http://schemas.openxmlformats.org/officeDocument/2006/relationships/ctrlProp" Target="../ctrlProps/ctrlProp301.xml"/><Relationship Id="rId388" Type="http://schemas.openxmlformats.org/officeDocument/2006/relationships/ctrlProp" Target="../ctrlProps/ctrlProp385.xml"/><Relationship Id="rId511" Type="http://schemas.openxmlformats.org/officeDocument/2006/relationships/ctrlProp" Target="../ctrlProps/ctrlProp508.xml"/><Relationship Id="rId609" Type="http://schemas.openxmlformats.org/officeDocument/2006/relationships/table" Target="../tables/table5.xml"/><Relationship Id="rId85" Type="http://schemas.openxmlformats.org/officeDocument/2006/relationships/ctrlProp" Target="../ctrlProps/ctrlProp82.xml"/><Relationship Id="rId150" Type="http://schemas.openxmlformats.org/officeDocument/2006/relationships/ctrlProp" Target="../ctrlProps/ctrlProp147.xml"/><Relationship Id="rId595" Type="http://schemas.openxmlformats.org/officeDocument/2006/relationships/ctrlProp" Target="../ctrlProps/ctrlProp592.xml"/><Relationship Id="rId248" Type="http://schemas.openxmlformats.org/officeDocument/2006/relationships/ctrlProp" Target="../ctrlProps/ctrlProp245.xml"/><Relationship Id="rId455" Type="http://schemas.openxmlformats.org/officeDocument/2006/relationships/ctrlProp" Target="../ctrlProps/ctrlProp452.xml"/><Relationship Id="rId662" Type="http://schemas.openxmlformats.org/officeDocument/2006/relationships/table" Target="../tables/table58.xml"/><Relationship Id="rId12" Type="http://schemas.openxmlformats.org/officeDocument/2006/relationships/ctrlProp" Target="../ctrlProps/ctrlProp9.xml"/><Relationship Id="rId108" Type="http://schemas.openxmlformats.org/officeDocument/2006/relationships/ctrlProp" Target="../ctrlProps/ctrlProp105.xml"/><Relationship Id="rId315" Type="http://schemas.openxmlformats.org/officeDocument/2006/relationships/ctrlProp" Target="../ctrlProps/ctrlProp312.xml"/><Relationship Id="rId522" Type="http://schemas.openxmlformats.org/officeDocument/2006/relationships/ctrlProp" Target="../ctrlProps/ctrlProp519.xml"/><Relationship Id="rId96" Type="http://schemas.openxmlformats.org/officeDocument/2006/relationships/ctrlProp" Target="../ctrlProps/ctrlProp93.xml"/><Relationship Id="rId161" Type="http://schemas.openxmlformats.org/officeDocument/2006/relationships/ctrlProp" Target="../ctrlProps/ctrlProp158.xml"/><Relationship Id="rId399" Type="http://schemas.openxmlformats.org/officeDocument/2006/relationships/ctrlProp" Target="../ctrlProps/ctrlProp396.xml"/><Relationship Id="rId259" Type="http://schemas.openxmlformats.org/officeDocument/2006/relationships/ctrlProp" Target="../ctrlProps/ctrlProp256.xml"/><Relationship Id="rId466" Type="http://schemas.openxmlformats.org/officeDocument/2006/relationships/ctrlProp" Target="../ctrlProps/ctrlProp463.xml"/><Relationship Id="rId673" Type="http://schemas.openxmlformats.org/officeDocument/2006/relationships/table" Target="../tables/table69.xml"/><Relationship Id="rId23" Type="http://schemas.openxmlformats.org/officeDocument/2006/relationships/ctrlProp" Target="../ctrlProps/ctrlProp20.xml"/><Relationship Id="rId119" Type="http://schemas.openxmlformats.org/officeDocument/2006/relationships/ctrlProp" Target="../ctrlProps/ctrlProp116.xml"/><Relationship Id="rId326" Type="http://schemas.openxmlformats.org/officeDocument/2006/relationships/ctrlProp" Target="../ctrlProps/ctrlProp323.xml"/><Relationship Id="rId533" Type="http://schemas.openxmlformats.org/officeDocument/2006/relationships/ctrlProp" Target="../ctrlProps/ctrlProp530.xml"/><Relationship Id="rId740" Type="http://schemas.openxmlformats.org/officeDocument/2006/relationships/table" Target="../tables/table136.xml"/><Relationship Id="rId172" Type="http://schemas.openxmlformats.org/officeDocument/2006/relationships/ctrlProp" Target="../ctrlProps/ctrlProp169.xml"/><Relationship Id="rId477" Type="http://schemas.openxmlformats.org/officeDocument/2006/relationships/ctrlProp" Target="../ctrlProps/ctrlProp474.xml"/><Relationship Id="rId600" Type="http://schemas.openxmlformats.org/officeDocument/2006/relationships/ctrlProp" Target="../ctrlProps/ctrlProp597.xml"/><Relationship Id="rId684" Type="http://schemas.openxmlformats.org/officeDocument/2006/relationships/table" Target="../tables/table80.xml"/><Relationship Id="rId337" Type="http://schemas.openxmlformats.org/officeDocument/2006/relationships/ctrlProp" Target="../ctrlProps/ctrlProp334.xml"/><Relationship Id="rId34" Type="http://schemas.openxmlformats.org/officeDocument/2006/relationships/ctrlProp" Target="../ctrlProps/ctrlProp31.xml"/><Relationship Id="rId544" Type="http://schemas.openxmlformats.org/officeDocument/2006/relationships/ctrlProp" Target="../ctrlProps/ctrlProp541.xml"/><Relationship Id="rId183" Type="http://schemas.openxmlformats.org/officeDocument/2006/relationships/ctrlProp" Target="../ctrlProps/ctrlProp180.xml"/><Relationship Id="rId390" Type="http://schemas.openxmlformats.org/officeDocument/2006/relationships/ctrlProp" Target="../ctrlProps/ctrlProp387.xml"/><Relationship Id="rId404" Type="http://schemas.openxmlformats.org/officeDocument/2006/relationships/ctrlProp" Target="../ctrlProps/ctrlProp401.xml"/><Relationship Id="rId611" Type="http://schemas.openxmlformats.org/officeDocument/2006/relationships/table" Target="../tables/table7.xml"/><Relationship Id="rId250" Type="http://schemas.openxmlformats.org/officeDocument/2006/relationships/ctrlProp" Target="../ctrlProps/ctrlProp247.xml"/><Relationship Id="rId488" Type="http://schemas.openxmlformats.org/officeDocument/2006/relationships/ctrlProp" Target="../ctrlProps/ctrlProp485.xml"/><Relationship Id="rId695" Type="http://schemas.openxmlformats.org/officeDocument/2006/relationships/table" Target="../tables/table91.xml"/><Relationship Id="rId709" Type="http://schemas.openxmlformats.org/officeDocument/2006/relationships/table" Target="../tables/table105.xml"/><Relationship Id="rId45" Type="http://schemas.openxmlformats.org/officeDocument/2006/relationships/ctrlProp" Target="../ctrlProps/ctrlProp42.xml"/><Relationship Id="rId110" Type="http://schemas.openxmlformats.org/officeDocument/2006/relationships/ctrlProp" Target="../ctrlProps/ctrlProp107.xml"/><Relationship Id="rId348" Type="http://schemas.openxmlformats.org/officeDocument/2006/relationships/ctrlProp" Target="../ctrlProps/ctrlProp345.xml"/><Relationship Id="rId555" Type="http://schemas.openxmlformats.org/officeDocument/2006/relationships/ctrlProp" Target="../ctrlProps/ctrlProp552.xml"/><Relationship Id="rId194" Type="http://schemas.openxmlformats.org/officeDocument/2006/relationships/ctrlProp" Target="../ctrlProps/ctrlProp191.xml"/><Relationship Id="rId208" Type="http://schemas.openxmlformats.org/officeDocument/2006/relationships/ctrlProp" Target="../ctrlProps/ctrlProp205.xml"/><Relationship Id="rId415" Type="http://schemas.openxmlformats.org/officeDocument/2006/relationships/ctrlProp" Target="../ctrlProps/ctrlProp412.xml"/><Relationship Id="rId622" Type="http://schemas.openxmlformats.org/officeDocument/2006/relationships/table" Target="../tables/table18.xml"/><Relationship Id="rId261" Type="http://schemas.openxmlformats.org/officeDocument/2006/relationships/ctrlProp" Target="../ctrlProps/ctrlProp258.xml"/><Relationship Id="rId499" Type="http://schemas.openxmlformats.org/officeDocument/2006/relationships/ctrlProp" Target="../ctrlProps/ctrlProp496.xml"/><Relationship Id="rId56" Type="http://schemas.openxmlformats.org/officeDocument/2006/relationships/ctrlProp" Target="../ctrlProps/ctrlProp53.xml"/><Relationship Id="rId359" Type="http://schemas.openxmlformats.org/officeDocument/2006/relationships/ctrlProp" Target="../ctrlProps/ctrlProp356.xml"/><Relationship Id="rId566" Type="http://schemas.openxmlformats.org/officeDocument/2006/relationships/ctrlProp" Target="../ctrlProps/ctrlProp563.xml"/><Relationship Id="rId121" Type="http://schemas.openxmlformats.org/officeDocument/2006/relationships/ctrlProp" Target="../ctrlProps/ctrlProp118.xml"/><Relationship Id="rId219" Type="http://schemas.openxmlformats.org/officeDocument/2006/relationships/ctrlProp" Target="../ctrlProps/ctrlProp216.xml"/><Relationship Id="rId426" Type="http://schemas.openxmlformats.org/officeDocument/2006/relationships/ctrlProp" Target="../ctrlProps/ctrlProp423.xml"/><Relationship Id="rId633" Type="http://schemas.openxmlformats.org/officeDocument/2006/relationships/table" Target="../tables/table29.xml"/><Relationship Id="rId67" Type="http://schemas.openxmlformats.org/officeDocument/2006/relationships/ctrlProp" Target="../ctrlProps/ctrlProp64.xml"/><Relationship Id="rId272" Type="http://schemas.openxmlformats.org/officeDocument/2006/relationships/ctrlProp" Target="../ctrlProps/ctrlProp269.xml"/><Relationship Id="rId577" Type="http://schemas.openxmlformats.org/officeDocument/2006/relationships/ctrlProp" Target="../ctrlProps/ctrlProp574.xml"/><Relationship Id="rId700" Type="http://schemas.openxmlformats.org/officeDocument/2006/relationships/table" Target="../tables/table96.xml"/><Relationship Id="rId132" Type="http://schemas.openxmlformats.org/officeDocument/2006/relationships/ctrlProp" Target="../ctrlProps/ctrlProp129.xml"/><Relationship Id="rId437" Type="http://schemas.openxmlformats.org/officeDocument/2006/relationships/ctrlProp" Target="../ctrlProps/ctrlProp434.xml"/><Relationship Id="rId644" Type="http://schemas.openxmlformats.org/officeDocument/2006/relationships/table" Target="../tables/table40.xml"/><Relationship Id="rId283" Type="http://schemas.openxmlformats.org/officeDocument/2006/relationships/ctrlProp" Target="../ctrlProps/ctrlProp280.xml"/><Relationship Id="rId490" Type="http://schemas.openxmlformats.org/officeDocument/2006/relationships/ctrlProp" Target="../ctrlProps/ctrlProp487.xml"/><Relationship Id="rId504" Type="http://schemas.openxmlformats.org/officeDocument/2006/relationships/ctrlProp" Target="../ctrlProps/ctrlProp501.xml"/><Relationship Id="rId711" Type="http://schemas.openxmlformats.org/officeDocument/2006/relationships/table" Target="../tables/table107.xml"/><Relationship Id="rId78" Type="http://schemas.openxmlformats.org/officeDocument/2006/relationships/ctrlProp" Target="../ctrlProps/ctrlProp75.xml"/><Relationship Id="rId143" Type="http://schemas.openxmlformats.org/officeDocument/2006/relationships/ctrlProp" Target="../ctrlProps/ctrlProp140.xml"/><Relationship Id="rId350" Type="http://schemas.openxmlformats.org/officeDocument/2006/relationships/ctrlProp" Target="../ctrlProps/ctrlProp347.xml"/><Relationship Id="rId588" Type="http://schemas.openxmlformats.org/officeDocument/2006/relationships/ctrlProp" Target="../ctrlProps/ctrlProp585.xml"/><Relationship Id="rId9" Type="http://schemas.openxmlformats.org/officeDocument/2006/relationships/ctrlProp" Target="../ctrlProps/ctrlProp6.xml"/><Relationship Id="rId210" Type="http://schemas.openxmlformats.org/officeDocument/2006/relationships/ctrlProp" Target="../ctrlProps/ctrlProp207.xml"/><Relationship Id="rId448" Type="http://schemas.openxmlformats.org/officeDocument/2006/relationships/ctrlProp" Target="../ctrlProps/ctrlProp445.xml"/><Relationship Id="rId655" Type="http://schemas.openxmlformats.org/officeDocument/2006/relationships/table" Target="../tables/table51.xml"/><Relationship Id="rId294" Type="http://schemas.openxmlformats.org/officeDocument/2006/relationships/ctrlProp" Target="../ctrlProps/ctrlProp291.xml"/><Relationship Id="rId308" Type="http://schemas.openxmlformats.org/officeDocument/2006/relationships/ctrlProp" Target="../ctrlProps/ctrlProp305.xml"/><Relationship Id="rId515" Type="http://schemas.openxmlformats.org/officeDocument/2006/relationships/ctrlProp" Target="../ctrlProps/ctrlProp512.xml"/><Relationship Id="rId722" Type="http://schemas.openxmlformats.org/officeDocument/2006/relationships/table" Target="../tables/table118.xml"/><Relationship Id="rId89" Type="http://schemas.openxmlformats.org/officeDocument/2006/relationships/ctrlProp" Target="../ctrlProps/ctrlProp86.xml"/><Relationship Id="rId154" Type="http://schemas.openxmlformats.org/officeDocument/2006/relationships/ctrlProp" Target="../ctrlProps/ctrlProp151.xml"/><Relationship Id="rId361" Type="http://schemas.openxmlformats.org/officeDocument/2006/relationships/ctrlProp" Target="../ctrlProps/ctrlProp358.xml"/><Relationship Id="rId599" Type="http://schemas.openxmlformats.org/officeDocument/2006/relationships/ctrlProp" Target="../ctrlProps/ctrlProp596.xml"/><Relationship Id="rId459" Type="http://schemas.openxmlformats.org/officeDocument/2006/relationships/ctrlProp" Target="../ctrlProps/ctrlProp456.xml"/><Relationship Id="rId666" Type="http://schemas.openxmlformats.org/officeDocument/2006/relationships/table" Target="../tables/table62.xml"/><Relationship Id="rId16" Type="http://schemas.openxmlformats.org/officeDocument/2006/relationships/ctrlProp" Target="../ctrlProps/ctrlProp13.xml"/><Relationship Id="rId221" Type="http://schemas.openxmlformats.org/officeDocument/2006/relationships/ctrlProp" Target="../ctrlProps/ctrlProp218.xml"/><Relationship Id="rId319" Type="http://schemas.openxmlformats.org/officeDocument/2006/relationships/ctrlProp" Target="../ctrlProps/ctrlProp316.xml"/><Relationship Id="rId526" Type="http://schemas.openxmlformats.org/officeDocument/2006/relationships/ctrlProp" Target="../ctrlProps/ctrlProp523.xml"/><Relationship Id="rId733" Type="http://schemas.openxmlformats.org/officeDocument/2006/relationships/table" Target="../tables/table129.xml"/><Relationship Id="rId165" Type="http://schemas.openxmlformats.org/officeDocument/2006/relationships/ctrlProp" Target="../ctrlProps/ctrlProp162.xml"/><Relationship Id="rId372" Type="http://schemas.openxmlformats.org/officeDocument/2006/relationships/ctrlProp" Target="../ctrlProps/ctrlProp369.xml"/><Relationship Id="rId677" Type="http://schemas.openxmlformats.org/officeDocument/2006/relationships/table" Target="../tables/table73.xml"/><Relationship Id="rId232" Type="http://schemas.openxmlformats.org/officeDocument/2006/relationships/ctrlProp" Target="../ctrlProps/ctrlProp229.xml"/><Relationship Id="rId27" Type="http://schemas.openxmlformats.org/officeDocument/2006/relationships/ctrlProp" Target="../ctrlProps/ctrlProp24.xml"/><Relationship Id="rId537" Type="http://schemas.openxmlformats.org/officeDocument/2006/relationships/ctrlProp" Target="../ctrlProps/ctrlProp534.xml"/><Relationship Id="rId80" Type="http://schemas.openxmlformats.org/officeDocument/2006/relationships/ctrlProp" Target="../ctrlProps/ctrlProp77.xml"/><Relationship Id="rId176" Type="http://schemas.openxmlformats.org/officeDocument/2006/relationships/ctrlProp" Target="../ctrlProps/ctrlProp173.xml"/><Relationship Id="rId383" Type="http://schemas.openxmlformats.org/officeDocument/2006/relationships/ctrlProp" Target="../ctrlProps/ctrlProp380.xml"/><Relationship Id="rId590" Type="http://schemas.openxmlformats.org/officeDocument/2006/relationships/ctrlProp" Target="../ctrlProps/ctrlProp587.xml"/><Relationship Id="rId604" Type="http://schemas.openxmlformats.org/officeDocument/2006/relationships/ctrlProp" Target="../ctrlProps/ctrlProp601.xml"/><Relationship Id="rId243" Type="http://schemas.openxmlformats.org/officeDocument/2006/relationships/ctrlProp" Target="../ctrlProps/ctrlProp240.xml"/><Relationship Id="rId450" Type="http://schemas.openxmlformats.org/officeDocument/2006/relationships/ctrlProp" Target="../ctrlProps/ctrlProp447.xml"/><Relationship Id="rId688" Type="http://schemas.openxmlformats.org/officeDocument/2006/relationships/table" Target="../tables/table84.xml"/><Relationship Id="rId38" Type="http://schemas.openxmlformats.org/officeDocument/2006/relationships/ctrlProp" Target="../ctrlProps/ctrlProp35.xml"/><Relationship Id="rId103" Type="http://schemas.openxmlformats.org/officeDocument/2006/relationships/ctrlProp" Target="../ctrlProps/ctrlProp100.xml"/><Relationship Id="rId310" Type="http://schemas.openxmlformats.org/officeDocument/2006/relationships/ctrlProp" Target="../ctrlProps/ctrlProp307.xml"/><Relationship Id="rId548" Type="http://schemas.openxmlformats.org/officeDocument/2006/relationships/ctrlProp" Target="../ctrlProps/ctrlProp545.xml"/><Relationship Id="rId91" Type="http://schemas.openxmlformats.org/officeDocument/2006/relationships/ctrlProp" Target="../ctrlProps/ctrlProp88.xml"/><Relationship Id="rId187" Type="http://schemas.openxmlformats.org/officeDocument/2006/relationships/ctrlProp" Target="../ctrlProps/ctrlProp184.xml"/><Relationship Id="rId394" Type="http://schemas.openxmlformats.org/officeDocument/2006/relationships/ctrlProp" Target="../ctrlProps/ctrlProp391.xml"/><Relationship Id="rId408" Type="http://schemas.openxmlformats.org/officeDocument/2006/relationships/ctrlProp" Target="../ctrlProps/ctrlProp405.xml"/><Relationship Id="rId615" Type="http://schemas.openxmlformats.org/officeDocument/2006/relationships/table" Target="../tables/table11.xml"/><Relationship Id="rId254" Type="http://schemas.openxmlformats.org/officeDocument/2006/relationships/ctrlProp" Target="../ctrlProps/ctrlProp251.xml"/><Relationship Id="rId699" Type="http://schemas.openxmlformats.org/officeDocument/2006/relationships/table" Target="../tables/table95.xml"/><Relationship Id="rId49" Type="http://schemas.openxmlformats.org/officeDocument/2006/relationships/ctrlProp" Target="../ctrlProps/ctrlProp46.xml"/><Relationship Id="rId114" Type="http://schemas.openxmlformats.org/officeDocument/2006/relationships/ctrlProp" Target="../ctrlProps/ctrlProp111.xml"/><Relationship Id="rId461" Type="http://schemas.openxmlformats.org/officeDocument/2006/relationships/ctrlProp" Target="../ctrlProps/ctrlProp458.xml"/><Relationship Id="rId559" Type="http://schemas.openxmlformats.org/officeDocument/2006/relationships/ctrlProp" Target="../ctrlProps/ctrlProp556.xml"/><Relationship Id="rId198" Type="http://schemas.openxmlformats.org/officeDocument/2006/relationships/ctrlProp" Target="../ctrlProps/ctrlProp195.xml"/><Relationship Id="rId321" Type="http://schemas.openxmlformats.org/officeDocument/2006/relationships/ctrlProp" Target="../ctrlProps/ctrlProp318.xml"/><Relationship Id="rId419" Type="http://schemas.openxmlformats.org/officeDocument/2006/relationships/ctrlProp" Target="../ctrlProps/ctrlProp416.xml"/><Relationship Id="rId626" Type="http://schemas.openxmlformats.org/officeDocument/2006/relationships/table" Target="../tables/table22.xml"/><Relationship Id="rId265" Type="http://schemas.openxmlformats.org/officeDocument/2006/relationships/ctrlProp" Target="../ctrlProps/ctrlProp262.xml"/><Relationship Id="rId472" Type="http://schemas.openxmlformats.org/officeDocument/2006/relationships/ctrlProp" Target="../ctrlProps/ctrlProp469.xml"/><Relationship Id="rId125" Type="http://schemas.openxmlformats.org/officeDocument/2006/relationships/ctrlProp" Target="../ctrlProps/ctrlProp122.xml"/><Relationship Id="rId332" Type="http://schemas.openxmlformats.org/officeDocument/2006/relationships/ctrlProp" Target="../ctrlProps/ctrlProp329.xml"/><Relationship Id="rId637" Type="http://schemas.openxmlformats.org/officeDocument/2006/relationships/table" Target="../tables/table33.xml"/><Relationship Id="rId276" Type="http://schemas.openxmlformats.org/officeDocument/2006/relationships/ctrlProp" Target="../ctrlProps/ctrlProp273.xml"/><Relationship Id="rId483" Type="http://schemas.openxmlformats.org/officeDocument/2006/relationships/ctrlProp" Target="../ctrlProps/ctrlProp480.xml"/><Relationship Id="rId690" Type="http://schemas.openxmlformats.org/officeDocument/2006/relationships/table" Target="../tables/table86.xml"/><Relationship Id="rId704" Type="http://schemas.openxmlformats.org/officeDocument/2006/relationships/table" Target="../tables/table100.xml"/><Relationship Id="rId40" Type="http://schemas.openxmlformats.org/officeDocument/2006/relationships/ctrlProp" Target="../ctrlProps/ctrlProp37.xml"/><Relationship Id="rId136" Type="http://schemas.openxmlformats.org/officeDocument/2006/relationships/ctrlProp" Target="../ctrlProps/ctrlProp133.xml"/><Relationship Id="rId343" Type="http://schemas.openxmlformats.org/officeDocument/2006/relationships/ctrlProp" Target="../ctrlProps/ctrlProp340.xml"/><Relationship Id="rId550" Type="http://schemas.openxmlformats.org/officeDocument/2006/relationships/ctrlProp" Target="../ctrlProps/ctrlProp547.xml"/><Relationship Id="rId203" Type="http://schemas.openxmlformats.org/officeDocument/2006/relationships/ctrlProp" Target="../ctrlProps/ctrlProp200.xml"/><Relationship Id="rId648" Type="http://schemas.openxmlformats.org/officeDocument/2006/relationships/table" Target="../tables/table44.xml"/><Relationship Id="rId287" Type="http://schemas.openxmlformats.org/officeDocument/2006/relationships/ctrlProp" Target="../ctrlProps/ctrlProp284.xml"/><Relationship Id="rId410" Type="http://schemas.openxmlformats.org/officeDocument/2006/relationships/ctrlProp" Target="../ctrlProps/ctrlProp407.xml"/><Relationship Id="rId494" Type="http://schemas.openxmlformats.org/officeDocument/2006/relationships/ctrlProp" Target="../ctrlProps/ctrlProp491.xml"/><Relationship Id="rId508" Type="http://schemas.openxmlformats.org/officeDocument/2006/relationships/ctrlProp" Target="../ctrlProps/ctrlProp505.xml"/><Relationship Id="rId715" Type="http://schemas.openxmlformats.org/officeDocument/2006/relationships/table" Target="../tables/table111.xml"/><Relationship Id="rId147" Type="http://schemas.openxmlformats.org/officeDocument/2006/relationships/ctrlProp" Target="../ctrlProps/ctrlProp144.xml"/><Relationship Id="rId354" Type="http://schemas.openxmlformats.org/officeDocument/2006/relationships/ctrlProp" Target="../ctrlProps/ctrlProp351.xml"/><Relationship Id="rId51" Type="http://schemas.openxmlformats.org/officeDocument/2006/relationships/ctrlProp" Target="../ctrlProps/ctrlProp48.xml"/><Relationship Id="rId561" Type="http://schemas.openxmlformats.org/officeDocument/2006/relationships/ctrlProp" Target="../ctrlProps/ctrlProp558.xml"/><Relationship Id="rId659" Type="http://schemas.openxmlformats.org/officeDocument/2006/relationships/table" Target="../tables/table55.xml"/><Relationship Id="rId214" Type="http://schemas.openxmlformats.org/officeDocument/2006/relationships/ctrlProp" Target="../ctrlProps/ctrlProp211.xml"/><Relationship Id="rId298" Type="http://schemas.openxmlformats.org/officeDocument/2006/relationships/ctrlProp" Target="../ctrlProps/ctrlProp295.xml"/><Relationship Id="rId421" Type="http://schemas.openxmlformats.org/officeDocument/2006/relationships/ctrlProp" Target="../ctrlProps/ctrlProp418.xml"/><Relationship Id="rId519" Type="http://schemas.openxmlformats.org/officeDocument/2006/relationships/ctrlProp" Target="../ctrlProps/ctrlProp516.xml"/></Relationships>
</file>

<file path=xl/worksheets/_rels/sheet5.xml.rels><?xml version="1.0" encoding="UTF-8" standalone="yes"?>
<Relationships xmlns="http://schemas.openxmlformats.org/package/2006/relationships"><Relationship Id="rId8" Type="http://schemas.openxmlformats.org/officeDocument/2006/relationships/comments" Target="../comments2.xml"/><Relationship Id="rId3" Type="http://schemas.openxmlformats.org/officeDocument/2006/relationships/ctrlProp" Target="../ctrlProps/ctrlProp602.xml"/><Relationship Id="rId7" Type="http://schemas.openxmlformats.org/officeDocument/2006/relationships/table" Target="../tables/table138.xml"/><Relationship Id="rId2" Type="http://schemas.openxmlformats.org/officeDocument/2006/relationships/vmlDrawing" Target="../drawings/vmlDrawing2.vml"/><Relationship Id="rId1" Type="http://schemas.openxmlformats.org/officeDocument/2006/relationships/drawing" Target="../drawings/drawing3.xml"/><Relationship Id="rId6" Type="http://schemas.openxmlformats.org/officeDocument/2006/relationships/ctrlProp" Target="../ctrlProps/ctrlProp605.xml"/><Relationship Id="rId5" Type="http://schemas.openxmlformats.org/officeDocument/2006/relationships/ctrlProp" Target="../ctrlProps/ctrlProp604.xml"/><Relationship Id="rId4" Type="http://schemas.openxmlformats.org/officeDocument/2006/relationships/ctrlProp" Target="../ctrlProps/ctrlProp60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6"/>
  <dimension ref="B6:G39"/>
  <sheetViews>
    <sheetView showGridLines="0" workbookViewId="0">
      <selection activeCell="H35" sqref="H35"/>
    </sheetView>
  </sheetViews>
  <sheetFormatPr baseColWidth="10" defaultColWidth="9.140625" defaultRowHeight="15" x14ac:dyDescent="0.25"/>
  <cols>
    <col min="1" max="1" width="4" customWidth="1"/>
    <col min="2" max="2" width="67.7109375" style="46" customWidth="1"/>
    <col min="3" max="3" width="44.5703125" style="54" customWidth="1"/>
    <col min="4" max="4" width="9.140625" customWidth="1"/>
  </cols>
  <sheetData>
    <row r="6" spans="2:7" x14ac:dyDescent="0.25">
      <c r="B6" s="78" t="s">
        <v>15167</v>
      </c>
      <c r="C6" s="78"/>
    </row>
    <row r="7" spans="2:7" ht="18" x14ac:dyDescent="0.25">
      <c r="B7" s="47" t="s">
        <v>5214</v>
      </c>
      <c r="C7" s="48">
        <f ca="1">PACC!B10</f>
        <v>43391226.808880001</v>
      </c>
      <c r="G7" s="25"/>
    </row>
    <row r="8" spans="2:7" ht="18" x14ac:dyDescent="0.25">
      <c r="B8" s="49" t="s">
        <v>3640</v>
      </c>
      <c r="C8" s="50">
        <f ca="1">PACC!B9</f>
        <v>137</v>
      </c>
      <c r="G8" s="25"/>
    </row>
    <row r="9" spans="2:7" ht="18" x14ac:dyDescent="0.25">
      <c r="B9" s="49" t="s">
        <v>5769</v>
      </c>
      <c r="C9" s="51" t="str">
        <f>IF(PACC!E6="","",PACC!E6)</f>
        <v>0201</v>
      </c>
      <c r="G9" s="25"/>
    </row>
    <row r="10" spans="2:7" ht="18" x14ac:dyDescent="0.25">
      <c r="B10" s="49" t="s">
        <v>873</v>
      </c>
      <c r="C10" s="51" t="str">
        <f>IF(PACC!E7="","",PACC!E7)</f>
        <v>01</v>
      </c>
      <c r="G10" s="25"/>
    </row>
    <row r="11" spans="2:7" ht="18" x14ac:dyDescent="0.25">
      <c r="B11" s="49" t="s">
        <v>3361</v>
      </c>
      <c r="C11" s="51" t="str">
        <f>IF(PACC!E8="","",PACC!E8)</f>
        <v>0001</v>
      </c>
      <c r="G11" s="25"/>
    </row>
    <row r="12" spans="2:7" ht="16.5" customHeight="1" x14ac:dyDescent="0.25">
      <c r="B12" s="49" t="s">
        <v>17724</v>
      </c>
      <c r="C12" s="51" t="str">
        <f>IF(PACC!E9="","",PACC!E9)</f>
        <v>Dirección nacional de Ética e Integridad Gubernamental</v>
      </c>
      <c r="G12" s="25"/>
    </row>
    <row r="13" spans="2:7" ht="16.5" customHeight="1" x14ac:dyDescent="0.25">
      <c r="B13" s="49" t="s">
        <v>18227</v>
      </c>
      <c r="C13" s="52">
        <f>IF(PACC!E11="","",PACC!E11)</f>
        <v>2023</v>
      </c>
      <c r="G13" s="26"/>
    </row>
    <row r="14" spans="2:7" ht="16.5" customHeight="1" x14ac:dyDescent="0.25">
      <c r="B14" s="49" t="s">
        <v>4035</v>
      </c>
      <c r="C14" s="70" t="str">
        <f>IF(PACC!E12="","",PACC!E12)</f>
        <v/>
      </c>
      <c r="G14" s="26"/>
    </row>
    <row r="15" spans="2:7" x14ac:dyDescent="0.25">
      <c r="B15" s="79" t="s">
        <v>3405</v>
      </c>
      <c r="C15" s="79"/>
    </row>
    <row r="16" spans="2:7" x14ac:dyDescent="0.25">
      <c r="B16" s="53" t="s">
        <v>10691</v>
      </c>
      <c r="C16" s="48">
        <f ca="1">SUMIF(ObjetoContratacionOculto,"="&amp;Bienes,TotalEstColumnValue)</f>
        <v>12874986.314000005</v>
      </c>
    </row>
    <row r="17" spans="2:3" x14ac:dyDescent="0.25">
      <c r="B17" s="53" t="s">
        <v>528</v>
      </c>
      <c r="C17" s="48">
        <f>SUMIF(ObjetoContratacionOculto,"="&amp;Obras,TotalEstColumnValue)</f>
        <v>0</v>
      </c>
    </row>
    <row r="18" spans="2:3" x14ac:dyDescent="0.25">
      <c r="B18" s="53" t="s">
        <v>91</v>
      </c>
      <c r="C18" s="48">
        <f ca="1">SUMIF(ObjetoContratacionOculto,"="&amp;Servicios,TotalEstColumnValue)</f>
        <v>30516240.494880009</v>
      </c>
    </row>
    <row r="19" spans="2:3" x14ac:dyDescent="0.25">
      <c r="B19" s="53" t="s">
        <v>6782</v>
      </c>
      <c r="C19" s="48">
        <f>SUMIF(ObjetoContratacionOculto,"="&amp;ServiciosConsultoria,TotalEstColumnValue)</f>
        <v>0</v>
      </c>
    </row>
    <row r="20" spans="2:3" x14ac:dyDescent="0.25">
      <c r="B20" s="53" t="s">
        <v>5127</v>
      </c>
      <c r="C20" s="48">
        <f>SUMIF(ObjetoContratacionOculto,"="&amp;ConsultoriaServicios,TotalEstColumnValue)</f>
        <v>0</v>
      </c>
    </row>
    <row r="21" spans="2:3" x14ac:dyDescent="0.25">
      <c r="B21" s="79" t="s">
        <v>16802</v>
      </c>
      <c r="C21" s="79"/>
    </row>
    <row r="22" spans="2:3" x14ac:dyDescent="0.25">
      <c r="B22" s="53" t="s">
        <v>11795</v>
      </c>
      <c r="C22" s="48">
        <f ca="1">SUMIF(MIPYMEOculto,"="&amp;MIPYMESí,TotalEstColumnValue)</f>
        <v>11887057.489680007</v>
      </c>
    </row>
    <row r="23" spans="2:3" x14ac:dyDescent="0.25">
      <c r="B23" s="53" t="s">
        <v>17857</v>
      </c>
      <c r="C23" s="48">
        <f ca="1">SUMIF(MIPYMEOculto,"="&amp;MIPYMEMujer,TotalEstColumnValue)</f>
        <v>13613363.359999999</v>
      </c>
    </row>
    <row r="24" spans="2:3" x14ac:dyDescent="0.25">
      <c r="B24" s="53" t="s">
        <v>3561</v>
      </c>
      <c r="C24" s="48">
        <f ca="1">SUMIF(MIPYMEOculto,"="&amp;MIPYMENo,TotalEstColumnValue)</f>
        <v>17890805.959200002</v>
      </c>
    </row>
    <row r="25" spans="2:3" x14ac:dyDescent="0.25">
      <c r="B25" s="78" t="s">
        <v>14391</v>
      </c>
      <c r="C25" s="78"/>
    </row>
    <row r="26" spans="2:3" x14ac:dyDescent="0.25">
      <c r="B26" s="53" t="s">
        <v>10102</v>
      </c>
      <c r="C26" s="48">
        <f ca="1">SUMIF(ProcedimientoOculto,"="&amp;ModCU,TotalEstColumnValue)</f>
        <v>5525977.4527999992</v>
      </c>
    </row>
    <row r="27" spans="2:3" x14ac:dyDescent="0.25">
      <c r="B27" s="53" t="s">
        <v>9173</v>
      </c>
      <c r="C27" s="48">
        <f ca="1">SUMIF(ProcedimientoOculto,"="&amp;ModCM,TotalEstColumnValue)</f>
        <v>18529501.084279992</v>
      </c>
    </row>
    <row r="28" spans="2:3" x14ac:dyDescent="0.25">
      <c r="B28" s="53" t="s">
        <v>11063</v>
      </c>
      <c r="C28" s="48">
        <f ca="1">SUMIF(ProcedimientoOculto,"="&amp;ModCP,TotalEstColumnValue)</f>
        <v>19335748.2718</v>
      </c>
    </row>
    <row r="29" spans="2:3" x14ac:dyDescent="0.25">
      <c r="B29" s="53" t="s">
        <v>7889</v>
      </c>
      <c r="C29" s="48">
        <f>SUMIF(ProcedimientoOculto,"="&amp;ModLP,TotalEstColumnValue)</f>
        <v>0</v>
      </c>
    </row>
    <row r="30" spans="2:3" x14ac:dyDescent="0.25">
      <c r="B30" s="53" t="s">
        <v>13158</v>
      </c>
      <c r="C30" s="48">
        <f>SUMIF(ProcedimientoOculto,"="&amp;ModLI,TotalEstColumnValue)</f>
        <v>0</v>
      </c>
    </row>
    <row r="31" spans="2:3" x14ac:dyDescent="0.25">
      <c r="B31" s="53" t="s">
        <v>10590</v>
      </c>
      <c r="C31" s="48">
        <f>SUMIF(ProcedimientoOculto,"="&amp;ModLR,TotalEstColumnValue)</f>
        <v>0</v>
      </c>
    </row>
    <row r="32" spans="2:3" x14ac:dyDescent="0.25">
      <c r="B32" s="53" t="s">
        <v>5122</v>
      </c>
      <c r="C32" s="48">
        <f>SUMIF(ProcedimientoOculto,"="&amp;ModSO,TotalEstColumnValue)</f>
        <v>0</v>
      </c>
    </row>
    <row r="33" spans="2:3" x14ac:dyDescent="0.25">
      <c r="B33" s="47" t="s">
        <v>15996</v>
      </c>
      <c r="C33" s="48">
        <f>SUMIF(ProcedimientoOculto,"="&amp;ModEBienes,TotalEstColumnValue)</f>
        <v>0</v>
      </c>
    </row>
    <row r="34" spans="2:3" ht="30" x14ac:dyDescent="0.25">
      <c r="B34" s="49" t="s">
        <v>12210</v>
      </c>
      <c r="C34" s="48">
        <f>SUMIF(ProcedimientoOculto,"="&amp;ModEConstruccion,TotalEstColumnValue)</f>
        <v>0</v>
      </c>
    </row>
    <row r="35" spans="2:3" ht="30" x14ac:dyDescent="0.25">
      <c r="B35" s="49" t="s">
        <v>13950</v>
      </c>
      <c r="C35" s="48">
        <f>SUMIF(ProcedimientoOculto,"="&amp;ModEPublicidad,TotalEstColumnValue)</f>
        <v>0</v>
      </c>
    </row>
    <row r="36" spans="2:3" ht="30" x14ac:dyDescent="0.25">
      <c r="B36" s="49" t="s">
        <v>17671</v>
      </c>
      <c r="C36" s="48">
        <f>SUMIF(ProcedimientoOculto,"="&amp;ModEObras,TotalEstColumnValue)</f>
        <v>0</v>
      </c>
    </row>
    <row r="37" spans="2:3" x14ac:dyDescent="0.25">
      <c r="B37" s="49" t="s">
        <v>12186</v>
      </c>
      <c r="C37" s="48">
        <f>SUMIF(ProcedimientoOculto,"="&amp;ModEProveedor,TotalEstColumnValue)</f>
        <v>0</v>
      </c>
    </row>
    <row r="38" spans="2:3" ht="30" x14ac:dyDescent="0.25">
      <c r="B38" s="49" t="s">
        <v>16716</v>
      </c>
      <c r="C38" s="48">
        <f>SUMIF(ProcedimientoOculto,"="&amp;ModE40,TotalEstColumnValue)</f>
        <v>0</v>
      </c>
    </row>
    <row r="39" spans="2:3" ht="30" x14ac:dyDescent="0.25">
      <c r="B39" s="49" t="s">
        <v>7832</v>
      </c>
      <c r="C39" s="48">
        <f>SUMIF(ProcedimientoOculto,"="&amp;ModE1508,TotalEstColumnValue)</f>
        <v>0</v>
      </c>
    </row>
  </sheetData>
  <sheetProtection password="A90E" sheet="1" formatCells="0" formatColumns="0" formatRows="0" insertColumns="0" insertRows="0" insertHyperlinks="0" deleteColumns="0" deleteRows="0" sort="0" autoFilter="0" pivotTables="0"/>
  <mergeCells count="4">
    <mergeCell ref="B6:C6"/>
    <mergeCell ref="B15:C15"/>
    <mergeCell ref="B21:C21"/>
    <mergeCell ref="B25:C25"/>
  </mergeCells>
  <pageMargins left="0.7" right="0.7" top="0.75" bottom="0.75" header="0.3" footer="0.3"/>
  <pageSetup paperSize="9" orientation="portrait" horizontalDpi="300" verticalDpi="300"/>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M1709"/>
  <sheetViews>
    <sheetView tabSelected="1" topLeftCell="A115" zoomScaleSheetLayoutView="100" workbookViewId="0">
      <selection activeCell="C15" sqref="C15"/>
    </sheetView>
  </sheetViews>
  <sheetFormatPr baseColWidth="10" defaultColWidth="9.140625" defaultRowHeight="14.1" customHeight="1" x14ac:dyDescent="0.25"/>
  <cols>
    <col min="1" max="1" width="24.28515625" style="24" customWidth="1"/>
    <col min="2" max="2" width="46.42578125" style="24" customWidth="1"/>
    <col min="3" max="3" width="19" style="24" customWidth="1"/>
    <col min="4" max="4" width="24" style="24" customWidth="1"/>
    <col min="5" max="6" width="24.28515625" style="24" customWidth="1"/>
    <col min="7" max="7" width="11.42578125" style="24" customWidth="1"/>
    <col min="8" max="9" width="9.140625" style="24" hidden="1" customWidth="1"/>
    <col min="10" max="10" width="11.5703125" style="24" hidden="1" customWidth="1"/>
    <col min="11" max="11" width="7.42578125" style="24" customWidth="1"/>
    <col min="12" max="12" width="14.28515625" style="24" customWidth="1"/>
    <col min="13" max="13" width="22.5703125" style="24" customWidth="1"/>
    <col min="14" max="14" width="72.85546875" style="24" customWidth="1"/>
    <col min="15" max="15" width="14.28515625" style="24" customWidth="1"/>
    <col min="16" max="16" width="9.140625" style="24" customWidth="1"/>
    <col min="17" max="16384" width="9.140625" style="24"/>
  </cols>
  <sheetData>
    <row r="1" spans="1:13" s="3" customFormat="1" ht="18" x14ac:dyDescent="0.25">
      <c r="A1" s="82"/>
      <c r="B1" s="39"/>
      <c r="C1" s="27"/>
      <c r="D1" s="27"/>
      <c r="E1" s="1"/>
      <c r="F1" s="39"/>
      <c r="G1" s="39"/>
      <c r="H1" s="2"/>
      <c r="I1" s="28"/>
      <c r="J1" s="28"/>
      <c r="K1" s="9"/>
      <c r="L1" s="9"/>
      <c r="M1" s="9"/>
    </row>
    <row r="2" spans="1:13" s="3" customFormat="1" ht="18" x14ac:dyDescent="0.25">
      <c r="A2" s="82"/>
      <c r="B2" s="85" t="s">
        <v>1389</v>
      </c>
      <c r="C2" s="85"/>
      <c r="D2" s="85"/>
      <c r="E2" s="85"/>
      <c r="F2" s="55"/>
      <c r="G2" s="39"/>
      <c r="H2" s="9"/>
    </row>
    <row r="3" spans="1:13" s="3" customFormat="1" ht="18" x14ac:dyDescent="0.25">
      <c r="A3" s="82"/>
      <c r="B3" s="86" t="str">
        <f>"AÑO "&amp;E11</f>
        <v>AÑO 2023</v>
      </c>
      <c r="C3" s="86"/>
      <c r="D3" s="86"/>
      <c r="E3" s="86"/>
      <c r="F3" s="56"/>
      <c r="G3" s="39"/>
      <c r="H3" s="9"/>
    </row>
    <row r="4" spans="1:13" s="3" customFormat="1" ht="18" x14ac:dyDescent="0.25">
      <c r="A4" s="82"/>
      <c r="B4" s="39"/>
      <c r="C4" s="39"/>
      <c r="D4" s="39"/>
      <c r="E4" s="29"/>
      <c r="F4" s="39"/>
      <c r="G4" s="39"/>
      <c r="H4" s="9"/>
    </row>
    <row r="5" spans="1:13" s="3" customFormat="1" ht="20.25" x14ac:dyDescent="0.25">
      <c r="A5" s="38"/>
      <c r="B5" s="38"/>
      <c r="C5" s="30"/>
      <c r="D5" s="30"/>
      <c r="E5" s="30"/>
      <c r="F5" s="30"/>
      <c r="G5" s="36"/>
      <c r="H5" s="36"/>
    </row>
    <row r="6" spans="1:13" s="40" customFormat="1" ht="13.5" x14ac:dyDescent="0.25">
      <c r="A6" s="31" t="s">
        <v>9816</v>
      </c>
      <c r="B6" s="36"/>
      <c r="C6" s="32"/>
      <c r="D6" s="41" t="s">
        <v>5260</v>
      </c>
      <c r="E6" s="83" t="s">
        <v>13267</v>
      </c>
      <c r="F6" s="84"/>
    </row>
    <row r="7" spans="1:13" s="40" customFormat="1" ht="13.5" x14ac:dyDescent="0.25">
      <c r="A7" s="33" t="s">
        <v>16009</v>
      </c>
      <c r="B7" s="36"/>
      <c r="C7" s="36"/>
      <c r="D7" s="41" t="s">
        <v>10080</v>
      </c>
      <c r="E7" s="83" t="s">
        <v>15153</v>
      </c>
      <c r="F7" s="84"/>
    </row>
    <row r="8" spans="1:13" s="40" customFormat="1" ht="13.5" x14ac:dyDescent="0.25">
      <c r="A8" s="36"/>
      <c r="B8" s="36"/>
      <c r="C8" s="36"/>
      <c r="D8" s="41" t="s">
        <v>11673</v>
      </c>
      <c r="E8" s="83" t="s">
        <v>17207</v>
      </c>
      <c r="F8" s="84"/>
    </row>
    <row r="9" spans="1:13" s="40" customFormat="1" ht="13.5" x14ac:dyDescent="0.25">
      <c r="A9" s="35" t="s">
        <v>3826</v>
      </c>
      <c r="B9" s="43">
        <f ca="1">COUNTIFS(TotalEstColumnName,"="&amp;TotalEstLabel,TotalEstColumnValue,"&gt;0")</f>
        <v>137</v>
      </c>
      <c r="C9" s="36"/>
      <c r="D9" s="41" t="s">
        <v>6838</v>
      </c>
      <c r="E9" s="83" t="s">
        <v>14750</v>
      </c>
      <c r="F9" s="84"/>
    </row>
    <row r="10" spans="1:13" s="40" customFormat="1" ht="13.5" x14ac:dyDescent="0.25">
      <c r="A10" s="37" t="s">
        <v>17060</v>
      </c>
      <c r="B10" s="42">
        <f ca="1">SUMIF(TotalEstColumnName,"="&amp;TotalEstLabel,TotalEstColumnValue)</f>
        <v>43391226.808880001</v>
      </c>
      <c r="C10" s="36"/>
      <c r="D10" s="41" t="s">
        <v>14705</v>
      </c>
      <c r="E10" s="83" t="s">
        <v>5822</v>
      </c>
      <c r="F10" s="84"/>
    </row>
    <row r="11" spans="1:13" s="40" customFormat="1" ht="13.5" x14ac:dyDescent="0.25">
      <c r="A11" s="36"/>
      <c r="B11" s="36"/>
      <c r="C11" s="36"/>
      <c r="D11" s="41" t="s">
        <v>3422</v>
      </c>
      <c r="E11" s="87">
        <v>2023</v>
      </c>
      <c r="F11" s="88"/>
    </row>
    <row r="12" spans="1:13" s="40" customFormat="1" ht="13.5" x14ac:dyDescent="0.25">
      <c r="A12" s="34"/>
      <c r="B12" s="34"/>
      <c r="C12" s="34"/>
      <c r="D12" s="41" t="s">
        <v>3493</v>
      </c>
      <c r="E12" s="89" t="s">
        <v>6780</v>
      </c>
      <c r="F12" s="90"/>
    </row>
    <row r="15" spans="1:13" ht="33.950000000000003" customHeight="1" x14ac:dyDescent="0.25">
      <c r="A15" s="59" t="s">
        <v>16382</v>
      </c>
      <c r="B15" s="59" t="s">
        <v>161</v>
      </c>
      <c r="C15" s="59" t="s">
        <v>11723</v>
      </c>
      <c r="D15" s="59" t="s">
        <v>14377</v>
      </c>
      <c r="E15" s="59" t="s">
        <v>10961</v>
      </c>
      <c r="F15" s="59" t="s">
        <v>11094</v>
      </c>
    </row>
    <row r="16" spans="1:13" ht="13.5" customHeight="1" x14ac:dyDescent="0.25">
      <c r="A16" s="61" t="s">
        <v>18832</v>
      </c>
      <c r="B16" s="61" t="s">
        <v>18832</v>
      </c>
      <c r="C16" s="61" t="s">
        <v>6798</v>
      </c>
      <c r="D16" s="61" t="s">
        <v>10170</v>
      </c>
      <c r="E16" s="61" t="s">
        <v>17854</v>
      </c>
      <c r="F16" s="61" t="s">
        <v>6780</v>
      </c>
    </row>
    <row r="17" spans="1:10" ht="14.1" customHeight="1" x14ac:dyDescent="0.25">
      <c r="A17" s="80" t="s">
        <v>14828</v>
      </c>
      <c r="B17" s="62" t="s">
        <v>8528</v>
      </c>
      <c r="C17" s="72">
        <v>44928</v>
      </c>
      <c r="D17" s="80" t="s">
        <v>9385</v>
      </c>
      <c r="E17" s="74" t="s">
        <v>13092</v>
      </c>
      <c r="F17" s="75" t="s">
        <v>3080</v>
      </c>
    </row>
    <row r="18" spans="1:10" ht="14.1" customHeight="1" x14ac:dyDescent="0.25">
      <c r="A18" s="81"/>
      <c r="B18" s="62" t="s">
        <v>1786</v>
      </c>
      <c r="C18" s="73">
        <f>IF(C17="","",IF(AND(MONTH(C17)&gt;=1,MONTH(C17)&lt;=3),1,IF(AND(MONTH(C17)&gt;=4,MONTH(C17)&lt;=6),2,IF(AND(MONTH(C17)&gt;=7,MONTH(C17)&lt;=9),3,4))))</f>
        <v>1</v>
      </c>
      <c r="D18" s="81"/>
      <c r="E18" s="74" t="s">
        <v>2417</v>
      </c>
      <c r="F18" s="75" t="s">
        <v>11111</v>
      </c>
    </row>
    <row r="19" spans="1:10" ht="14.1" customHeight="1" x14ac:dyDescent="0.25">
      <c r="A19" s="81"/>
      <c r="B19" s="62" t="s">
        <v>12941</v>
      </c>
      <c r="C19" s="72">
        <v>44929</v>
      </c>
      <c r="D19" s="81"/>
      <c r="E19" s="74" t="s">
        <v>3073</v>
      </c>
      <c r="F19" s="75" t="s">
        <v>11111</v>
      </c>
    </row>
    <row r="20" spans="1:10" ht="14.1" customHeight="1" x14ac:dyDescent="0.25">
      <c r="A20" s="81"/>
      <c r="B20" s="62" t="s">
        <v>1786</v>
      </c>
      <c r="C20" s="73">
        <f>IF(C19="","",IF(AND(MONTH(C19)&gt;=1,MONTH(C19)&lt;=3),1,IF(AND(MONTH(C19)&gt;=4,MONTH(C19)&lt;=6),2,IF(AND(MONTH(C19)&gt;=7,MONTH(C19)&lt;=9),3,4))))</f>
        <v>1</v>
      </c>
      <c r="D20" s="81"/>
      <c r="E20" s="74" t="s">
        <v>13191</v>
      </c>
      <c r="F20" s="75" t="s">
        <v>11111</v>
      </c>
    </row>
    <row r="22" spans="1:10" ht="14.1" customHeight="1" x14ac:dyDescent="0.25">
      <c r="A22" s="67" t="s">
        <v>15735</v>
      </c>
      <c r="B22" s="67" t="s">
        <v>16146</v>
      </c>
      <c r="C22" s="67" t="s">
        <v>15641</v>
      </c>
      <c r="D22" s="67" t="s">
        <v>15251</v>
      </c>
      <c r="E22" s="67" t="s">
        <v>6932</v>
      </c>
      <c r="F22" s="67" t="s">
        <v>15280</v>
      </c>
    </row>
    <row r="23" spans="1:10" ht="13.5" customHeight="1" x14ac:dyDescent="0.25">
      <c r="A23" s="63">
        <v>78102203</v>
      </c>
      <c r="B23" s="64" t="str">
        <f ca="1">IFERROR(INDEX(UNSPSCDes,MATCH(INDIRECT(ADDRESS(ROW(),COLUMN()-1,4)),UNSPSCCode,0)),"")</f>
        <v>Servicios de envío, recogida o entrega de correo</v>
      </c>
      <c r="C23" s="76" t="s">
        <v>18143</v>
      </c>
      <c r="D23" s="63">
        <v>3</v>
      </c>
      <c r="E23" s="66">
        <v>4000</v>
      </c>
      <c r="F23" s="65">
        <f ca="1">INDIRECT(ADDRESS(ROW(),COLUMN()-2,4))*INDIRECT(ADDRESS(ROW(),COLUMN()-1,4))</f>
        <v>12000</v>
      </c>
    </row>
    <row r="24" spans="1:10" ht="14.1" customHeight="1" x14ac:dyDescent="0.25">
      <c r="E24" s="68" t="s">
        <v>12549</v>
      </c>
      <c r="F24" s="69">
        <f ca="1">SUM(Table4[MONTO TOTAL ESTIMADO])</f>
        <v>12000</v>
      </c>
      <c r="H24" s="24" t="str">
        <f>C16</f>
        <v>Servicios</v>
      </c>
      <c r="I24" s="24" t="str">
        <f>E16</f>
        <v>No</v>
      </c>
      <c r="J24" s="24" t="str">
        <f>D16</f>
        <v>Compras por debajo del Umbral</v>
      </c>
    </row>
    <row r="25" spans="1:10" ht="14.1" customHeight="1" thickBot="1" x14ac:dyDescent="0.3"/>
    <row r="26" spans="1:10" ht="33.75" customHeight="1" thickBot="1" x14ac:dyDescent="0.25">
      <c r="A26" s="59" t="s">
        <v>16382</v>
      </c>
      <c r="B26" s="59" t="s">
        <v>161</v>
      </c>
      <c r="C26" s="59" t="s">
        <v>11723</v>
      </c>
      <c r="D26" s="59" t="s">
        <v>14377</v>
      </c>
      <c r="E26" s="59" t="s">
        <v>10961</v>
      </c>
      <c r="F26" s="59" t="s">
        <v>11094</v>
      </c>
      <c r="G26" s="5"/>
      <c r="H26" s="5"/>
      <c r="I26" s="5"/>
      <c r="J26" s="5"/>
    </row>
    <row r="27" spans="1:10" ht="13.5" customHeight="1" thickBot="1" x14ac:dyDescent="0.25">
      <c r="A27" s="61" t="s">
        <v>18832</v>
      </c>
      <c r="B27" s="61" t="s">
        <v>18832</v>
      </c>
      <c r="C27" s="61" t="s">
        <v>6798</v>
      </c>
      <c r="D27" s="61" t="s">
        <v>10170</v>
      </c>
      <c r="E27" s="61" t="s">
        <v>17854</v>
      </c>
      <c r="F27" s="61"/>
      <c r="G27" s="5"/>
      <c r="H27" s="5"/>
      <c r="I27" s="5"/>
      <c r="J27" s="5"/>
    </row>
    <row r="28" spans="1:10" ht="14.1" customHeight="1" thickBot="1" x14ac:dyDescent="0.25">
      <c r="A28" s="80" t="s">
        <v>14828</v>
      </c>
      <c r="B28" s="62" t="s">
        <v>8528</v>
      </c>
      <c r="C28" s="71">
        <v>45110</v>
      </c>
      <c r="D28" s="80" t="s">
        <v>9385</v>
      </c>
      <c r="E28" s="62" t="s">
        <v>13092</v>
      </c>
      <c r="F28" s="61" t="s">
        <v>3080</v>
      </c>
      <c r="G28" s="5"/>
      <c r="H28" s="5"/>
      <c r="I28" s="5"/>
      <c r="J28" s="5"/>
    </row>
    <row r="29" spans="1:10" ht="14.1" customHeight="1" thickBot="1" x14ac:dyDescent="0.25">
      <c r="A29" s="81"/>
      <c r="B29" s="62" t="s">
        <v>1786</v>
      </c>
      <c r="C29" s="60">
        <f>IF(C28="","",IF(AND(MONTH(C28)&gt;=1,MONTH(C28)&lt;=3),1,IF(AND(MONTH(C28)&gt;=4,MONTH(C28)&lt;=6),2,IF(AND(MONTH(C28)&gt;=7,MONTH(C28)&lt;=9),3,4))))</f>
        <v>3</v>
      </c>
      <c r="D29" s="81"/>
      <c r="E29" s="62" t="s">
        <v>2417</v>
      </c>
      <c r="F29" s="61" t="s">
        <v>11111</v>
      </c>
      <c r="G29" s="5"/>
      <c r="H29" s="5"/>
      <c r="I29" s="5"/>
      <c r="J29" s="5"/>
    </row>
    <row r="30" spans="1:10" ht="14.1" customHeight="1" thickBot="1" x14ac:dyDescent="0.25">
      <c r="A30" s="81"/>
      <c r="B30" s="62" t="s">
        <v>12941</v>
      </c>
      <c r="C30" s="71">
        <v>45111</v>
      </c>
      <c r="D30" s="81"/>
      <c r="E30" s="62" t="s">
        <v>3073</v>
      </c>
      <c r="F30" s="61" t="s">
        <v>11111</v>
      </c>
      <c r="G30" s="5"/>
      <c r="H30" s="5"/>
      <c r="I30" s="5"/>
      <c r="J30" s="5"/>
    </row>
    <row r="31" spans="1:10" ht="14.1" customHeight="1" thickBot="1" x14ac:dyDescent="0.25">
      <c r="A31" s="81"/>
      <c r="B31" s="62" t="s">
        <v>1786</v>
      </c>
      <c r="C31" s="60">
        <f>IF(C30="","",IF(AND(MONTH(C30)&gt;=1,MONTH(C30)&lt;=3),1,IF(AND(MONTH(C30)&gt;=4,MONTH(C30)&lt;=6),2,IF(AND(MONTH(C30)&gt;=7,MONTH(C30)&lt;=9),3,4))))</f>
        <v>3</v>
      </c>
      <c r="D31" s="81"/>
      <c r="E31" s="62" t="s">
        <v>13191</v>
      </c>
      <c r="F31" s="61" t="s">
        <v>11111</v>
      </c>
      <c r="G31" s="5"/>
      <c r="H31" s="5"/>
      <c r="I31" s="5"/>
      <c r="J31" s="5"/>
    </row>
    <row r="32" spans="1:10" ht="14.1" customHeight="1" thickBot="1" x14ac:dyDescent="0.25">
      <c r="A32" s="5"/>
      <c r="B32" s="5"/>
      <c r="C32" s="5"/>
      <c r="D32" s="5"/>
      <c r="E32" s="5"/>
      <c r="F32" s="5"/>
      <c r="G32" s="5"/>
      <c r="H32" s="5"/>
      <c r="I32" s="5"/>
      <c r="J32" s="5"/>
    </row>
    <row r="33" spans="1:10" ht="14.1" customHeight="1" thickBot="1" x14ac:dyDescent="0.25">
      <c r="A33" s="67" t="s">
        <v>15735</v>
      </c>
      <c r="B33" s="67" t="s">
        <v>16146</v>
      </c>
      <c r="C33" s="67" t="s">
        <v>15641</v>
      </c>
      <c r="D33" s="67" t="s">
        <v>15251</v>
      </c>
      <c r="E33" s="67" t="s">
        <v>6932</v>
      </c>
      <c r="F33" s="67" t="s">
        <v>15280</v>
      </c>
      <c r="G33" s="5"/>
      <c r="H33" s="5"/>
      <c r="I33" s="5"/>
      <c r="J33" s="5"/>
    </row>
    <row r="34" spans="1:10" ht="13.5" customHeight="1" x14ac:dyDescent="0.2">
      <c r="A34" s="63">
        <v>78102203</v>
      </c>
      <c r="B34" s="64" t="str">
        <f ca="1">IFERROR(INDEX(UNSPSCDes,MATCH(INDIRECT(ADDRESS(ROW(),COLUMN()-1,4)),UNSPSCCode,0)),"")</f>
        <v>Servicios de envío, recogida o entrega de correo</v>
      </c>
      <c r="C34" s="63" t="s">
        <v>18143</v>
      </c>
      <c r="D34" s="63">
        <v>3</v>
      </c>
      <c r="E34" s="66">
        <v>4000</v>
      </c>
      <c r="F34" s="65">
        <f ca="1">INDIRECT(ADDRESS(ROW(),COLUMN()-2,4))*INDIRECT(ADDRESS(ROW(),COLUMN()-1,4))</f>
        <v>12000</v>
      </c>
      <c r="G34" s="5"/>
      <c r="H34" s="5"/>
      <c r="I34" s="5"/>
      <c r="J34" s="5"/>
    </row>
    <row r="35" spans="1:10" ht="14.1" customHeight="1" x14ac:dyDescent="0.2">
      <c r="A35" s="5"/>
      <c r="B35" s="5"/>
      <c r="C35" s="5"/>
      <c r="D35" s="5"/>
      <c r="E35" s="68" t="s">
        <v>12549</v>
      </c>
      <c r="F35" s="69">
        <f ca="1">SUM(Table32[MONTO TOTAL ESTIMADO])</f>
        <v>12000</v>
      </c>
      <c r="G35" s="5"/>
      <c r="H35" s="5" t="str">
        <f>C27</f>
        <v>Servicios</v>
      </c>
      <c r="I35" s="5" t="str">
        <f>E27</f>
        <v>No</v>
      </c>
      <c r="J35" s="5" t="str">
        <f>D27</f>
        <v>Compras por debajo del Umbral</v>
      </c>
    </row>
    <row r="36" spans="1:10" ht="14.1" customHeight="1" thickBot="1" x14ac:dyDescent="0.3"/>
    <row r="37" spans="1:10" ht="33.75" customHeight="1" thickBot="1" x14ac:dyDescent="0.25">
      <c r="A37" s="59" t="s">
        <v>16382</v>
      </c>
      <c r="B37" s="59" t="s">
        <v>161</v>
      </c>
      <c r="C37" s="59" t="s">
        <v>11723</v>
      </c>
      <c r="D37" s="59" t="s">
        <v>14377</v>
      </c>
      <c r="E37" s="59" t="s">
        <v>10961</v>
      </c>
      <c r="F37" s="59" t="s">
        <v>11094</v>
      </c>
      <c r="G37" s="5"/>
      <c r="H37" s="5"/>
      <c r="I37" s="5"/>
      <c r="J37" s="5"/>
    </row>
    <row r="38" spans="1:10" ht="13.5" customHeight="1" thickBot="1" x14ac:dyDescent="0.25">
      <c r="A38" s="61" t="s">
        <v>18833</v>
      </c>
      <c r="B38" s="61" t="s">
        <v>18833</v>
      </c>
      <c r="C38" s="61" t="s">
        <v>6798</v>
      </c>
      <c r="D38" s="61" t="s">
        <v>17483</v>
      </c>
      <c r="E38" s="61" t="s">
        <v>17854</v>
      </c>
      <c r="F38" s="61"/>
      <c r="G38" s="5"/>
      <c r="H38" s="5"/>
      <c r="I38" s="5"/>
      <c r="J38" s="5"/>
    </row>
    <row r="39" spans="1:10" ht="14.1" customHeight="1" thickBot="1" x14ac:dyDescent="0.25">
      <c r="A39" s="80" t="s">
        <v>14828</v>
      </c>
      <c r="B39" s="62" t="s">
        <v>8528</v>
      </c>
      <c r="C39" s="71">
        <v>44928</v>
      </c>
      <c r="D39" s="80" t="s">
        <v>9385</v>
      </c>
      <c r="E39" s="62" t="s">
        <v>13092</v>
      </c>
      <c r="F39" s="61" t="s">
        <v>3080</v>
      </c>
      <c r="G39" s="5"/>
      <c r="H39" s="5"/>
      <c r="I39" s="5"/>
      <c r="J39" s="5"/>
    </row>
    <row r="40" spans="1:10" ht="14.1" customHeight="1" thickBot="1" x14ac:dyDescent="0.25">
      <c r="A40" s="81"/>
      <c r="B40" s="62" t="s">
        <v>1786</v>
      </c>
      <c r="C40" s="60">
        <f>IF(C39="","",IF(AND(MONTH(C39)&gt;=1,MONTH(C39)&lt;=3),1,IF(AND(MONTH(C39)&gt;=4,MONTH(C39)&lt;=6),2,IF(AND(MONTH(C39)&gt;=7,MONTH(C39)&lt;=9),3,4))))</f>
        <v>1</v>
      </c>
      <c r="D40" s="81"/>
      <c r="E40" s="62" t="s">
        <v>2417</v>
      </c>
      <c r="F40" s="61" t="s">
        <v>11111</v>
      </c>
      <c r="G40" s="5"/>
      <c r="H40" s="5"/>
      <c r="I40" s="5"/>
      <c r="J40" s="5"/>
    </row>
    <row r="41" spans="1:10" ht="14.1" customHeight="1" thickBot="1" x14ac:dyDescent="0.25">
      <c r="A41" s="81"/>
      <c r="B41" s="62" t="s">
        <v>12941</v>
      </c>
      <c r="C41" s="71">
        <v>44943</v>
      </c>
      <c r="D41" s="81"/>
      <c r="E41" s="62" t="s">
        <v>3073</v>
      </c>
      <c r="F41" s="61" t="s">
        <v>11111</v>
      </c>
      <c r="G41" s="5"/>
      <c r="H41" s="5"/>
      <c r="I41" s="5"/>
      <c r="J41" s="5"/>
    </row>
    <row r="42" spans="1:10" ht="14.1" customHeight="1" thickBot="1" x14ac:dyDescent="0.25">
      <c r="A42" s="81"/>
      <c r="B42" s="62" t="s">
        <v>1786</v>
      </c>
      <c r="C42" s="60">
        <f>IF(C41="","",IF(AND(MONTH(C41)&gt;=1,MONTH(C41)&lt;=3),1,IF(AND(MONTH(C41)&gt;=4,MONTH(C41)&lt;=6),2,IF(AND(MONTH(C41)&gt;=7,MONTH(C41)&lt;=9),3,4))))</f>
        <v>1</v>
      </c>
      <c r="D42" s="81"/>
      <c r="E42" s="62" t="s">
        <v>13191</v>
      </c>
      <c r="F42" s="61" t="s">
        <v>11111</v>
      </c>
      <c r="G42" s="5"/>
      <c r="H42" s="5"/>
      <c r="I42" s="5"/>
      <c r="J42" s="5"/>
    </row>
    <row r="43" spans="1:10" ht="14.1" customHeight="1" thickBot="1" x14ac:dyDescent="0.25">
      <c r="A43" s="5"/>
      <c r="B43" s="5"/>
      <c r="C43" s="5"/>
      <c r="D43" s="5"/>
      <c r="E43" s="5"/>
      <c r="F43" s="5"/>
      <c r="G43" s="5"/>
      <c r="H43" s="5"/>
      <c r="I43" s="5"/>
      <c r="J43" s="5"/>
    </row>
    <row r="44" spans="1:10" ht="14.1" customHeight="1" thickBot="1" x14ac:dyDescent="0.25">
      <c r="A44" s="67" t="s">
        <v>15735</v>
      </c>
      <c r="B44" s="67" t="s">
        <v>16146</v>
      </c>
      <c r="C44" s="67" t="s">
        <v>15641</v>
      </c>
      <c r="D44" s="67" t="s">
        <v>15251</v>
      </c>
      <c r="E44" s="67" t="s">
        <v>6932</v>
      </c>
      <c r="F44" s="67" t="s">
        <v>15280</v>
      </c>
      <c r="G44" s="5"/>
      <c r="H44" s="5"/>
      <c r="I44" s="5"/>
      <c r="J44" s="5"/>
    </row>
    <row r="45" spans="1:10" ht="13.5" customHeight="1" x14ac:dyDescent="0.2">
      <c r="A45" s="63">
        <v>82101801</v>
      </c>
      <c r="B45" s="64" t="str">
        <f ca="1">IFERROR(INDEX(UNSPSCDes,MATCH(INDIRECT(ADDRESS(ROW(),COLUMN()-1,4)),UNSPSCCode,0)),"")</f>
        <v>Servicios de campañas publicitarias</v>
      </c>
      <c r="C45" s="63" t="s">
        <v>18143</v>
      </c>
      <c r="D45" s="63">
        <v>3</v>
      </c>
      <c r="E45" s="66">
        <v>125000</v>
      </c>
      <c r="F45" s="65">
        <f ca="1">INDIRECT(ADDRESS(ROW(),COLUMN()-2,4))*INDIRECT(ADDRESS(ROW(),COLUMN()-1,4))</f>
        <v>375000</v>
      </c>
      <c r="G45" s="5"/>
      <c r="H45" s="5"/>
      <c r="I45" s="5"/>
      <c r="J45" s="5"/>
    </row>
    <row r="46" spans="1:10" ht="14.1" customHeight="1" x14ac:dyDescent="0.2">
      <c r="A46" s="5"/>
      <c r="B46" s="5"/>
      <c r="C46" s="5"/>
      <c r="D46" s="5"/>
      <c r="E46" s="68" t="s">
        <v>12549</v>
      </c>
      <c r="F46" s="69">
        <f ca="1">SUM(Table33[MONTO TOTAL ESTIMADO])</f>
        <v>375000</v>
      </c>
      <c r="G46" s="5"/>
      <c r="H46" s="5" t="str">
        <f>C38</f>
        <v>Servicios</v>
      </c>
      <c r="I46" s="5" t="str">
        <f>E38</f>
        <v>No</v>
      </c>
      <c r="J46" s="5" t="str">
        <f>D38</f>
        <v>Compras Menores</v>
      </c>
    </row>
    <row r="47" spans="1:10" ht="14.1" customHeight="1" thickBot="1" x14ac:dyDescent="0.3"/>
    <row r="48" spans="1:10" ht="33.75" customHeight="1" thickBot="1" x14ac:dyDescent="0.25">
      <c r="A48" s="59" t="s">
        <v>16382</v>
      </c>
      <c r="B48" s="59" t="s">
        <v>161</v>
      </c>
      <c r="C48" s="59" t="s">
        <v>11723</v>
      </c>
      <c r="D48" s="59" t="s">
        <v>14377</v>
      </c>
      <c r="E48" s="59" t="s">
        <v>10961</v>
      </c>
      <c r="F48" s="59" t="s">
        <v>11094</v>
      </c>
      <c r="G48" s="5"/>
      <c r="H48" s="5"/>
      <c r="I48" s="5"/>
      <c r="J48" s="5"/>
    </row>
    <row r="49" spans="1:10" ht="13.5" customHeight="1" thickBot="1" x14ac:dyDescent="0.25">
      <c r="A49" s="61" t="s">
        <v>18833</v>
      </c>
      <c r="B49" s="61" t="s">
        <v>18833</v>
      </c>
      <c r="C49" s="61" t="s">
        <v>6798</v>
      </c>
      <c r="D49" s="61" t="s">
        <v>17483</v>
      </c>
      <c r="E49" s="61" t="s">
        <v>17854</v>
      </c>
      <c r="F49" s="61"/>
      <c r="G49" s="5"/>
      <c r="H49" s="5"/>
      <c r="I49" s="5"/>
      <c r="J49" s="5"/>
    </row>
    <row r="50" spans="1:10" ht="14.1" customHeight="1" thickBot="1" x14ac:dyDescent="0.25">
      <c r="A50" s="80" t="s">
        <v>14828</v>
      </c>
      <c r="B50" s="62" t="s">
        <v>8528</v>
      </c>
      <c r="C50" s="71">
        <v>45019</v>
      </c>
      <c r="D50" s="80" t="s">
        <v>9385</v>
      </c>
      <c r="E50" s="62" t="s">
        <v>13092</v>
      </c>
      <c r="F50" s="61" t="s">
        <v>3080</v>
      </c>
      <c r="G50" s="5"/>
      <c r="H50" s="5"/>
      <c r="I50" s="5"/>
      <c r="J50" s="5"/>
    </row>
    <row r="51" spans="1:10" ht="14.1" customHeight="1" thickBot="1" x14ac:dyDescent="0.25">
      <c r="A51" s="81"/>
      <c r="B51" s="62" t="s">
        <v>1786</v>
      </c>
      <c r="C51" s="60">
        <f>IF(C50="","",IF(AND(MONTH(C50)&gt;=1,MONTH(C50)&lt;=3),1,IF(AND(MONTH(C50)&gt;=4,MONTH(C50)&lt;=6),2,IF(AND(MONTH(C50)&gt;=7,MONTH(C50)&lt;=9),3,4))))</f>
        <v>2</v>
      </c>
      <c r="D51" s="81"/>
      <c r="E51" s="62" t="s">
        <v>2417</v>
      </c>
      <c r="F51" s="61" t="s">
        <v>11111</v>
      </c>
      <c r="G51" s="5"/>
      <c r="H51" s="5"/>
      <c r="I51" s="5"/>
      <c r="J51" s="5"/>
    </row>
    <row r="52" spans="1:10" ht="14.1" customHeight="1" thickBot="1" x14ac:dyDescent="0.25">
      <c r="A52" s="81"/>
      <c r="B52" s="62" t="s">
        <v>12941</v>
      </c>
      <c r="C52" s="71">
        <v>45034</v>
      </c>
      <c r="D52" s="81"/>
      <c r="E52" s="62" t="s">
        <v>3073</v>
      </c>
      <c r="F52" s="61" t="s">
        <v>11111</v>
      </c>
      <c r="G52" s="5"/>
      <c r="H52" s="5"/>
      <c r="I52" s="5"/>
      <c r="J52" s="5"/>
    </row>
    <row r="53" spans="1:10" ht="14.1" customHeight="1" thickBot="1" x14ac:dyDescent="0.25">
      <c r="A53" s="81"/>
      <c r="B53" s="62" t="s">
        <v>1786</v>
      </c>
      <c r="C53" s="60">
        <f>IF(C52="","",IF(AND(MONTH(C52)&gt;=1,MONTH(C52)&lt;=3),1,IF(AND(MONTH(C52)&gt;=4,MONTH(C52)&lt;=6),2,IF(AND(MONTH(C52)&gt;=7,MONTH(C52)&lt;=9),3,4))))</f>
        <v>2</v>
      </c>
      <c r="D53" s="81"/>
      <c r="E53" s="62" t="s">
        <v>13191</v>
      </c>
      <c r="F53" s="61" t="s">
        <v>11111</v>
      </c>
      <c r="G53" s="5"/>
      <c r="H53" s="5"/>
      <c r="I53" s="5"/>
      <c r="J53" s="5"/>
    </row>
    <row r="54" spans="1:10" ht="14.1" customHeight="1" thickBot="1" x14ac:dyDescent="0.25">
      <c r="A54" s="5"/>
      <c r="B54" s="5"/>
      <c r="C54" s="5"/>
      <c r="D54" s="5"/>
      <c r="E54" s="5"/>
      <c r="F54" s="5"/>
      <c r="G54" s="5"/>
      <c r="H54" s="5"/>
      <c r="I54" s="5"/>
      <c r="J54" s="5"/>
    </row>
    <row r="55" spans="1:10" ht="14.1" customHeight="1" thickBot="1" x14ac:dyDescent="0.25">
      <c r="A55" s="67" t="s">
        <v>15735</v>
      </c>
      <c r="B55" s="67" t="s">
        <v>16146</v>
      </c>
      <c r="C55" s="67" t="s">
        <v>15641</v>
      </c>
      <c r="D55" s="67" t="s">
        <v>15251</v>
      </c>
      <c r="E55" s="67" t="s">
        <v>6932</v>
      </c>
      <c r="F55" s="67" t="s">
        <v>15280</v>
      </c>
      <c r="G55" s="5"/>
      <c r="H55" s="5"/>
      <c r="I55" s="5"/>
      <c r="J55" s="5"/>
    </row>
    <row r="56" spans="1:10" ht="13.5" customHeight="1" x14ac:dyDescent="0.2">
      <c r="A56" s="63">
        <v>82101801</v>
      </c>
      <c r="B56" s="64" t="str">
        <f ca="1">IFERROR(INDEX(UNSPSCDes,MATCH(INDIRECT(ADDRESS(ROW(),COLUMN()-1,4)),UNSPSCCode,0)),"")</f>
        <v>Servicios de campañas publicitarias</v>
      </c>
      <c r="C56" s="63" t="s">
        <v>18143</v>
      </c>
      <c r="D56" s="63">
        <v>3</v>
      </c>
      <c r="E56" s="66">
        <v>125000</v>
      </c>
      <c r="F56" s="65">
        <f ca="1">INDIRECT(ADDRESS(ROW(),COLUMN()-2,4))*INDIRECT(ADDRESS(ROW(),COLUMN()-1,4))</f>
        <v>375000</v>
      </c>
      <c r="G56" s="5"/>
      <c r="H56" s="5"/>
      <c r="I56" s="5"/>
      <c r="J56" s="5"/>
    </row>
    <row r="57" spans="1:10" ht="14.1" customHeight="1" x14ac:dyDescent="0.2">
      <c r="A57" s="5"/>
      <c r="B57" s="5"/>
      <c r="C57" s="5"/>
      <c r="D57" s="5"/>
      <c r="E57" s="68" t="s">
        <v>12549</v>
      </c>
      <c r="F57" s="69">
        <f ca="1">SUM(Table36[MONTO TOTAL ESTIMADO])</f>
        <v>375000</v>
      </c>
      <c r="G57" s="5"/>
      <c r="H57" s="5" t="str">
        <f>C49</f>
        <v>Servicios</v>
      </c>
      <c r="I57" s="5" t="str">
        <f>E49</f>
        <v>No</v>
      </c>
      <c r="J57" s="5" t="str">
        <f>D49</f>
        <v>Compras Menores</v>
      </c>
    </row>
    <row r="58" spans="1:10" ht="14.1" customHeight="1" thickBot="1" x14ac:dyDescent="0.3"/>
    <row r="59" spans="1:10" ht="33.75" customHeight="1" thickBot="1" x14ac:dyDescent="0.25">
      <c r="A59" s="59" t="s">
        <v>16382</v>
      </c>
      <c r="B59" s="59" t="s">
        <v>161</v>
      </c>
      <c r="C59" s="59" t="s">
        <v>11723</v>
      </c>
      <c r="D59" s="59" t="s">
        <v>14377</v>
      </c>
      <c r="E59" s="59" t="s">
        <v>10961</v>
      </c>
      <c r="F59" s="59" t="s">
        <v>11094</v>
      </c>
      <c r="G59" s="5"/>
      <c r="H59" s="5"/>
      <c r="I59" s="5"/>
      <c r="J59" s="5"/>
    </row>
    <row r="60" spans="1:10" ht="13.5" customHeight="1" thickBot="1" x14ac:dyDescent="0.25">
      <c r="A60" s="61" t="s">
        <v>18833</v>
      </c>
      <c r="B60" s="61" t="s">
        <v>18833</v>
      </c>
      <c r="C60" s="61" t="s">
        <v>6798</v>
      </c>
      <c r="D60" s="61" t="s">
        <v>17483</v>
      </c>
      <c r="E60" s="61" t="s">
        <v>17854</v>
      </c>
      <c r="F60" s="61"/>
      <c r="G60" s="5"/>
      <c r="H60" s="5"/>
      <c r="I60" s="5"/>
      <c r="J60" s="5"/>
    </row>
    <row r="61" spans="1:10" ht="14.1" customHeight="1" thickBot="1" x14ac:dyDescent="0.25">
      <c r="A61" s="80" t="s">
        <v>14828</v>
      </c>
      <c r="B61" s="62" t="s">
        <v>8528</v>
      </c>
      <c r="C61" s="71">
        <v>45110</v>
      </c>
      <c r="D61" s="80" t="s">
        <v>9385</v>
      </c>
      <c r="E61" s="62" t="s">
        <v>13092</v>
      </c>
      <c r="F61" s="61" t="s">
        <v>3080</v>
      </c>
      <c r="G61" s="5"/>
      <c r="H61" s="5"/>
      <c r="I61" s="5"/>
      <c r="J61" s="5"/>
    </row>
    <row r="62" spans="1:10" ht="14.1" customHeight="1" thickBot="1" x14ac:dyDescent="0.25">
      <c r="A62" s="81"/>
      <c r="B62" s="62" t="s">
        <v>1786</v>
      </c>
      <c r="C62" s="60">
        <f>IF(C61="","",IF(AND(MONTH(C61)&gt;=1,MONTH(C61)&lt;=3),1,IF(AND(MONTH(C61)&gt;=4,MONTH(C61)&lt;=6),2,IF(AND(MONTH(C61)&gt;=7,MONTH(C61)&lt;=9),3,4))))</f>
        <v>3</v>
      </c>
      <c r="D62" s="81"/>
      <c r="E62" s="62" t="s">
        <v>2417</v>
      </c>
      <c r="F62" s="61" t="s">
        <v>11111</v>
      </c>
      <c r="G62" s="5"/>
      <c r="H62" s="5"/>
      <c r="I62" s="5"/>
      <c r="J62" s="5"/>
    </row>
    <row r="63" spans="1:10" ht="14.1" customHeight="1" thickBot="1" x14ac:dyDescent="0.25">
      <c r="A63" s="81"/>
      <c r="B63" s="62" t="s">
        <v>12941</v>
      </c>
      <c r="C63" s="71">
        <v>45125</v>
      </c>
      <c r="D63" s="81"/>
      <c r="E63" s="62" t="s">
        <v>3073</v>
      </c>
      <c r="F63" s="61" t="s">
        <v>11111</v>
      </c>
      <c r="G63" s="5"/>
      <c r="H63" s="5"/>
      <c r="I63" s="5"/>
      <c r="J63" s="5"/>
    </row>
    <row r="64" spans="1:10" ht="14.1" customHeight="1" thickBot="1" x14ac:dyDescent="0.25">
      <c r="A64" s="81"/>
      <c r="B64" s="62" t="s">
        <v>1786</v>
      </c>
      <c r="C64" s="60">
        <f>IF(C63="","",IF(AND(MONTH(C63)&gt;=1,MONTH(C63)&lt;=3),1,IF(AND(MONTH(C63)&gt;=4,MONTH(C63)&lt;=6),2,IF(AND(MONTH(C63)&gt;=7,MONTH(C63)&lt;=9),3,4))))</f>
        <v>3</v>
      </c>
      <c r="D64" s="81"/>
      <c r="E64" s="62" t="s">
        <v>13191</v>
      </c>
      <c r="F64" s="61" t="s">
        <v>11111</v>
      </c>
      <c r="G64" s="5"/>
      <c r="H64" s="5"/>
      <c r="I64" s="5"/>
      <c r="J64" s="5"/>
    </row>
    <row r="65" spans="1:10" ht="14.1" customHeight="1" thickBot="1" x14ac:dyDescent="0.25">
      <c r="A65" s="5"/>
      <c r="B65" s="5"/>
      <c r="C65" s="5"/>
      <c r="D65" s="5"/>
      <c r="E65" s="5"/>
      <c r="F65" s="5"/>
      <c r="G65" s="5"/>
      <c r="H65" s="5"/>
      <c r="I65" s="5"/>
      <c r="J65" s="5"/>
    </row>
    <row r="66" spans="1:10" ht="14.1" customHeight="1" thickBot="1" x14ac:dyDescent="0.25">
      <c r="A66" s="67" t="s">
        <v>15735</v>
      </c>
      <c r="B66" s="67" t="s">
        <v>16146</v>
      </c>
      <c r="C66" s="67" t="s">
        <v>15641</v>
      </c>
      <c r="D66" s="67" t="s">
        <v>15251</v>
      </c>
      <c r="E66" s="67" t="s">
        <v>6932</v>
      </c>
      <c r="F66" s="67" t="s">
        <v>15280</v>
      </c>
      <c r="G66" s="5"/>
      <c r="H66" s="5"/>
      <c r="I66" s="5"/>
      <c r="J66" s="5"/>
    </row>
    <row r="67" spans="1:10" ht="13.5" customHeight="1" x14ac:dyDescent="0.2">
      <c r="A67" s="63">
        <v>82101801</v>
      </c>
      <c r="B67" s="64" t="str">
        <f ca="1">IFERROR(INDEX(UNSPSCDes,MATCH(INDIRECT(ADDRESS(ROW(),COLUMN()-1,4)),UNSPSCCode,0)),"")</f>
        <v>Servicios de campañas publicitarias</v>
      </c>
      <c r="C67" s="63" t="s">
        <v>18143</v>
      </c>
      <c r="D67" s="63">
        <v>3</v>
      </c>
      <c r="E67" s="66">
        <v>125000</v>
      </c>
      <c r="F67" s="65">
        <f ca="1">INDIRECT(ADDRESS(ROW(),COLUMN()-2,4))*INDIRECT(ADDRESS(ROW(),COLUMN()-1,4))</f>
        <v>375000</v>
      </c>
      <c r="G67" s="5"/>
      <c r="H67" s="5"/>
      <c r="I67" s="5"/>
      <c r="J67" s="5"/>
    </row>
    <row r="68" spans="1:10" ht="14.1" customHeight="1" x14ac:dyDescent="0.2">
      <c r="A68" s="5"/>
      <c r="B68" s="5"/>
      <c r="C68" s="5"/>
      <c r="D68" s="5"/>
      <c r="E68" s="68" t="s">
        <v>12549</v>
      </c>
      <c r="F68" s="69">
        <f ca="1">SUM(Table37[MONTO TOTAL ESTIMADO])</f>
        <v>375000</v>
      </c>
      <c r="G68" s="5"/>
      <c r="H68" s="5" t="str">
        <f>C60</f>
        <v>Servicios</v>
      </c>
      <c r="I68" s="5" t="str">
        <f>E60</f>
        <v>No</v>
      </c>
      <c r="J68" s="5" t="str">
        <f>D60</f>
        <v>Compras Menores</v>
      </c>
    </row>
    <row r="69" spans="1:10" ht="14.1" customHeight="1" thickBot="1" x14ac:dyDescent="0.3"/>
    <row r="70" spans="1:10" ht="33.75" customHeight="1" thickBot="1" x14ac:dyDescent="0.25">
      <c r="A70" s="59" t="s">
        <v>16382</v>
      </c>
      <c r="B70" s="59" t="s">
        <v>161</v>
      </c>
      <c r="C70" s="59" t="s">
        <v>11723</v>
      </c>
      <c r="D70" s="59" t="s">
        <v>14377</v>
      </c>
      <c r="E70" s="59" t="s">
        <v>10961</v>
      </c>
      <c r="F70" s="59" t="s">
        <v>11094</v>
      </c>
      <c r="G70" s="5"/>
      <c r="H70" s="5"/>
      <c r="I70" s="5"/>
      <c r="J70" s="5"/>
    </row>
    <row r="71" spans="1:10" ht="13.5" customHeight="1" thickBot="1" x14ac:dyDescent="0.25">
      <c r="A71" s="61" t="s">
        <v>18833</v>
      </c>
      <c r="B71" s="61" t="s">
        <v>18833</v>
      </c>
      <c r="C71" s="61" t="s">
        <v>6798</v>
      </c>
      <c r="D71" s="61" t="s">
        <v>17483</v>
      </c>
      <c r="E71" s="61" t="s">
        <v>17854</v>
      </c>
      <c r="F71" s="61"/>
      <c r="G71" s="5"/>
      <c r="H71" s="5"/>
      <c r="I71" s="5"/>
      <c r="J71" s="5"/>
    </row>
    <row r="72" spans="1:10" ht="14.1" customHeight="1" thickBot="1" x14ac:dyDescent="0.25">
      <c r="A72" s="80" t="s">
        <v>14828</v>
      </c>
      <c r="B72" s="62" t="s">
        <v>8528</v>
      </c>
      <c r="C72" s="71">
        <v>45201</v>
      </c>
      <c r="D72" s="80" t="s">
        <v>9385</v>
      </c>
      <c r="E72" s="62" t="s">
        <v>13092</v>
      </c>
      <c r="F72" s="61" t="s">
        <v>3080</v>
      </c>
      <c r="G72" s="5"/>
      <c r="H72" s="5"/>
      <c r="I72" s="5"/>
      <c r="J72" s="5"/>
    </row>
    <row r="73" spans="1:10" ht="14.1" customHeight="1" thickBot="1" x14ac:dyDescent="0.25">
      <c r="A73" s="81"/>
      <c r="B73" s="62" t="s">
        <v>1786</v>
      </c>
      <c r="C73" s="60">
        <f>IF(C72="","",IF(AND(MONTH(C72)&gt;=1,MONTH(C72)&lt;=3),1,IF(AND(MONTH(C72)&gt;=4,MONTH(C72)&lt;=6),2,IF(AND(MONTH(C72)&gt;=7,MONTH(C72)&lt;=9),3,4))))</f>
        <v>4</v>
      </c>
      <c r="D73" s="81"/>
      <c r="E73" s="62" t="s">
        <v>2417</v>
      </c>
      <c r="F73" s="61" t="s">
        <v>11111</v>
      </c>
      <c r="G73" s="5"/>
      <c r="H73" s="5"/>
      <c r="I73" s="5"/>
      <c r="J73" s="5"/>
    </row>
    <row r="74" spans="1:10" ht="14.1" customHeight="1" thickBot="1" x14ac:dyDescent="0.25">
      <c r="A74" s="81"/>
      <c r="B74" s="62" t="s">
        <v>12941</v>
      </c>
      <c r="C74" s="71">
        <v>45216</v>
      </c>
      <c r="D74" s="81"/>
      <c r="E74" s="62" t="s">
        <v>3073</v>
      </c>
      <c r="F74" s="61" t="s">
        <v>11111</v>
      </c>
      <c r="G74" s="5"/>
      <c r="H74" s="5"/>
      <c r="I74" s="5"/>
      <c r="J74" s="5"/>
    </row>
    <row r="75" spans="1:10" ht="14.1" customHeight="1" thickBot="1" x14ac:dyDescent="0.25">
      <c r="A75" s="81"/>
      <c r="B75" s="62" t="s">
        <v>1786</v>
      </c>
      <c r="C75" s="60">
        <f>IF(C74="","",IF(AND(MONTH(C74)&gt;=1,MONTH(C74)&lt;=3),1,IF(AND(MONTH(C74)&gt;=4,MONTH(C74)&lt;=6),2,IF(AND(MONTH(C74)&gt;=7,MONTH(C74)&lt;=9),3,4))))</f>
        <v>4</v>
      </c>
      <c r="D75" s="81"/>
      <c r="E75" s="62" t="s">
        <v>13191</v>
      </c>
      <c r="F75" s="61" t="s">
        <v>11111</v>
      </c>
      <c r="G75" s="5"/>
      <c r="H75" s="5"/>
      <c r="I75" s="5"/>
      <c r="J75" s="5"/>
    </row>
    <row r="76" spans="1:10" ht="14.1" customHeight="1" thickBot="1" x14ac:dyDescent="0.25">
      <c r="A76" s="5"/>
      <c r="B76" s="5"/>
      <c r="C76" s="5"/>
      <c r="D76" s="5"/>
      <c r="E76" s="5"/>
      <c r="F76" s="5"/>
      <c r="G76" s="5"/>
      <c r="H76" s="5"/>
      <c r="I76" s="5"/>
      <c r="J76" s="5"/>
    </row>
    <row r="77" spans="1:10" ht="14.1" customHeight="1" thickBot="1" x14ac:dyDescent="0.25">
      <c r="A77" s="67" t="s">
        <v>15735</v>
      </c>
      <c r="B77" s="67" t="s">
        <v>16146</v>
      </c>
      <c r="C77" s="67" t="s">
        <v>15641</v>
      </c>
      <c r="D77" s="67" t="s">
        <v>15251</v>
      </c>
      <c r="E77" s="67" t="s">
        <v>6932</v>
      </c>
      <c r="F77" s="67" t="s">
        <v>15280</v>
      </c>
      <c r="G77" s="5"/>
      <c r="H77" s="5"/>
      <c r="I77" s="5"/>
      <c r="J77" s="5"/>
    </row>
    <row r="78" spans="1:10" ht="13.5" customHeight="1" x14ac:dyDescent="0.2">
      <c r="A78" s="63">
        <v>82101801</v>
      </c>
      <c r="B78" s="64" t="str">
        <f ca="1">IFERROR(INDEX(UNSPSCDes,MATCH(INDIRECT(ADDRESS(ROW(),COLUMN()-1,4)),UNSPSCCode,0)),"")</f>
        <v>Servicios de campañas publicitarias</v>
      </c>
      <c r="C78" s="63" t="s">
        <v>18143</v>
      </c>
      <c r="D78" s="63">
        <v>3</v>
      </c>
      <c r="E78" s="66">
        <v>125000</v>
      </c>
      <c r="F78" s="65">
        <f ca="1">INDIRECT(ADDRESS(ROW(),COLUMN()-2,4))*INDIRECT(ADDRESS(ROW(),COLUMN()-1,4))</f>
        <v>375000</v>
      </c>
      <c r="G78" s="5"/>
      <c r="H78" s="5"/>
      <c r="I78" s="5"/>
      <c r="J78" s="5"/>
    </row>
    <row r="79" spans="1:10" ht="14.1" customHeight="1" x14ac:dyDescent="0.2">
      <c r="A79" s="5"/>
      <c r="B79" s="5"/>
      <c r="C79" s="5"/>
      <c r="D79" s="5"/>
      <c r="E79" s="68" t="s">
        <v>12549</v>
      </c>
      <c r="F79" s="69">
        <f ca="1">SUM(Table38[MONTO TOTAL ESTIMADO])</f>
        <v>375000</v>
      </c>
      <c r="G79" s="5"/>
      <c r="H79" s="5" t="str">
        <f>C71</f>
        <v>Servicios</v>
      </c>
      <c r="I79" s="5" t="str">
        <f>E71</f>
        <v>No</v>
      </c>
      <c r="J79" s="5" t="str">
        <f>D71</f>
        <v>Compras Menores</v>
      </c>
    </row>
    <row r="80" spans="1:10" ht="14.1" customHeight="1" thickBot="1" x14ac:dyDescent="0.3"/>
    <row r="81" spans="1:10" ht="33.75" customHeight="1" thickBot="1" x14ac:dyDescent="0.25">
      <c r="A81" s="59" t="s">
        <v>16382</v>
      </c>
      <c r="B81" s="59" t="s">
        <v>161</v>
      </c>
      <c r="C81" s="59" t="s">
        <v>11723</v>
      </c>
      <c r="D81" s="59" t="s">
        <v>14377</v>
      </c>
      <c r="E81" s="59" t="s">
        <v>10961</v>
      </c>
      <c r="F81" s="59" t="s">
        <v>11094</v>
      </c>
      <c r="G81" s="5"/>
      <c r="H81" s="5"/>
      <c r="I81" s="5"/>
      <c r="J81" s="5"/>
    </row>
    <row r="82" spans="1:10" ht="13.5" customHeight="1" thickBot="1" x14ac:dyDescent="0.25">
      <c r="A82" s="61" t="s">
        <v>18834</v>
      </c>
      <c r="B82" s="61" t="s">
        <v>18835</v>
      </c>
      <c r="C82" s="61" t="s">
        <v>6798</v>
      </c>
      <c r="D82" s="61" t="s">
        <v>17483</v>
      </c>
      <c r="E82" s="61" t="s">
        <v>8854</v>
      </c>
      <c r="F82" s="61"/>
      <c r="G82" s="5"/>
      <c r="H82" s="5"/>
      <c r="I82" s="5"/>
      <c r="J82" s="5"/>
    </row>
    <row r="83" spans="1:10" ht="14.1" customHeight="1" thickBot="1" x14ac:dyDescent="0.25">
      <c r="A83" s="80" t="s">
        <v>14828</v>
      </c>
      <c r="B83" s="62" t="s">
        <v>8528</v>
      </c>
      <c r="C83" s="71">
        <v>44928</v>
      </c>
      <c r="D83" s="80" t="s">
        <v>9385</v>
      </c>
      <c r="E83" s="62" t="s">
        <v>13092</v>
      </c>
      <c r="F83" s="61" t="s">
        <v>3080</v>
      </c>
      <c r="G83" s="5"/>
      <c r="H83" s="5"/>
      <c r="I83" s="5"/>
      <c r="J83" s="5"/>
    </row>
    <row r="84" spans="1:10" ht="14.1" customHeight="1" thickBot="1" x14ac:dyDescent="0.25">
      <c r="A84" s="81"/>
      <c r="B84" s="62" t="s">
        <v>1786</v>
      </c>
      <c r="C84" s="60">
        <f>IF(C83="","",IF(AND(MONTH(C83)&gt;=1,MONTH(C83)&lt;=3),1,IF(AND(MONTH(C83)&gt;=4,MONTH(C83)&lt;=6),2,IF(AND(MONTH(C83)&gt;=7,MONTH(C83)&lt;=9),3,4))))</f>
        <v>1</v>
      </c>
      <c r="D84" s="81"/>
      <c r="E84" s="62" t="s">
        <v>2417</v>
      </c>
      <c r="F84" s="61" t="s">
        <v>11111</v>
      </c>
      <c r="G84" s="5"/>
      <c r="H84" s="5"/>
      <c r="I84" s="5"/>
      <c r="J84" s="5"/>
    </row>
    <row r="85" spans="1:10" ht="14.1" customHeight="1" thickBot="1" x14ac:dyDescent="0.25">
      <c r="A85" s="81"/>
      <c r="B85" s="62" t="s">
        <v>12941</v>
      </c>
      <c r="C85" s="71">
        <v>44943</v>
      </c>
      <c r="D85" s="81"/>
      <c r="E85" s="62" t="s">
        <v>3073</v>
      </c>
      <c r="F85" s="61" t="s">
        <v>11111</v>
      </c>
      <c r="G85" s="5"/>
      <c r="H85" s="5"/>
      <c r="I85" s="5"/>
      <c r="J85" s="5"/>
    </row>
    <row r="86" spans="1:10" ht="14.1" customHeight="1" thickBot="1" x14ac:dyDescent="0.25">
      <c r="A86" s="81"/>
      <c r="B86" s="62" t="s">
        <v>1786</v>
      </c>
      <c r="C86" s="60">
        <f>IF(C85="","",IF(AND(MONTH(C85)&gt;=1,MONTH(C85)&lt;=3),1,IF(AND(MONTH(C85)&gt;=4,MONTH(C85)&lt;=6),2,IF(AND(MONTH(C85)&gt;=7,MONTH(C85)&lt;=9),3,4))))</f>
        <v>1</v>
      </c>
      <c r="D86" s="81"/>
      <c r="E86" s="62" t="s">
        <v>13191</v>
      </c>
      <c r="F86" s="61" t="s">
        <v>11111</v>
      </c>
      <c r="G86" s="5"/>
      <c r="H86" s="5"/>
      <c r="I86" s="5"/>
      <c r="J86" s="5"/>
    </row>
    <row r="87" spans="1:10" ht="14.1" customHeight="1" thickBot="1" x14ac:dyDescent="0.25">
      <c r="A87" s="5"/>
      <c r="B87" s="5"/>
      <c r="C87" s="5"/>
      <c r="D87" s="5"/>
      <c r="E87" s="5"/>
      <c r="F87" s="5"/>
      <c r="G87" s="5"/>
      <c r="H87" s="5"/>
      <c r="I87" s="5"/>
      <c r="J87" s="5"/>
    </row>
    <row r="88" spans="1:10" ht="14.1" customHeight="1" thickBot="1" x14ac:dyDescent="0.25">
      <c r="A88" s="67" t="s">
        <v>15735</v>
      </c>
      <c r="B88" s="67" t="s">
        <v>16146</v>
      </c>
      <c r="C88" s="67" t="s">
        <v>15641</v>
      </c>
      <c r="D88" s="67" t="s">
        <v>15251</v>
      </c>
      <c r="E88" s="67" t="s">
        <v>6932</v>
      </c>
      <c r="F88" s="67" t="s">
        <v>15280</v>
      </c>
      <c r="G88" s="5"/>
      <c r="H88" s="5"/>
      <c r="I88" s="5"/>
      <c r="J88" s="5"/>
    </row>
    <row r="89" spans="1:10" ht="13.5" customHeight="1" x14ac:dyDescent="0.2">
      <c r="A89" s="63">
        <v>82121506</v>
      </c>
      <c r="B89" s="64" t="str">
        <f t="shared" ref="B89:B96" ca="1" si="0">IFERROR(INDEX(UNSPSCDes,MATCH(INDIRECT(ADDRESS(ROW(),COLUMN()-1,4)),UNSPSCCode,0)),"")</f>
        <v>Impresión de publicaciones</v>
      </c>
      <c r="C89" s="63" t="s">
        <v>1449</v>
      </c>
      <c r="D89" s="63">
        <v>50</v>
      </c>
      <c r="E89" s="66">
        <v>35</v>
      </c>
      <c r="F89" s="65">
        <f t="shared" ref="F89:F96" ca="1" si="1">INDIRECT(ADDRESS(ROW(),COLUMN()-2,4))*INDIRECT(ADDRESS(ROW(),COLUMN()-1,4))</f>
        <v>1750</v>
      </c>
      <c r="G89" s="5"/>
      <c r="H89" s="5"/>
      <c r="I89" s="5"/>
      <c r="J89" s="5"/>
    </row>
    <row r="90" spans="1:10" ht="13.5" customHeight="1" x14ac:dyDescent="0.2">
      <c r="A90" s="63">
        <v>82121506</v>
      </c>
      <c r="B90" s="64" t="str">
        <f t="shared" ca="1" si="0"/>
        <v>Impresión de publicaciones</v>
      </c>
      <c r="C90" s="63" t="s">
        <v>1449</v>
      </c>
      <c r="D90" s="63">
        <v>1920</v>
      </c>
      <c r="E90" s="66">
        <v>200</v>
      </c>
      <c r="F90" s="65">
        <f t="shared" ca="1" si="1"/>
        <v>384000</v>
      </c>
      <c r="G90" s="5"/>
      <c r="H90" s="5"/>
      <c r="I90" s="5"/>
      <c r="J90" s="5"/>
    </row>
    <row r="91" spans="1:10" ht="13.5" customHeight="1" x14ac:dyDescent="0.2">
      <c r="A91" s="63">
        <v>55121718</v>
      </c>
      <c r="B91" s="64" t="str">
        <f t="shared" ca="1" si="0"/>
        <v>Señales informativas</v>
      </c>
      <c r="C91" s="63" t="s">
        <v>1449</v>
      </c>
      <c r="D91" s="63">
        <v>1</v>
      </c>
      <c r="E91" s="66">
        <v>5000</v>
      </c>
      <c r="F91" s="65">
        <f t="shared" ca="1" si="1"/>
        <v>5000</v>
      </c>
      <c r="G91" s="5"/>
      <c r="H91" s="5"/>
      <c r="I91" s="5"/>
      <c r="J91" s="5"/>
    </row>
    <row r="92" spans="1:10" ht="13.5" customHeight="1" x14ac:dyDescent="0.2">
      <c r="A92" s="77">
        <v>82121505</v>
      </c>
      <c r="B92" s="64" t="str">
        <f t="shared" ca="1" si="0"/>
        <v>Impresión promocional o publicitaria</v>
      </c>
      <c r="C92" s="63" t="s">
        <v>1449</v>
      </c>
      <c r="D92" s="63">
        <v>1</v>
      </c>
      <c r="E92" s="66">
        <v>8700</v>
      </c>
      <c r="F92" s="65">
        <f t="shared" ca="1" si="1"/>
        <v>8700</v>
      </c>
      <c r="G92" s="5"/>
      <c r="H92" s="5"/>
      <c r="I92" s="5"/>
      <c r="J92" s="5"/>
    </row>
    <row r="93" spans="1:10" ht="13.5" customHeight="1" x14ac:dyDescent="0.2">
      <c r="A93" s="63">
        <v>55121718</v>
      </c>
      <c r="B93" s="64" t="str">
        <f t="shared" ca="1" si="0"/>
        <v>Señales informativas</v>
      </c>
      <c r="C93" s="63" t="s">
        <v>1449</v>
      </c>
      <c r="D93" s="63">
        <v>3</v>
      </c>
      <c r="E93" s="66">
        <v>50000</v>
      </c>
      <c r="F93" s="65">
        <f t="shared" ca="1" si="1"/>
        <v>150000</v>
      </c>
      <c r="G93" s="5"/>
      <c r="H93" s="5"/>
      <c r="I93" s="5"/>
      <c r="J93" s="5"/>
    </row>
    <row r="94" spans="1:10" ht="13.5" customHeight="1" x14ac:dyDescent="0.2">
      <c r="A94" s="63">
        <v>82121505</v>
      </c>
      <c r="B94" s="64" t="str">
        <f t="shared" ca="1" si="0"/>
        <v>Impresión promocional o publicitaria</v>
      </c>
      <c r="C94" s="63" t="s">
        <v>18143</v>
      </c>
      <c r="D94" s="63">
        <v>3</v>
      </c>
      <c r="E94" s="66">
        <v>17500</v>
      </c>
      <c r="F94" s="65">
        <f t="shared" ca="1" si="1"/>
        <v>52500</v>
      </c>
      <c r="G94" s="5"/>
      <c r="H94" s="5"/>
      <c r="I94" s="5"/>
      <c r="J94" s="5"/>
    </row>
    <row r="95" spans="1:10" ht="13.5" customHeight="1" x14ac:dyDescent="0.2">
      <c r="A95" s="63">
        <v>82121507</v>
      </c>
      <c r="B95" s="64" t="str">
        <f t="shared" ca="1" si="0"/>
        <v>Impresión de papelería o formularios comerciales</v>
      </c>
      <c r="C95" s="63" t="s">
        <v>18143</v>
      </c>
      <c r="D95" s="63">
        <v>3</v>
      </c>
      <c r="E95" s="66">
        <v>83333.333299999998</v>
      </c>
      <c r="F95" s="65">
        <f t="shared" ca="1" si="1"/>
        <v>249999.9999</v>
      </c>
      <c r="G95" s="5"/>
      <c r="H95" s="5"/>
      <c r="I95" s="5"/>
      <c r="J95" s="5"/>
    </row>
    <row r="96" spans="1:10" ht="13.5" customHeight="1" x14ac:dyDescent="0.2">
      <c r="A96" s="63">
        <v>82121505</v>
      </c>
      <c r="B96" s="64" t="str">
        <f t="shared" ca="1" si="0"/>
        <v>Impresión promocional o publicitaria</v>
      </c>
      <c r="C96" s="63" t="s">
        <v>18143</v>
      </c>
      <c r="D96" s="63">
        <v>3</v>
      </c>
      <c r="E96" s="66">
        <v>92359.53</v>
      </c>
      <c r="F96" s="65">
        <f t="shared" ca="1" si="1"/>
        <v>277078.58999999997</v>
      </c>
      <c r="G96" s="5"/>
      <c r="H96" s="5"/>
      <c r="I96" s="5"/>
      <c r="J96" s="5"/>
    </row>
    <row r="97" spans="1:10" ht="14.1" customHeight="1" x14ac:dyDescent="0.2">
      <c r="A97" s="5"/>
      <c r="B97" s="5"/>
      <c r="C97" s="5"/>
      <c r="D97" s="5"/>
      <c r="E97" s="68" t="s">
        <v>12549</v>
      </c>
      <c r="F97" s="69">
        <f ca="1">SUM(Table39[MONTO TOTAL ESTIMADO])</f>
        <v>1129028.5899</v>
      </c>
      <c r="G97" s="5"/>
      <c r="H97" s="5" t="str">
        <f>C82</f>
        <v>Servicios</v>
      </c>
      <c r="I97" s="5" t="str">
        <f>E82</f>
        <v>Sí</v>
      </c>
      <c r="J97" s="5" t="str">
        <f>D82</f>
        <v>Compras Menores</v>
      </c>
    </row>
    <row r="98" spans="1:10" ht="14.1" customHeight="1" thickBot="1" x14ac:dyDescent="0.3"/>
    <row r="99" spans="1:10" ht="33.75" customHeight="1" thickBot="1" x14ac:dyDescent="0.25">
      <c r="A99" s="59" t="s">
        <v>16382</v>
      </c>
      <c r="B99" s="59" t="s">
        <v>161</v>
      </c>
      <c r="C99" s="59" t="s">
        <v>11723</v>
      </c>
      <c r="D99" s="59" t="s">
        <v>14377</v>
      </c>
      <c r="E99" s="59" t="s">
        <v>10961</v>
      </c>
      <c r="F99" s="59" t="s">
        <v>11094</v>
      </c>
      <c r="G99" s="5"/>
      <c r="H99" s="5"/>
      <c r="I99" s="5"/>
      <c r="J99" s="5"/>
    </row>
    <row r="100" spans="1:10" ht="14.1" customHeight="1" thickBot="1" x14ac:dyDescent="0.25">
      <c r="A100" s="61" t="s">
        <v>18834</v>
      </c>
      <c r="B100" s="61" t="s">
        <v>18835</v>
      </c>
      <c r="C100" s="61" t="s">
        <v>6798</v>
      </c>
      <c r="D100" s="61" t="s">
        <v>17483</v>
      </c>
      <c r="E100" s="61" t="s">
        <v>8854</v>
      </c>
      <c r="F100" s="61"/>
      <c r="G100" s="5"/>
      <c r="H100" s="5"/>
      <c r="I100" s="5"/>
      <c r="J100" s="5"/>
    </row>
    <row r="101" spans="1:10" ht="14.1" customHeight="1" thickBot="1" x14ac:dyDescent="0.25">
      <c r="A101" s="80" t="s">
        <v>14828</v>
      </c>
      <c r="B101" s="62" t="s">
        <v>8528</v>
      </c>
      <c r="C101" s="71">
        <v>45019</v>
      </c>
      <c r="D101" s="80" t="s">
        <v>9385</v>
      </c>
      <c r="E101" s="62" t="s">
        <v>13092</v>
      </c>
      <c r="F101" s="61" t="s">
        <v>3080</v>
      </c>
      <c r="G101" s="5"/>
      <c r="H101" s="5"/>
      <c r="I101" s="5"/>
      <c r="J101" s="5"/>
    </row>
    <row r="102" spans="1:10" ht="14.1" customHeight="1" thickBot="1" x14ac:dyDescent="0.25">
      <c r="A102" s="81"/>
      <c r="B102" s="62" t="s">
        <v>1786</v>
      </c>
      <c r="C102" s="60">
        <f>IF(C101="","",IF(AND(MONTH(C101)&gt;=1,MONTH(C101)&lt;=3),1,IF(AND(MONTH(C101)&gt;=4,MONTH(C101)&lt;=6),2,IF(AND(MONTH(C101)&gt;=7,MONTH(C101)&lt;=9),3,4))))</f>
        <v>2</v>
      </c>
      <c r="D102" s="81"/>
      <c r="E102" s="62" t="s">
        <v>2417</v>
      </c>
      <c r="F102" s="61" t="s">
        <v>11111</v>
      </c>
      <c r="G102" s="5"/>
      <c r="H102" s="5"/>
      <c r="I102" s="5"/>
      <c r="J102" s="5"/>
    </row>
    <row r="103" spans="1:10" ht="14.1" customHeight="1" thickBot="1" x14ac:dyDescent="0.25">
      <c r="A103" s="81"/>
      <c r="B103" s="62" t="s">
        <v>12941</v>
      </c>
      <c r="C103" s="71">
        <v>45034</v>
      </c>
      <c r="D103" s="81"/>
      <c r="E103" s="62" t="s">
        <v>3073</v>
      </c>
      <c r="F103" s="61" t="s">
        <v>11111</v>
      </c>
      <c r="G103" s="5"/>
      <c r="H103" s="5"/>
      <c r="I103" s="5"/>
      <c r="J103" s="5"/>
    </row>
    <row r="104" spans="1:10" ht="14.1" customHeight="1" thickBot="1" x14ac:dyDescent="0.25">
      <c r="A104" s="81"/>
      <c r="B104" s="62" t="s">
        <v>1786</v>
      </c>
      <c r="C104" s="60">
        <f>IF(C103="","",IF(AND(MONTH(C103)&gt;=1,MONTH(C103)&lt;=3),1,IF(AND(MONTH(C103)&gt;=4,MONTH(C103)&lt;=6),2,IF(AND(MONTH(C103)&gt;=7,MONTH(C103)&lt;=9),3,4))))</f>
        <v>2</v>
      </c>
      <c r="D104" s="81"/>
      <c r="E104" s="62" t="s">
        <v>13191</v>
      </c>
      <c r="F104" s="61" t="s">
        <v>11111</v>
      </c>
      <c r="G104" s="5"/>
      <c r="H104" s="5"/>
      <c r="I104" s="5"/>
      <c r="J104" s="5"/>
    </row>
    <row r="105" spans="1:10" ht="14.1" customHeight="1" thickBot="1" x14ac:dyDescent="0.25">
      <c r="A105" s="5"/>
      <c r="B105" s="5"/>
      <c r="C105" s="5"/>
      <c r="D105" s="5"/>
      <c r="E105" s="5"/>
      <c r="F105" s="5"/>
      <c r="G105" s="5"/>
      <c r="H105" s="5"/>
      <c r="I105" s="5"/>
      <c r="J105" s="5"/>
    </row>
    <row r="106" spans="1:10" ht="14.1" customHeight="1" thickBot="1" x14ac:dyDescent="0.25">
      <c r="A106" s="67" t="s">
        <v>15735</v>
      </c>
      <c r="B106" s="67" t="s">
        <v>16146</v>
      </c>
      <c r="C106" s="67" t="s">
        <v>15641</v>
      </c>
      <c r="D106" s="67" t="s">
        <v>15251</v>
      </c>
      <c r="E106" s="67" t="s">
        <v>6932</v>
      </c>
      <c r="F106" s="67" t="s">
        <v>15280</v>
      </c>
      <c r="G106" s="5"/>
      <c r="H106" s="5"/>
      <c r="I106" s="5"/>
      <c r="J106" s="5"/>
    </row>
    <row r="107" spans="1:10" ht="13.5" customHeight="1" x14ac:dyDescent="0.2">
      <c r="A107" s="63">
        <v>49101704</v>
      </c>
      <c r="B107" s="64" t="str">
        <f t="shared" ref="B107:B112" ca="1" si="2">IFERROR(INDEX(UNSPSCDes,MATCH(INDIRECT(ADDRESS(ROW(),COLUMN()-1,4)),UNSPSCCode,0)),"")</f>
        <v>Placas</v>
      </c>
      <c r="C107" s="63" t="s">
        <v>1449</v>
      </c>
      <c r="D107" s="63">
        <v>3</v>
      </c>
      <c r="E107" s="66">
        <v>5294.01</v>
      </c>
      <c r="F107" s="65">
        <f t="shared" ref="F107:F112" ca="1" si="3">INDIRECT(ADDRESS(ROW(),COLUMN()-2,4))*INDIRECT(ADDRESS(ROW(),COLUMN()-1,4))</f>
        <v>15882.03</v>
      </c>
      <c r="G107" s="5"/>
      <c r="H107" s="5"/>
      <c r="I107" s="5"/>
      <c r="J107" s="5"/>
    </row>
    <row r="108" spans="1:10" ht="13.5" customHeight="1" x14ac:dyDescent="0.2">
      <c r="A108" s="63">
        <v>82121506</v>
      </c>
      <c r="B108" s="64" t="str">
        <f t="shared" ca="1" si="2"/>
        <v>Impresión de publicaciones</v>
      </c>
      <c r="C108" s="63" t="s">
        <v>1449</v>
      </c>
      <c r="D108" s="63">
        <v>2</v>
      </c>
      <c r="E108" s="66">
        <v>5294.67</v>
      </c>
      <c r="F108" s="65">
        <f t="shared" ca="1" si="3"/>
        <v>10589.34</v>
      </c>
      <c r="G108" s="5"/>
      <c r="H108" s="5"/>
      <c r="I108" s="5"/>
      <c r="J108" s="5"/>
    </row>
    <row r="109" spans="1:10" ht="13.5" customHeight="1" x14ac:dyDescent="0.2">
      <c r="A109" s="63">
        <v>82121506</v>
      </c>
      <c r="B109" s="64" t="str">
        <f t="shared" ca="1" si="2"/>
        <v>Impresión de publicaciones</v>
      </c>
      <c r="C109" s="63" t="s">
        <v>18143</v>
      </c>
      <c r="D109" s="63">
        <v>3</v>
      </c>
      <c r="E109" s="66">
        <v>17500</v>
      </c>
      <c r="F109" s="65">
        <f t="shared" ca="1" si="3"/>
        <v>52500</v>
      </c>
      <c r="G109" s="5"/>
      <c r="H109" s="5"/>
      <c r="I109" s="5"/>
      <c r="J109" s="5"/>
    </row>
    <row r="110" spans="1:10" ht="13.5" customHeight="1" x14ac:dyDescent="0.2">
      <c r="A110" s="63">
        <v>82121505</v>
      </c>
      <c r="B110" s="64" t="str">
        <f t="shared" ca="1" si="2"/>
        <v>Impresión promocional o publicitaria</v>
      </c>
      <c r="C110" s="63" t="s">
        <v>18143</v>
      </c>
      <c r="D110" s="63">
        <v>3</v>
      </c>
      <c r="E110" s="66">
        <v>83333.332999999999</v>
      </c>
      <c r="F110" s="65">
        <f t="shared" ca="1" si="3"/>
        <v>249999.99900000001</v>
      </c>
      <c r="G110" s="5"/>
      <c r="H110" s="5"/>
      <c r="I110" s="5"/>
      <c r="J110" s="5"/>
    </row>
    <row r="111" spans="1:10" ht="13.5" customHeight="1" x14ac:dyDescent="0.2">
      <c r="A111" s="63">
        <v>82121507</v>
      </c>
      <c r="B111" s="64" t="str">
        <f t="shared" ca="1" si="2"/>
        <v>Impresión de papelería o formularios comerciales</v>
      </c>
      <c r="C111" s="63" t="s">
        <v>18143</v>
      </c>
      <c r="D111" s="63">
        <v>3</v>
      </c>
      <c r="E111" s="66">
        <v>92359.53</v>
      </c>
      <c r="F111" s="65">
        <f t="shared" ca="1" si="3"/>
        <v>277078.58999999997</v>
      </c>
      <c r="G111" s="5"/>
      <c r="H111" s="5"/>
      <c r="I111" s="5"/>
      <c r="J111" s="5"/>
    </row>
    <row r="112" spans="1:10" ht="13.5" customHeight="1" x14ac:dyDescent="0.2">
      <c r="A112" s="63">
        <v>82121506</v>
      </c>
      <c r="B112" s="64" t="str">
        <f t="shared" ca="1" si="2"/>
        <v>Impresión de publicaciones</v>
      </c>
      <c r="C112" s="63" t="s">
        <v>1449</v>
      </c>
      <c r="D112" s="63">
        <v>4</v>
      </c>
      <c r="E112" s="66">
        <v>8700</v>
      </c>
      <c r="F112" s="65">
        <f t="shared" ca="1" si="3"/>
        <v>34800</v>
      </c>
      <c r="G112" s="5"/>
      <c r="H112" s="5"/>
      <c r="I112" s="5"/>
      <c r="J112" s="5"/>
    </row>
    <row r="113" spans="1:10" ht="14.1" customHeight="1" x14ac:dyDescent="0.2">
      <c r="A113" s="5"/>
      <c r="B113" s="5"/>
      <c r="C113" s="5"/>
      <c r="D113" s="5"/>
      <c r="E113" s="68" t="s">
        <v>12549</v>
      </c>
      <c r="F113" s="69">
        <f ca="1">SUM(Table310[MONTO TOTAL ESTIMADO])</f>
        <v>640849.95900000003</v>
      </c>
      <c r="G113" s="5"/>
      <c r="H113" s="5" t="str">
        <f>C100</f>
        <v>Servicios</v>
      </c>
      <c r="I113" s="5" t="str">
        <f>E100</f>
        <v>Sí</v>
      </c>
      <c r="J113" s="5" t="str">
        <f>D100</f>
        <v>Compras Menores</v>
      </c>
    </row>
    <row r="114" spans="1:10" ht="14.1" customHeight="1" thickBot="1" x14ac:dyDescent="0.3"/>
    <row r="115" spans="1:10" ht="33.75" customHeight="1" thickBot="1" x14ac:dyDescent="0.25">
      <c r="A115" s="59" t="s">
        <v>16382</v>
      </c>
      <c r="B115" s="59" t="s">
        <v>161</v>
      </c>
      <c r="C115" s="59" t="s">
        <v>11723</v>
      </c>
      <c r="D115" s="59" t="s">
        <v>14377</v>
      </c>
      <c r="E115" s="59" t="s">
        <v>10961</v>
      </c>
      <c r="F115" s="59" t="s">
        <v>11094</v>
      </c>
      <c r="G115" s="5"/>
      <c r="H115" s="5"/>
      <c r="I115" s="5"/>
      <c r="J115" s="5"/>
    </row>
    <row r="116" spans="1:10" ht="14.1" customHeight="1" thickBot="1" x14ac:dyDescent="0.25">
      <c r="A116" s="61" t="s">
        <v>18834</v>
      </c>
      <c r="B116" s="61" t="s">
        <v>18835</v>
      </c>
      <c r="C116" s="61" t="s">
        <v>6798</v>
      </c>
      <c r="D116" s="61" t="s">
        <v>17483</v>
      </c>
      <c r="E116" s="61" t="s">
        <v>8854</v>
      </c>
      <c r="F116" s="61"/>
      <c r="G116" s="5"/>
      <c r="H116" s="5"/>
      <c r="I116" s="5"/>
      <c r="J116" s="5"/>
    </row>
    <row r="117" spans="1:10" ht="14.1" customHeight="1" thickBot="1" x14ac:dyDescent="0.25">
      <c r="A117" s="80" t="s">
        <v>14828</v>
      </c>
      <c r="B117" s="62" t="s">
        <v>8528</v>
      </c>
      <c r="C117" s="71">
        <v>45110</v>
      </c>
      <c r="D117" s="80" t="s">
        <v>9385</v>
      </c>
      <c r="E117" s="62" t="s">
        <v>13092</v>
      </c>
      <c r="F117" s="61" t="s">
        <v>3080</v>
      </c>
      <c r="G117" s="5"/>
      <c r="H117" s="5"/>
      <c r="I117" s="5"/>
      <c r="J117" s="5"/>
    </row>
    <row r="118" spans="1:10" ht="14.1" customHeight="1" thickBot="1" x14ac:dyDescent="0.25">
      <c r="A118" s="81"/>
      <c r="B118" s="62" t="s">
        <v>1786</v>
      </c>
      <c r="C118" s="60">
        <f>IF(C117="","",IF(AND(MONTH(C117)&gt;=1,MONTH(C117)&lt;=3),1,IF(AND(MONTH(C117)&gt;=4,MONTH(C117)&lt;=6),2,IF(AND(MONTH(C117)&gt;=7,MONTH(C117)&lt;=9),3,4))))</f>
        <v>3</v>
      </c>
      <c r="D118" s="81"/>
      <c r="E118" s="62" t="s">
        <v>2417</v>
      </c>
      <c r="F118" s="61" t="s">
        <v>11111</v>
      </c>
      <c r="G118" s="5"/>
      <c r="H118" s="5"/>
      <c r="I118" s="5"/>
      <c r="J118" s="5"/>
    </row>
    <row r="119" spans="1:10" ht="14.1" customHeight="1" thickBot="1" x14ac:dyDescent="0.25">
      <c r="A119" s="81"/>
      <c r="B119" s="62" t="s">
        <v>12941</v>
      </c>
      <c r="C119" s="71">
        <v>45125</v>
      </c>
      <c r="D119" s="81"/>
      <c r="E119" s="62" t="s">
        <v>3073</v>
      </c>
      <c r="F119" s="61" t="s">
        <v>11111</v>
      </c>
      <c r="G119" s="5"/>
      <c r="H119" s="5"/>
      <c r="I119" s="5"/>
      <c r="J119" s="5"/>
    </row>
    <row r="120" spans="1:10" ht="14.1" customHeight="1" thickBot="1" x14ac:dyDescent="0.25">
      <c r="A120" s="81"/>
      <c r="B120" s="62" t="s">
        <v>1786</v>
      </c>
      <c r="C120" s="60">
        <f>IF(C119="","",IF(AND(MONTH(C119)&gt;=1,MONTH(C119)&lt;=3),1,IF(AND(MONTH(C119)&gt;=4,MONTH(C119)&lt;=6),2,IF(AND(MONTH(C119)&gt;=7,MONTH(C119)&lt;=9),3,4))))</f>
        <v>3</v>
      </c>
      <c r="D120" s="81"/>
      <c r="E120" s="62" t="s">
        <v>13191</v>
      </c>
      <c r="F120" s="61" t="s">
        <v>11111</v>
      </c>
      <c r="G120" s="5"/>
      <c r="H120" s="5"/>
      <c r="I120" s="5"/>
      <c r="J120" s="5"/>
    </row>
    <row r="121" spans="1:10" ht="14.1" customHeight="1" thickBot="1" x14ac:dyDescent="0.25">
      <c r="A121" s="5"/>
      <c r="B121" s="5"/>
      <c r="C121" s="5"/>
      <c r="D121" s="5"/>
      <c r="E121" s="5"/>
      <c r="F121" s="5"/>
      <c r="G121" s="5"/>
      <c r="H121" s="5"/>
      <c r="I121" s="5"/>
      <c r="J121" s="5"/>
    </row>
    <row r="122" spans="1:10" ht="14.1" customHeight="1" thickBot="1" x14ac:dyDescent="0.25">
      <c r="A122" s="67" t="s">
        <v>15735</v>
      </c>
      <c r="B122" s="67" t="s">
        <v>16146</v>
      </c>
      <c r="C122" s="67" t="s">
        <v>15641</v>
      </c>
      <c r="D122" s="67" t="s">
        <v>15251</v>
      </c>
      <c r="E122" s="67" t="s">
        <v>6932</v>
      </c>
      <c r="F122" s="67" t="s">
        <v>15280</v>
      </c>
      <c r="G122" s="5"/>
      <c r="H122" s="5"/>
      <c r="I122" s="5"/>
      <c r="J122" s="5"/>
    </row>
    <row r="123" spans="1:10" ht="13.5" customHeight="1" x14ac:dyDescent="0.2">
      <c r="A123" s="63">
        <v>82121506</v>
      </c>
      <c r="B123" s="64" t="str">
        <f t="shared" ref="B123:B130" ca="1" si="4">IFERROR(INDEX(UNSPSCDes,MATCH(INDIRECT(ADDRESS(ROW(),COLUMN()-1,4)),UNSPSCCode,0)),"")</f>
        <v>Impresión de publicaciones</v>
      </c>
      <c r="C123" s="63" t="s">
        <v>1449</v>
      </c>
      <c r="D123" s="63">
        <v>40</v>
      </c>
      <c r="E123" s="66">
        <v>35</v>
      </c>
      <c r="F123" s="65">
        <f t="shared" ref="F123:F130" ca="1" si="5">INDIRECT(ADDRESS(ROW(),COLUMN()-2,4))*INDIRECT(ADDRESS(ROW(),COLUMN()-1,4))</f>
        <v>1400</v>
      </c>
      <c r="G123" s="5"/>
      <c r="H123" s="5"/>
      <c r="I123" s="5"/>
      <c r="J123" s="5"/>
    </row>
    <row r="124" spans="1:10" ht="13.5" customHeight="1" x14ac:dyDescent="0.2">
      <c r="A124" s="63">
        <v>82121506</v>
      </c>
      <c r="B124" s="64" t="str">
        <f t="shared" ca="1" si="4"/>
        <v>Impresión de publicaciones</v>
      </c>
      <c r="C124" s="63" t="s">
        <v>1449</v>
      </c>
      <c r="D124" s="63">
        <v>15</v>
      </c>
      <c r="E124" s="66">
        <v>2000</v>
      </c>
      <c r="F124" s="65">
        <f t="shared" ca="1" si="5"/>
        <v>30000</v>
      </c>
      <c r="G124" s="5"/>
      <c r="H124" s="5"/>
      <c r="I124" s="5"/>
      <c r="J124" s="5"/>
    </row>
    <row r="125" spans="1:10" ht="13.5" customHeight="1" x14ac:dyDescent="0.2">
      <c r="A125" s="63">
        <v>82121505</v>
      </c>
      <c r="B125" s="64" t="str">
        <f t="shared" ca="1" si="4"/>
        <v>Impresión promocional o publicitaria</v>
      </c>
      <c r="C125" s="63" t="s">
        <v>1449</v>
      </c>
      <c r="D125" s="63">
        <v>6</v>
      </c>
      <c r="E125" s="66">
        <v>2000</v>
      </c>
      <c r="F125" s="65">
        <f t="shared" ca="1" si="5"/>
        <v>12000</v>
      </c>
      <c r="G125" s="5"/>
      <c r="H125" s="5"/>
      <c r="I125" s="5"/>
      <c r="J125" s="5"/>
    </row>
    <row r="126" spans="1:10" ht="13.5" customHeight="1" x14ac:dyDescent="0.2">
      <c r="A126" s="63">
        <v>49101704</v>
      </c>
      <c r="B126" s="64" t="str">
        <f t="shared" ca="1" si="4"/>
        <v>Placas</v>
      </c>
      <c r="C126" s="63" t="s">
        <v>1449</v>
      </c>
      <c r="D126" s="63">
        <v>6</v>
      </c>
      <c r="E126" s="66">
        <v>5294.01</v>
      </c>
      <c r="F126" s="65">
        <f t="shared" ca="1" si="5"/>
        <v>31764.06</v>
      </c>
      <c r="G126" s="5"/>
      <c r="H126" s="5"/>
      <c r="I126" s="5"/>
      <c r="J126" s="5"/>
    </row>
    <row r="127" spans="1:10" ht="13.5" customHeight="1" x14ac:dyDescent="0.2">
      <c r="A127" s="63">
        <v>82121506</v>
      </c>
      <c r="B127" s="64" t="str">
        <f t="shared" ca="1" si="4"/>
        <v>Impresión de publicaciones</v>
      </c>
      <c r="C127" s="63" t="s">
        <v>1449</v>
      </c>
      <c r="D127" s="63">
        <v>5</v>
      </c>
      <c r="E127" s="66">
        <v>5294.67</v>
      </c>
      <c r="F127" s="65">
        <f t="shared" ca="1" si="5"/>
        <v>26473.35</v>
      </c>
      <c r="G127" s="5"/>
      <c r="H127" s="5"/>
      <c r="I127" s="5"/>
      <c r="J127" s="5"/>
    </row>
    <row r="128" spans="1:10" ht="13.5" customHeight="1" x14ac:dyDescent="0.2">
      <c r="A128" s="63">
        <v>82121505</v>
      </c>
      <c r="B128" s="64" t="str">
        <f t="shared" ca="1" si="4"/>
        <v>Impresión promocional o publicitaria</v>
      </c>
      <c r="C128" s="63" t="s">
        <v>18143</v>
      </c>
      <c r="D128" s="63">
        <v>3</v>
      </c>
      <c r="E128" s="66">
        <v>17500</v>
      </c>
      <c r="F128" s="65">
        <f t="shared" ca="1" si="5"/>
        <v>52500</v>
      </c>
      <c r="G128" s="5"/>
      <c r="H128" s="5"/>
      <c r="I128" s="5"/>
      <c r="J128" s="5"/>
    </row>
    <row r="129" spans="1:10" ht="13.5" customHeight="1" x14ac:dyDescent="0.2">
      <c r="A129" s="63">
        <v>82121507</v>
      </c>
      <c r="B129" s="64" t="str">
        <f t="shared" ca="1" si="4"/>
        <v>Impresión de papelería o formularios comerciales</v>
      </c>
      <c r="C129" s="63" t="s">
        <v>18143</v>
      </c>
      <c r="D129" s="63">
        <v>3</v>
      </c>
      <c r="E129" s="66">
        <v>92359.53</v>
      </c>
      <c r="F129" s="65">
        <f t="shared" ca="1" si="5"/>
        <v>277078.58999999997</v>
      </c>
      <c r="G129" s="5"/>
      <c r="H129" s="5"/>
      <c r="I129" s="5"/>
      <c r="J129" s="5"/>
    </row>
    <row r="130" spans="1:10" ht="13.5" customHeight="1" x14ac:dyDescent="0.2">
      <c r="A130" s="63">
        <v>82121505</v>
      </c>
      <c r="B130" s="64" t="str">
        <f t="shared" ca="1" si="4"/>
        <v>Impresión promocional o publicitaria</v>
      </c>
      <c r="C130" s="63" t="s">
        <v>18143</v>
      </c>
      <c r="D130" s="63">
        <v>3</v>
      </c>
      <c r="E130" s="66">
        <v>83333.333299999998</v>
      </c>
      <c r="F130" s="65">
        <f t="shared" ca="1" si="5"/>
        <v>249999.9999</v>
      </c>
      <c r="G130" s="5"/>
      <c r="H130" s="5"/>
      <c r="I130" s="5"/>
      <c r="J130" s="5"/>
    </row>
    <row r="131" spans="1:10" ht="14.1" customHeight="1" x14ac:dyDescent="0.2">
      <c r="A131" s="5"/>
      <c r="B131" s="5"/>
      <c r="C131" s="5"/>
      <c r="D131" s="5"/>
      <c r="E131" s="68" t="s">
        <v>12549</v>
      </c>
      <c r="F131" s="69">
        <f ca="1">SUM(Table311[MONTO TOTAL ESTIMADO])</f>
        <v>681215.99989999994</v>
      </c>
      <c r="G131" s="5"/>
      <c r="H131" s="5" t="str">
        <f>C116</f>
        <v>Servicios</v>
      </c>
      <c r="I131" s="5" t="str">
        <f>E116</f>
        <v>Sí</v>
      </c>
      <c r="J131" s="5" t="str">
        <f>D116</f>
        <v>Compras Menores</v>
      </c>
    </row>
    <row r="132" spans="1:10" ht="14.1" customHeight="1" thickBot="1" x14ac:dyDescent="0.3"/>
    <row r="133" spans="1:10" ht="33.75" customHeight="1" thickBot="1" x14ac:dyDescent="0.25">
      <c r="A133" s="59" t="s">
        <v>16382</v>
      </c>
      <c r="B133" s="59" t="s">
        <v>161</v>
      </c>
      <c r="C133" s="59" t="s">
        <v>11723</v>
      </c>
      <c r="D133" s="59" t="s">
        <v>14377</v>
      </c>
      <c r="E133" s="59" t="s">
        <v>10961</v>
      </c>
      <c r="F133" s="59" t="s">
        <v>11094</v>
      </c>
      <c r="G133" s="5"/>
      <c r="H133" s="5"/>
      <c r="I133" s="5"/>
      <c r="J133" s="5"/>
    </row>
    <row r="134" spans="1:10" ht="14.1" customHeight="1" thickBot="1" x14ac:dyDescent="0.25">
      <c r="A134" s="61" t="s">
        <v>18834</v>
      </c>
      <c r="B134" s="61" t="s">
        <v>18835</v>
      </c>
      <c r="C134" s="61" t="s">
        <v>6798</v>
      </c>
      <c r="D134" s="61" t="s">
        <v>17483</v>
      </c>
      <c r="E134" s="61" t="s">
        <v>8854</v>
      </c>
      <c r="F134" s="61"/>
      <c r="G134" s="5"/>
      <c r="H134" s="5"/>
      <c r="I134" s="5"/>
      <c r="J134" s="5"/>
    </row>
    <row r="135" spans="1:10" ht="14.1" customHeight="1" thickBot="1" x14ac:dyDescent="0.25">
      <c r="A135" s="80" t="s">
        <v>14828</v>
      </c>
      <c r="B135" s="62" t="s">
        <v>8528</v>
      </c>
      <c r="C135" s="71">
        <v>45201</v>
      </c>
      <c r="D135" s="80" t="s">
        <v>9385</v>
      </c>
      <c r="E135" s="62" t="s">
        <v>13092</v>
      </c>
      <c r="F135" s="61" t="s">
        <v>3080</v>
      </c>
      <c r="G135" s="5"/>
      <c r="H135" s="5"/>
      <c r="I135" s="5"/>
      <c r="J135" s="5"/>
    </row>
    <row r="136" spans="1:10" ht="14.1" customHeight="1" thickBot="1" x14ac:dyDescent="0.25">
      <c r="A136" s="81"/>
      <c r="B136" s="62" t="s">
        <v>1786</v>
      </c>
      <c r="C136" s="60">
        <f>IF(C135="","",IF(AND(MONTH(C135)&gt;=1,MONTH(C135)&lt;=3),1,IF(AND(MONTH(C135)&gt;=4,MONTH(C135)&lt;=6),2,IF(AND(MONTH(C135)&gt;=7,MONTH(C135)&lt;=9),3,4))))</f>
        <v>4</v>
      </c>
      <c r="D136" s="81"/>
      <c r="E136" s="62" t="s">
        <v>2417</v>
      </c>
      <c r="F136" s="61" t="s">
        <v>11111</v>
      </c>
      <c r="G136" s="5"/>
      <c r="H136" s="5"/>
      <c r="I136" s="5"/>
      <c r="J136" s="5"/>
    </row>
    <row r="137" spans="1:10" ht="14.1" customHeight="1" thickBot="1" x14ac:dyDescent="0.25">
      <c r="A137" s="81"/>
      <c r="B137" s="62" t="s">
        <v>12941</v>
      </c>
      <c r="C137" s="71">
        <v>45216</v>
      </c>
      <c r="D137" s="81"/>
      <c r="E137" s="62" t="s">
        <v>3073</v>
      </c>
      <c r="F137" s="61" t="s">
        <v>11111</v>
      </c>
      <c r="G137" s="5"/>
      <c r="H137" s="5"/>
      <c r="I137" s="5"/>
      <c r="J137" s="5"/>
    </row>
    <row r="138" spans="1:10" ht="14.1" customHeight="1" thickBot="1" x14ac:dyDescent="0.25">
      <c r="A138" s="81"/>
      <c r="B138" s="62" t="s">
        <v>1786</v>
      </c>
      <c r="C138" s="60">
        <f>IF(C137="","",IF(AND(MONTH(C137)&gt;=1,MONTH(C137)&lt;=3),1,IF(AND(MONTH(C137)&gt;=4,MONTH(C137)&lt;=6),2,IF(AND(MONTH(C137)&gt;=7,MONTH(C137)&lt;=9),3,4))))</f>
        <v>4</v>
      </c>
      <c r="D138" s="81"/>
      <c r="E138" s="62" t="s">
        <v>13191</v>
      </c>
      <c r="F138" s="61" t="s">
        <v>11111</v>
      </c>
      <c r="G138" s="5"/>
      <c r="H138" s="5"/>
      <c r="I138" s="5"/>
      <c r="J138" s="5"/>
    </row>
    <row r="139" spans="1:10" ht="14.1" customHeight="1" thickBot="1" x14ac:dyDescent="0.25">
      <c r="A139" s="5"/>
      <c r="B139" s="5"/>
      <c r="C139" s="5"/>
      <c r="D139" s="5"/>
      <c r="E139" s="5"/>
      <c r="F139" s="5"/>
      <c r="G139" s="5"/>
      <c r="H139" s="5"/>
      <c r="I139" s="5"/>
      <c r="J139" s="5"/>
    </row>
    <row r="140" spans="1:10" ht="14.1" customHeight="1" thickBot="1" x14ac:dyDescent="0.25">
      <c r="A140" s="67" t="s">
        <v>15735</v>
      </c>
      <c r="B140" s="67" t="s">
        <v>16146</v>
      </c>
      <c r="C140" s="67" t="s">
        <v>15641</v>
      </c>
      <c r="D140" s="67" t="s">
        <v>15251</v>
      </c>
      <c r="E140" s="67" t="s">
        <v>6932</v>
      </c>
      <c r="F140" s="67" t="s">
        <v>15280</v>
      </c>
      <c r="G140" s="5"/>
      <c r="H140" s="5"/>
      <c r="I140" s="5"/>
      <c r="J140" s="5"/>
    </row>
    <row r="141" spans="1:10" ht="13.5" customHeight="1" x14ac:dyDescent="0.2">
      <c r="A141" s="63">
        <v>82121506</v>
      </c>
      <c r="B141" s="64" t="str">
        <f ca="1">IFERROR(INDEX(UNSPSCDes,MATCH(INDIRECT(ADDRESS(ROW(),COLUMN()-1,4)),UNSPSCCode,0)),"")</f>
        <v>Impresión de publicaciones</v>
      </c>
      <c r="C141" s="63" t="s">
        <v>18143</v>
      </c>
      <c r="D141" s="63">
        <v>3</v>
      </c>
      <c r="E141" s="66">
        <v>17500</v>
      </c>
      <c r="F141" s="65">
        <f ca="1">INDIRECT(ADDRESS(ROW(),COLUMN()-2,4))*INDIRECT(ADDRESS(ROW(),COLUMN()-1,4))</f>
        <v>52500</v>
      </c>
      <c r="G141" s="5"/>
      <c r="H141" s="5"/>
      <c r="I141" s="5"/>
      <c r="J141" s="5"/>
    </row>
    <row r="142" spans="1:10" ht="13.5" customHeight="1" x14ac:dyDescent="0.2">
      <c r="A142" s="63">
        <v>82121505</v>
      </c>
      <c r="B142" s="64" t="str">
        <f ca="1">IFERROR(INDEX(UNSPSCDes,MATCH(INDIRECT(ADDRESS(ROW(),COLUMN()-1,4)),UNSPSCCode,0)),"")</f>
        <v>Impresión promocional o publicitaria</v>
      </c>
      <c r="C142" s="63" t="s">
        <v>18143</v>
      </c>
      <c r="D142" s="63">
        <v>3</v>
      </c>
      <c r="E142" s="66">
        <v>92359.53</v>
      </c>
      <c r="F142" s="65">
        <f ca="1">INDIRECT(ADDRESS(ROW(),COLUMN()-2,4))*INDIRECT(ADDRESS(ROW(),COLUMN()-1,4))</f>
        <v>277078.58999999997</v>
      </c>
      <c r="G142" s="5"/>
      <c r="H142" s="5"/>
      <c r="I142" s="5"/>
      <c r="J142" s="5"/>
    </row>
    <row r="143" spans="1:10" ht="13.5" customHeight="1" x14ac:dyDescent="0.2">
      <c r="A143" s="63">
        <v>82121507</v>
      </c>
      <c r="B143" s="64" t="str">
        <f ca="1">IFERROR(INDEX(UNSPSCDes,MATCH(INDIRECT(ADDRESS(ROW(),COLUMN()-1,4)),UNSPSCCode,0)),"")</f>
        <v>Impresión de papelería o formularios comerciales</v>
      </c>
      <c r="C143" s="63" t="s">
        <v>18143</v>
      </c>
      <c r="D143" s="63">
        <v>3</v>
      </c>
      <c r="E143" s="66">
        <v>83333.333299999998</v>
      </c>
      <c r="F143" s="65">
        <f ca="1">INDIRECT(ADDRESS(ROW(),COLUMN()-2,4))*INDIRECT(ADDRESS(ROW(),COLUMN()-1,4))</f>
        <v>249999.9999</v>
      </c>
      <c r="G143" s="5"/>
      <c r="H143" s="5"/>
      <c r="I143" s="5"/>
      <c r="J143" s="5"/>
    </row>
    <row r="144" spans="1:10" ht="14.1" customHeight="1" x14ac:dyDescent="0.2">
      <c r="A144" s="5"/>
      <c r="B144" s="5"/>
      <c r="C144" s="5"/>
      <c r="D144" s="5"/>
      <c r="E144" s="68" t="s">
        <v>12549</v>
      </c>
      <c r="F144" s="69">
        <f ca="1">SUM(Table312[MONTO TOTAL ESTIMADO])</f>
        <v>579578.58990000002</v>
      </c>
      <c r="G144" s="5"/>
      <c r="H144" s="5" t="str">
        <f>C134</f>
        <v>Servicios</v>
      </c>
      <c r="I144" s="5" t="str">
        <f>E134</f>
        <v>Sí</v>
      </c>
      <c r="J144" s="5" t="str">
        <f>D134</f>
        <v>Compras Menores</v>
      </c>
    </row>
    <row r="145" spans="1:10" ht="14.1" customHeight="1" thickBot="1" x14ac:dyDescent="0.3"/>
    <row r="146" spans="1:10" ht="33.75" customHeight="1" thickBot="1" x14ac:dyDescent="0.25">
      <c r="A146" s="59" t="s">
        <v>16382</v>
      </c>
      <c r="B146" s="59" t="s">
        <v>161</v>
      </c>
      <c r="C146" s="59" t="s">
        <v>11723</v>
      </c>
      <c r="D146" s="59" t="s">
        <v>14377</v>
      </c>
      <c r="E146" s="59" t="s">
        <v>10961</v>
      </c>
      <c r="F146" s="59" t="s">
        <v>11094</v>
      </c>
      <c r="G146" s="5"/>
      <c r="H146" s="5"/>
      <c r="I146" s="5"/>
      <c r="J146" s="5"/>
    </row>
    <row r="147" spans="1:10" ht="13.5" customHeight="1" thickBot="1" x14ac:dyDescent="0.25">
      <c r="A147" s="61" t="s">
        <v>18836</v>
      </c>
      <c r="B147" s="61" t="s">
        <v>18836</v>
      </c>
      <c r="C147" s="61" t="s">
        <v>6798</v>
      </c>
      <c r="D147" s="61" t="s">
        <v>10170</v>
      </c>
      <c r="E147" s="61" t="s">
        <v>17854</v>
      </c>
      <c r="F147" s="61"/>
      <c r="G147" s="5"/>
      <c r="H147" s="5"/>
      <c r="I147" s="5"/>
      <c r="J147" s="5"/>
    </row>
    <row r="148" spans="1:10" ht="14.1" customHeight="1" thickBot="1" x14ac:dyDescent="0.25">
      <c r="A148" s="80" t="s">
        <v>14828</v>
      </c>
      <c r="B148" s="62" t="s">
        <v>8528</v>
      </c>
      <c r="C148" s="71">
        <v>44928</v>
      </c>
      <c r="D148" s="80" t="s">
        <v>9385</v>
      </c>
      <c r="E148" s="62" t="s">
        <v>13092</v>
      </c>
      <c r="F148" s="61" t="s">
        <v>3080</v>
      </c>
      <c r="G148" s="5"/>
      <c r="H148" s="5"/>
      <c r="I148" s="5"/>
      <c r="J148" s="5"/>
    </row>
    <row r="149" spans="1:10" ht="14.1" customHeight="1" thickBot="1" x14ac:dyDescent="0.25">
      <c r="A149" s="81"/>
      <c r="B149" s="62" t="s">
        <v>1786</v>
      </c>
      <c r="C149" s="60">
        <f>IF(C148="","",IF(AND(MONTH(C148)&gt;=1,MONTH(C148)&lt;=3),1,IF(AND(MONTH(C148)&gt;=4,MONTH(C148)&lt;=6),2,IF(AND(MONTH(C148)&gt;=7,MONTH(C148)&lt;=9),3,4))))</f>
        <v>1</v>
      </c>
      <c r="D149" s="81"/>
      <c r="E149" s="62" t="s">
        <v>2417</v>
      </c>
      <c r="F149" s="61" t="s">
        <v>11111</v>
      </c>
      <c r="G149" s="5"/>
      <c r="H149" s="5"/>
      <c r="I149" s="5"/>
      <c r="J149" s="5"/>
    </row>
    <row r="150" spans="1:10" ht="14.1" customHeight="1" thickBot="1" x14ac:dyDescent="0.25">
      <c r="A150" s="81"/>
      <c r="B150" s="62" t="s">
        <v>12941</v>
      </c>
      <c r="C150" s="71">
        <v>44929</v>
      </c>
      <c r="D150" s="81"/>
      <c r="E150" s="62" t="s">
        <v>3073</v>
      </c>
      <c r="F150" s="61" t="s">
        <v>11111</v>
      </c>
      <c r="G150" s="5"/>
      <c r="H150" s="5"/>
      <c r="I150" s="5"/>
      <c r="J150" s="5"/>
    </row>
    <row r="151" spans="1:10" ht="14.1" customHeight="1" thickBot="1" x14ac:dyDescent="0.25">
      <c r="A151" s="81"/>
      <c r="B151" s="62" t="s">
        <v>1786</v>
      </c>
      <c r="C151" s="60">
        <f>IF(C150="","",IF(AND(MONTH(C150)&gt;=1,MONTH(C150)&lt;=3),1,IF(AND(MONTH(C150)&gt;=4,MONTH(C150)&lt;=6),2,IF(AND(MONTH(C150)&gt;=7,MONTH(C150)&lt;=9),3,4))))</f>
        <v>1</v>
      </c>
      <c r="D151" s="81"/>
      <c r="E151" s="62" t="s">
        <v>13191</v>
      </c>
      <c r="F151" s="61" t="s">
        <v>11111</v>
      </c>
      <c r="G151" s="5"/>
      <c r="H151" s="5"/>
      <c r="I151" s="5"/>
      <c r="J151" s="5"/>
    </row>
    <row r="152" spans="1:10" ht="14.1" customHeight="1" thickBot="1" x14ac:dyDescent="0.25">
      <c r="A152" s="5"/>
      <c r="B152" s="5"/>
      <c r="C152" s="5"/>
      <c r="D152" s="5"/>
      <c r="E152" s="5"/>
      <c r="F152" s="5"/>
      <c r="G152" s="5"/>
      <c r="H152" s="5"/>
      <c r="I152" s="5"/>
      <c r="J152" s="5"/>
    </row>
    <row r="153" spans="1:10" ht="14.1" customHeight="1" thickBot="1" x14ac:dyDescent="0.25">
      <c r="A153" s="67" t="s">
        <v>15735</v>
      </c>
      <c r="B153" s="67" t="s">
        <v>16146</v>
      </c>
      <c r="C153" s="67" t="s">
        <v>15641</v>
      </c>
      <c r="D153" s="67" t="s">
        <v>15251</v>
      </c>
      <c r="E153" s="67" t="s">
        <v>6932</v>
      </c>
      <c r="F153" s="67" t="s">
        <v>15280</v>
      </c>
      <c r="G153" s="5"/>
      <c r="H153" s="5"/>
      <c r="I153" s="5"/>
      <c r="J153" s="5"/>
    </row>
    <row r="154" spans="1:10" ht="13.5" customHeight="1" x14ac:dyDescent="0.2">
      <c r="A154" s="63">
        <v>78111804</v>
      </c>
      <c r="B154" s="64" t="str">
        <f ca="1">IFERROR(INDEX(UNSPSCDes,MATCH(INDIRECT(ADDRESS(ROW(),COLUMN()-1,4)),UNSPSCCode,0)),"")</f>
        <v>Servicios de taxi</v>
      </c>
      <c r="C154" s="63" t="s">
        <v>18143</v>
      </c>
      <c r="D154" s="63">
        <v>3</v>
      </c>
      <c r="E154" s="66">
        <v>2000</v>
      </c>
      <c r="F154" s="65">
        <f ca="1">INDIRECT(ADDRESS(ROW(),COLUMN()-2,4))*INDIRECT(ADDRESS(ROW(),COLUMN()-1,4))</f>
        <v>6000</v>
      </c>
      <c r="G154" s="5"/>
      <c r="H154" s="5"/>
      <c r="I154" s="5"/>
      <c r="J154" s="5"/>
    </row>
    <row r="155" spans="1:10" ht="14.1" customHeight="1" x14ac:dyDescent="0.2">
      <c r="A155" s="5"/>
      <c r="B155" s="5"/>
      <c r="C155" s="5"/>
      <c r="D155" s="5"/>
      <c r="E155" s="68" t="s">
        <v>12549</v>
      </c>
      <c r="F155" s="69">
        <f ca="1">SUM(Table313[MONTO TOTAL ESTIMADO])</f>
        <v>6000</v>
      </c>
      <c r="G155" s="5"/>
      <c r="H155" s="5" t="str">
        <f>C147</f>
        <v>Servicios</v>
      </c>
      <c r="I155" s="5" t="str">
        <f>E147</f>
        <v>No</v>
      </c>
      <c r="J155" s="5" t="str">
        <f>D147</f>
        <v>Compras por debajo del Umbral</v>
      </c>
    </row>
    <row r="156" spans="1:10" ht="14.1" customHeight="1" thickBot="1" x14ac:dyDescent="0.3"/>
    <row r="157" spans="1:10" ht="33.75" customHeight="1" thickBot="1" x14ac:dyDescent="0.25">
      <c r="A157" s="59" t="s">
        <v>16382</v>
      </c>
      <c r="B157" s="59" t="s">
        <v>161</v>
      </c>
      <c r="C157" s="59" t="s">
        <v>11723</v>
      </c>
      <c r="D157" s="59" t="s">
        <v>14377</v>
      </c>
      <c r="E157" s="59" t="s">
        <v>10961</v>
      </c>
      <c r="F157" s="59" t="s">
        <v>11094</v>
      </c>
      <c r="G157" s="5"/>
      <c r="H157" s="5"/>
      <c r="I157" s="5"/>
      <c r="J157" s="5"/>
    </row>
    <row r="158" spans="1:10" ht="13.5" customHeight="1" thickBot="1" x14ac:dyDescent="0.25">
      <c r="A158" s="61" t="s">
        <v>18836</v>
      </c>
      <c r="B158" s="61" t="s">
        <v>18836</v>
      </c>
      <c r="C158" s="61" t="s">
        <v>6798</v>
      </c>
      <c r="D158" s="61" t="s">
        <v>17483</v>
      </c>
      <c r="E158" s="61" t="s">
        <v>17854</v>
      </c>
      <c r="F158" s="61"/>
      <c r="G158" s="5"/>
      <c r="H158" s="5"/>
      <c r="I158" s="5"/>
      <c r="J158" s="5"/>
    </row>
    <row r="159" spans="1:10" ht="14.1" customHeight="1" thickBot="1" x14ac:dyDescent="0.25">
      <c r="A159" s="80" t="s">
        <v>14828</v>
      </c>
      <c r="B159" s="62" t="s">
        <v>8528</v>
      </c>
      <c r="C159" s="71">
        <v>45019</v>
      </c>
      <c r="D159" s="80" t="s">
        <v>9385</v>
      </c>
      <c r="E159" s="62" t="s">
        <v>13092</v>
      </c>
      <c r="F159" s="61" t="s">
        <v>3080</v>
      </c>
      <c r="G159" s="5"/>
      <c r="H159" s="5"/>
      <c r="I159" s="5"/>
      <c r="J159" s="5"/>
    </row>
    <row r="160" spans="1:10" ht="14.1" customHeight="1" thickBot="1" x14ac:dyDescent="0.25">
      <c r="A160" s="81"/>
      <c r="B160" s="62" t="s">
        <v>1786</v>
      </c>
      <c r="C160" s="60">
        <f>IF(C159="","",IF(AND(MONTH(C159)&gt;=1,MONTH(C159)&lt;=3),1,IF(AND(MONTH(C159)&gt;=4,MONTH(C159)&lt;=6),2,IF(AND(MONTH(C159)&gt;=7,MONTH(C159)&lt;=9),3,4))))</f>
        <v>2</v>
      </c>
      <c r="D160" s="81"/>
      <c r="E160" s="62" t="s">
        <v>2417</v>
      </c>
      <c r="F160" s="61" t="s">
        <v>11111</v>
      </c>
      <c r="G160" s="5"/>
      <c r="H160" s="5"/>
      <c r="I160" s="5"/>
      <c r="J160" s="5"/>
    </row>
    <row r="161" spans="1:10" ht="14.1" customHeight="1" thickBot="1" x14ac:dyDescent="0.25">
      <c r="A161" s="81"/>
      <c r="B161" s="62" t="s">
        <v>12941</v>
      </c>
      <c r="C161" s="71">
        <v>45034</v>
      </c>
      <c r="D161" s="81"/>
      <c r="E161" s="62" t="s">
        <v>3073</v>
      </c>
      <c r="F161" s="61" t="s">
        <v>11111</v>
      </c>
      <c r="G161" s="5"/>
      <c r="H161" s="5"/>
      <c r="I161" s="5"/>
      <c r="J161" s="5"/>
    </row>
    <row r="162" spans="1:10" ht="14.1" customHeight="1" thickBot="1" x14ac:dyDescent="0.25">
      <c r="A162" s="81"/>
      <c r="B162" s="62" t="s">
        <v>1786</v>
      </c>
      <c r="C162" s="60">
        <f>IF(C161="","",IF(AND(MONTH(C161)&gt;=1,MONTH(C161)&lt;=3),1,IF(AND(MONTH(C161)&gt;=4,MONTH(C161)&lt;=6),2,IF(AND(MONTH(C161)&gt;=7,MONTH(C161)&lt;=9),3,4))))</f>
        <v>2</v>
      </c>
      <c r="D162" s="81"/>
      <c r="E162" s="62" t="s">
        <v>13191</v>
      </c>
      <c r="F162" s="61" t="s">
        <v>11111</v>
      </c>
      <c r="G162" s="5"/>
      <c r="H162" s="5"/>
      <c r="I162" s="5"/>
      <c r="J162" s="5"/>
    </row>
    <row r="163" spans="1:10" ht="14.1" customHeight="1" thickBot="1" x14ac:dyDescent="0.25">
      <c r="A163" s="5"/>
      <c r="B163" s="5"/>
      <c r="C163" s="5"/>
      <c r="D163" s="5"/>
      <c r="E163" s="5"/>
      <c r="F163" s="5"/>
      <c r="G163" s="5"/>
      <c r="H163" s="5"/>
      <c r="I163" s="5"/>
      <c r="J163" s="5"/>
    </row>
    <row r="164" spans="1:10" ht="14.1" customHeight="1" thickBot="1" x14ac:dyDescent="0.25">
      <c r="A164" s="67" t="s">
        <v>15735</v>
      </c>
      <c r="B164" s="67" t="s">
        <v>16146</v>
      </c>
      <c r="C164" s="67" t="s">
        <v>15641</v>
      </c>
      <c r="D164" s="67" t="s">
        <v>15251</v>
      </c>
      <c r="E164" s="67" t="s">
        <v>6932</v>
      </c>
      <c r="F164" s="67" t="s">
        <v>15280</v>
      </c>
      <c r="G164" s="5"/>
      <c r="H164" s="5"/>
      <c r="I164" s="5"/>
      <c r="J164" s="5"/>
    </row>
    <row r="165" spans="1:10" ht="13.5" customHeight="1" x14ac:dyDescent="0.2">
      <c r="A165" s="63">
        <v>78111804</v>
      </c>
      <c r="B165" s="64" t="str">
        <f ca="1">IFERROR(INDEX(UNSPSCDes,MATCH(INDIRECT(ADDRESS(ROW(),COLUMN()-1,4)),UNSPSCCode,0)),"")</f>
        <v>Servicios de taxi</v>
      </c>
      <c r="C165" s="63" t="s">
        <v>18143</v>
      </c>
      <c r="D165" s="63">
        <v>3</v>
      </c>
      <c r="E165" s="66">
        <v>2000</v>
      </c>
      <c r="F165" s="65">
        <f ca="1">INDIRECT(ADDRESS(ROW(),COLUMN()-2,4))*INDIRECT(ADDRESS(ROW(),COLUMN()-1,4))</f>
        <v>6000</v>
      </c>
      <c r="G165" s="5"/>
      <c r="H165" s="5"/>
      <c r="I165" s="5"/>
      <c r="J165" s="5"/>
    </row>
    <row r="166" spans="1:10" ht="13.5" customHeight="1" x14ac:dyDescent="0.2">
      <c r="A166" s="63">
        <v>78111502</v>
      </c>
      <c r="B166" s="64" t="str">
        <f ca="1">IFERROR(INDEX(UNSPSCDes,MATCH(INDIRECT(ADDRESS(ROW(),COLUMN()-1,4)),UNSPSCCode,0)),"")</f>
        <v>Viajes en aviones comerciales</v>
      </c>
      <c r="C166" s="63" t="s">
        <v>1449</v>
      </c>
      <c r="D166" s="63">
        <v>2</v>
      </c>
      <c r="E166" s="66">
        <v>118860</v>
      </c>
      <c r="F166" s="65">
        <f ca="1">INDIRECT(ADDRESS(ROW(),COLUMN()-2,4))*INDIRECT(ADDRESS(ROW(),COLUMN()-1,4))</f>
        <v>237720</v>
      </c>
      <c r="G166" s="5"/>
      <c r="H166" s="5"/>
      <c r="I166" s="5"/>
      <c r="J166" s="5"/>
    </row>
    <row r="167" spans="1:10" ht="13.5" customHeight="1" x14ac:dyDescent="0.2">
      <c r="A167" s="63">
        <v>78111502</v>
      </c>
      <c r="B167" s="64" t="str">
        <f ca="1">IFERROR(INDEX(UNSPSCDes,MATCH(INDIRECT(ADDRESS(ROW(),COLUMN()-1,4)),UNSPSCCode,0)),"")</f>
        <v>Viajes en aviones comerciales</v>
      </c>
      <c r="C167" s="63" t="s">
        <v>1449</v>
      </c>
      <c r="D167" s="63">
        <v>12</v>
      </c>
      <c r="E167" s="66">
        <v>47544</v>
      </c>
      <c r="F167" s="65">
        <f ca="1">INDIRECT(ADDRESS(ROW(),COLUMN()-2,4))*INDIRECT(ADDRESS(ROW(),COLUMN()-1,4))</f>
        <v>570528</v>
      </c>
      <c r="G167" s="5"/>
      <c r="H167" s="5"/>
      <c r="I167" s="5"/>
      <c r="J167" s="5"/>
    </row>
    <row r="168" spans="1:10" ht="14.1" customHeight="1" x14ac:dyDescent="0.2">
      <c r="A168" s="5"/>
      <c r="B168" s="5"/>
      <c r="C168" s="5"/>
      <c r="D168" s="5"/>
      <c r="E168" s="68" t="s">
        <v>12549</v>
      </c>
      <c r="F168" s="69">
        <f ca="1">SUM(Table314[MONTO TOTAL ESTIMADO])</f>
        <v>814248</v>
      </c>
      <c r="G168" s="5"/>
      <c r="H168" s="5" t="str">
        <f>C158</f>
        <v>Servicios</v>
      </c>
      <c r="I168" s="5" t="str">
        <f>E158</f>
        <v>No</v>
      </c>
      <c r="J168" s="5" t="str">
        <f>D158</f>
        <v>Compras Menores</v>
      </c>
    </row>
    <row r="169" spans="1:10" ht="14.1" customHeight="1" thickBot="1" x14ac:dyDescent="0.3"/>
    <row r="170" spans="1:10" ht="33.75" customHeight="1" thickBot="1" x14ac:dyDescent="0.25">
      <c r="A170" s="59" t="s">
        <v>16382</v>
      </c>
      <c r="B170" s="59" t="s">
        <v>161</v>
      </c>
      <c r="C170" s="59" t="s">
        <v>11723</v>
      </c>
      <c r="D170" s="59" t="s">
        <v>14377</v>
      </c>
      <c r="E170" s="59" t="s">
        <v>10961</v>
      </c>
      <c r="F170" s="59" t="s">
        <v>11094</v>
      </c>
      <c r="G170" s="5"/>
      <c r="H170" s="5"/>
      <c r="I170" s="5"/>
      <c r="J170" s="5"/>
    </row>
    <row r="171" spans="1:10" ht="13.5" customHeight="1" thickBot="1" x14ac:dyDescent="0.25">
      <c r="A171" s="61" t="s">
        <v>18836</v>
      </c>
      <c r="B171" s="61" t="s">
        <v>18836</v>
      </c>
      <c r="C171" s="61" t="s">
        <v>6798</v>
      </c>
      <c r="D171" s="61" t="s">
        <v>1875</v>
      </c>
      <c r="E171" s="61" t="s">
        <v>17854</v>
      </c>
      <c r="F171" s="61"/>
      <c r="G171" s="5"/>
      <c r="H171" s="5"/>
      <c r="I171" s="5"/>
      <c r="J171" s="5"/>
    </row>
    <row r="172" spans="1:10" ht="14.1" customHeight="1" thickBot="1" x14ac:dyDescent="0.25">
      <c r="A172" s="80" t="s">
        <v>14828</v>
      </c>
      <c r="B172" s="62" t="s">
        <v>8528</v>
      </c>
      <c r="C172" s="71">
        <v>45110</v>
      </c>
      <c r="D172" s="80" t="s">
        <v>9385</v>
      </c>
      <c r="E172" s="62" t="s">
        <v>13092</v>
      </c>
      <c r="F172" s="61" t="s">
        <v>3080</v>
      </c>
      <c r="G172" s="5"/>
      <c r="H172" s="5"/>
      <c r="I172" s="5"/>
      <c r="J172" s="5"/>
    </row>
    <row r="173" spans="1:10" ht="14.1" customHeight="1" thickBot="1" x14ac:dyDescent="0.25">
      <c r="A173" s="81"/>
      <c r="B173" s="62" t="s">
        <v>1786</v>
      </c>
      <c r="C173" s="60">
        <f>IF(C172="","",IF(AND(MONTH(C172)&gt;=1,MONTH(C172)&lt;=3),1,IF(AND(MONTH(C172)&gt;=4,MONTH(C172)&lt;=6),2,IF(AND(MONTH(C172)&gt;=7,MONTH(C172)&lt;=9),3,4))))</f>
        <v>3</v>
      </c>
      <c r="D173" s="81"/>
      <c r="E173" s="62" t="s">
        <v>2417</v>
      </c>
      <c r="F173" s="61" t="s">
        <v>11111</v>
      </c>
      <c r="G173" s="5"/>
      <c r="H173" s="5"/>
      <c r="I173" s="5"/>
      <c r="J173" s="5"/>
    </row>
    <row r="174" spans="1:10" ht="14.1" customHeight="1" thickBot="1" x14ac:dyDescent="0.25">
      <c r="A174" s="81"/>
      <c r="B174" s="62" t="s">
        <v>12941</v>
      </c>
      <c r="C174" s="71">
        <v>45125</v>
      </c>
      <c r="D174" s="81"/>
      <c r="E174" s="62" t="s">
        <v>3073</v>
      </c>
      <c r="F174" s="61" t="s">
        <v>11111</v>
      </c>
      <c r="G174" s="5"/>
      <c r="H174" s="5"/>
      <c r="I174" s="5"/>
      <c r="J174" s="5"/>
    </row>
    <row r="175" spans="1:10" ht="14.1" customHeight="1" thickBot="1" x14ac:dyDescent="0.25">
      <c r="A175" s="81"/>
      <c r="B175" s="62" t="s">
        <v>1786</v>
      </c>
      <c r="C175" s="60">
        <f>IF(C174="","",IF(AND(MONTH(C174)&gt;=1,MONTH(C174)&lt;=3),1,IF(AND(MONTH(C174)&gt;=4,MONTH(C174)&lt;=6),2,IF(AND(MONTH(C174)&gt;=7,MONTH(C174)&lt;=9),3,4))))</f>
        <v>3</v>
      </c>
      <c r="D175" s="81"/>
      <c r="E175" s="62" t="s">
        <v>13191</v>
      </c>
      <c r="F175" s="61" t="s">
        <v>11111</v>
      </c>
      <c r="G175" s="5"/>
      <c r="H175" s="5"/>
      <c r="I175" s="5"/>
      <c r="J175" s="5"/>
    </row>
    <row r="176" spans="1:10" ht="14.1" customHeight="1" thickBot="1" x14ac:dyDescent="0.25">
      <c r="A176" s="5"/>
      <c r="B176" s="5"/>
      <c r="C176" s="5"/>
      <c r="D176" s="5"/>
      <c r="E176" s="5"/>
      <c r="F176" s="5"/>
      <c r="G176" s="5"/>
      <c r="H176" s="5"/>
      <c r="I176" s="5"/>
      <c r="J176" s="5"/>
    </row>
    <row r="177" spans="1:10" ht="14.1" customHeight="1" thickBot="1" x14ac:dyDescent="0.25">
      <c r="A177" s="67" t="s">
        <v>15735</v>
      </c>
      <c r="B177" s="67" t="s">
        <v>16146</v>
      </c>
      <c r="C177" s="67" t="s">
        <v>15641</v>
      </c>
      <c r="D177" s="67" t="s">
        <v>15251</v>
      </c>
      <c r="E177" s="67" t="s">
        <v>6932</v>
      </c>
      <c r="F177" s="67" t="s">
        <v>15280</v>
      </c>
      <c r="G177" s="5"/>
      <c r="H177" s="5"/>
      <c r="I177" s="5"/>
      <c r="J177" s="5"/>
    </row>
    <row r="178" spans="1:10" ht="13.5" customHeight="1" x14ac:dyDescent="0.2">
      <c r="A178" s="63">
        <v>78111804</v>
      </c>
      <c r="B178" s="64" t="str">
        <f t="shared" ref="B178:B183" ca="1" si="6">IFERROR(INDEX(UNSPSCDes,MATCH(INDIRECT(ADDRESS(ROW(),COLUMN()-1,4)),UNSPSCCode,0)),"")</f>
        <v>Servicios de taxi</v>
      </c>
      <c r="C178" s="63" t="s">
        <v>18143</v>
      </c>
      <c r="D178" s="63">
        <v>3</v>
      </c>
      <c r="E178" s="66">
        <v>2000</v>
      </c>
      <c r="F178" s="65">
        <f t="shared" ref="F178:F183" ca="1" si="7">INDIRECT(ADDRESS(ROW(),COLUMN()-2,4))*INDIRECT(ADDRESS(ROW(),COLUMN()-1,4))</f>
        <v>6000</v>
      </c>
      <c r="G178" s="5"/>
      <c r="H178" s="5"/>
      <c r="I178" s="5"/>
      <c r="J178" s="5"/>
    </row>
    <row r="179" spans="1:10" ht="13.5" customHeight="1" x14ac:dyDescent="0.2">
      <c r="A179" s="63">
        <v>78111502</v>
      </c>
      <c r="B179" s="64" t="str">
        <f t="shared" ca="1" si="6"/>
        <v>Viajes en aviones comerciales</v>
      </c>
      <c r="C179" s="63" t="s">
        <v>1449</v>
      </c>
      <c r="D179" s="63">
        <v>1</v>
      </c>
      <c r="E179" s="66">
        <v>45934</v>
      </c>
      <c r="F179" s="65">
        <f t="shared" ca="1" si="7"/>
        <v>45934</v>
      </c>
      <c r="G179" s="5"/>
      <c r="H179" s="5"/>
      <c r="I179" s="5"/>
      <c r="J179" s="5"/>
    </row>
    <row r="180" spans="1:10" ht="13.5" customHeight="1" x14ac:dyDescent="0.2">
      <c r="A180" s="63">
        <v>78111502</v>
      </c>
      <c r="B180" s="64" t="str">
        <f t="shared" ca="1" si="6"/>
        <v>Viajes en aviones comerciales</v>
      </c>
      <c r="C180" s="63" t="s">
        <v>1449</v>
      </c>
      <c r="D180" s="63">
        <v>3</v>
      </c>
      <c r="E180" s="66">
        <v>47544</v>
      </c>
      <c r="F180" s="65">
        <f t="shared" ca="1" si="7"/>
        <v>142632</v>
      </c>
      <c r="G180" s="5"/>
      <c r="H180" s="5"/>
      <c r="I180" s="5"/>
      <c r="J180" s="5"/>
    </row>
    <row r="181" spans="1:10" ht="13.5" customHeight="1" x14ac:dyDescent="0.2">
      <c r="A181" s="63">
        <v>78111502</v>
      </c>
      <c r="B181" s="64" t="str">
        <f t="shared" ca="1" si="6"/>
        <v>Viajes en aviones comerciales</v>
      </c>
      <c r="C181" s="63" t="s">
        <v>1449</v>
      </c>
      <c r="D181" s="63">
        <v>6</v>
      </c>
      <c r="E181" s="66">
        <v>59430</v>
      </c>
      <c r="F181" s="65">
        <f t="shared" ca="1" si="7"/>
        <v>356580</v>
      </c>
      <c r="G181" s="5"/>
      <c r="H181" s="5"/>
      <c r="I181" s="5"/>
      <c r="J181" s="5"/>
    </row>
    <row r="182" spans="1:10" ht="13.5" customHeight="1" x14ac:dyDescent="0.2">
      <c r="A182" s="63">
        <v>78111502</v>
      </c>
      <c r="B182" s="64" t="str">
        <f t="shared" ca="1" si="6"/>
        <v>Viajes en aviones comerciales</v>
      </c>
      <c r="C182" s="63" t="s">
        <v>1449</v>
      </c>
      <c r="D182" s="63">
        <v>2</v>
      </c>
      <c r="E182" s="66">
        <v>118860</v>
      </c>
      <c r="F182" s="65">
        <f t="shared" ca="1" si="7"/>
        <v>237720</v>
      </c>
      <c r="G182" s="5"/>
      <c r="H182" s="5"/>
      <c r="I182" s="5"/>
      <c r="J182" s="5"/>
    </row>
    <row r="183" spans="1:10" ht="13.5" customHeight="1" x14ac:dyDescent="0.2">
      <c r="A183" s="63">
        <v>78111502</v>
      </c>
      <c r="B183" s="64" t="str">
        <f t="shared" ca="1" si="6"/>
        <v>Viajes en aviones comerciales</v>
      </c>
      <c r="C183" s="63" t="s">
        <v>1449</v>
      </c>
      <c r="D183" s="63">
        <v>3</v>
      </c>
      <c r="E183" s="66">
        <v>178290</v>
      </c>
      <c r="F183" s="65">
        <f t="shared" ca="1" si="7"/>
        <v>534870</v>
      </c>
      <c r="G183" s="5"/>
      <c r="H183" s="5"/>
      <c r="I183" s="5"/>
      <c r="J183" s="5"/>
    </row>
    <row r="184" spans="1:10" ht="14.1" customHeight="1" x14ac:dyDescent="0.2">
      <c r="A184" s="5"/>
      <c r="B184" s="5"/>
      <c r="C184" s="5"/>
      <c r="D184" s="5"/>
      <c r="E184" s="68" t="s">
        <v>12549</v>
      </c>
      <c r="F184" s="69">
        <f ca="1">SUM(Table315[MONTO TOTAL ESTIMADO])</f>
        <v>1323736</v>
      </c>
      <c r="G184" s="5"/>
      <c r="H184" s="5" t="str">
        <f>C171</f>
        <v>Servicios</v>
      </c>
      <c r="I184" s="5" t="str">
        <f>E171</f>
        <v>No</v>
      </c>
      <c r="J184" s="5" t="str">
        <f>D171</f>
        <v>Comparacion de Precios</v>
      </c>
    </row>
    <row r="185" spans="1:10" ht="14.1" customHeight="1" thickBot="1" x14ac:dyDescent="0.3"/>
    <row r="186" spans="1:10" ht="33.75" customHeight="1" thickBot="1" x14ac:dyDescent="0.25">
      <c r="A186" s="59" t="s">
        <v>16382</v>
      </c>
      <c r="B186" s="59" t="s">
        <v>161</v>
      </c>
      <c r="C186" s="59" t="s">
        <v>11723</v>
      </c>
      <c r="D186" s="59" t="s">
        <v>14377</v>
      </c>
      <c r="E186" s="59" t="s">
        <v>10961</v>
      </c>
      <c r="F186" s="59" t="s">
        <v>11094</v>
      </c>
      <c r="G186" s="5"/>
      <c r="H186" s="5"/>
      <c r="I186" s="5"/>
      <c r="J186" s="5"/>
    </row>
    <row r="187" spans="1:10" ht="13.5" customHeight="1" thickBot="1" x14ac:dyDescent="0.25">
      <c r="A187" s="61" t="s">
        <v>18836</v>
      </c>
      <c r="B187" s="61" t="s">
        <v>18836</v>
      </c>
      <c r="C187" s="61" t="s">
        <v>6798</v>
      </c>
      <c r="D187" s="61" t="s">
        <v>17483</v>
      </c>
      <c r="E187" s="61" t="s">
        <v>17854</v>
      </c>
      <c r="F187" s="61"/>
      <c r="G187" s="5"/>
      <c r="H187" s="5"/>
      <c r="I187" s="5"/>
      <c r="J187" s="5"/>
    </row>
    <row r="188" spans="1:10" ht="14.1" customHeight="1" thickBot="1" x14ac:dyDescent="0.25">
      <c r="A188" s="80" t="s">
        <v>14828</v>
      </c>
      <c r="B188" s="62" t="s">
        <v>8528</v>
      </c>
      <c r="C188" s="71">
        <v>45201</v>
      </c>
      <c r="D188" s="80" t="s">
        <v>9385</v>
      </c>
      <c r="E188" s="62" t="s">
        <v>13092</v>
      </c>
      <c r="F188" s="61" t="s">
        <v>3080</v>
      </c>
      <c r="G188" s="5"/>
      <c r="H188" s="5"/>
      <c r="I188" s="5"/>
      <c r="J188" s="5"/>
    </row>
    <row r="189" spans="1:10" ht="14.1" customHeight="1" thickBot="1" x14ac:dyDescent="0.25">
      <c r="A189" s="81"/>
      <c r="B189" s="62" t="s">
        <v>1786</v>
      </c>
      <c r="C189" s="60">
        <f>IF(C188="","",IF(AND(MONTH(C188)&gt;=1,MONTH(C188)&lt;=3),1,IF(AND(MONTH(C188)&gt;=4,MONTH(C188)&lt;=6),2,IF(AND(MONTH(C188)&gt;=7,MONTH(C188)&lt;=9),3,4))))</f>
        <v>4</v>
      </c>
      <c r="D189" s="81"/>
      <c r="E189" s="62" t="s">
        <v>2417</v>
      </c>
      <c r="F189" s="61" t="s">
        <v>11111</v>
      </c>
      <c r="G189" s="5"/>
      <c r="H189" s="5"/>
      <c r="I189" s="5"/>
      <c r="J189" s="5"/>
    </row>
    <row r="190" spans="1:10" ht="14.1" customHeight="1" thickBot="1" x14ac:dyDescent="0.25">
      <c r="A190" s="81"/>
      <c r="B190" s="62" t="s">
        <v>12941</v>
      </c>
      <c r="C190" s="71">
        <v>45216</v>
      </c>
      <c r="D190" s="81"/>
      <c r="E190" s="62" t="s">
        <v>3073</v>
      </c>
      <c r="F190" s="61" t="s">
        <v>11111</v>
      </c>
      <c r="G190" s="5"/>
      <c r="H190" s="5"/>
      <c r="I190" s="5"/>
      <c r="J190" s="5"/>
    </row>
    <row r="191" spans="1:10" ht="14.1" customHeight="1" thickBot="1" x14ac:dyDescent="0.25">
      <c r="A191" s="81"/>
      <c r="B191" s="62" t="s">
        <v>1786</v>
      </c>
      <c r="C191" s="60">
        <f>IF(C190="","",IF(AND(MONTH(C190)&gt;=1,MONTH(C190)&lt;=3),1,IF(AND(MONTH(C190)&gt;=4,MONTH(C190)&lt;=6),2,IF(AND(MONTH(C190)&gt;=7,MONTH(C190)&lt;=9),3,4))))</f>
        <v>4</v>
      </c>
      <c r="D191" s="81"/>
      <c r="E191" s="62" t="s">
        <v>13191</v>
      </c>
      <c r="F191" s="61" t="s">
        <v>11111</v>
      </c>
      <c r="G191" s="5"/>
      <c r="H191" s="5"/>
      <c r="I191" s="5"/>
      <c r="J191" s="5"/>
    </row>
    <row r="192" spans="1:10" ht="14.1" customHeight="1" thickBot="1" x14ac:dyDescent="0.25">
      <c r="A192" s="5"/>
      <c r="B192" s="5"/>
      <c r="C192" s="5"/>
      <c r="D192" s="5"/>
      <c r="E192" s="5"/>
      <c r="F192" s="5"/>
      <c r="G192" s="5"/>
      <c r="H192" s="5"/>
      <c r="I192" s="5"/>
      <c r="J192" s="5"/>
    </row>
    <row r="193" spans="1:10" ht="14.1" customHeight="1" thickBot="1" x14ac:dyDescent="0.25">
      <c r="A193" s="67" t="s">
        <v>15735</v>
      </c>
      <c r="B193" s="67" t="s">
        <v>16146</v>
      </c>
      <c r="C193" s="67" t="s">
        <v>15641</v>
      </c>
      <c r="D193" s="67" t="s">
        <v>15251</v>
      </c>
      <c r="E193" s="67" t="s">
        <v>6932</v>
      </c>
      <c r="F193" s="67" t="s">
        <v>15280</v>
      </c>
      <c r="G193" s="5"/>
      <c r="H193" s="5"/>
      <c r="I193" s="5"/>
      <c r="J193" s="5"/>
    </row>
    <row r="194" spans="1:10" ht="13.5" customHeight="1" x14ac:dyDescent="0.2">
      <c r="A194" s="63">
        <v>78111804</v>
      </c>
      <c r="B194" s="64" t="str">
        <f ca="1">IFERROR(INDEX(UNSPSCDes,MATCH(INDIRECT(ADDRESS(ROW(),COLUMN()-1,4)),UNSPSCCode,0)),"")</f>
        <v>Servicios de taxi</v>
      </c>
      <c r="C194" s="63" t="s">
        <v>18143</v>
      </c>
      <c r="D194" s="63">
        <v>3</v>
      </c>
      <c r="E194" s="66">
        <v>2000</v>
      </c>
      <c r="F194" s="65">
        <f ca="1">INDIRECT(ADDRESS(ROW(),COLUMN()-2,4))*INDIRECT(ADDRESS(ROW(),COLUMN()-1,4))</f>
        <v>6000</v>
      </c>
      <c r="G194" s="5"/>
      <c r="H194" s="5"/>
      <c r="I194" s="5"/>
      <c r="J194" s="5"/>
    </row>
    <row r="195" spans="1:10" ht="13.5" customHeight="1" x14ac:dyDescent="0.2">
      <c r="A195" s="63">
        <v>78111502</v>
      </c>
      <c r="B195" s="64" t="str">
        <f ca="1">IFERROR(INDEX(UNSPSCDes,MATCH(INDIRECT(ADDRESS(ROW(),COLUMN()-1,4)),UNSPSCCode,0)),"")</f>
        <v>Viajes en aviones comerciales</v>
      </c>
      <c r="C195" s="63" t="s">
        <v>1449</v>
      </c>
      <c r="D195" s="63">
        <v>2</v>
      </c>
      <c r="E195" s="66">
        <v>118860</v>
      </c>
      <c r="F195" s="65">
        <f ca="1">INDIRECT(ADDRESS(ROW(),COLUMN()-2,4))*INDIRECT(ADDRESS(ROW(),COLUMN()-1,4))</f>
        <v>237720</v>
      </c>
      <c r="G195" s="5"/>
      <c r="H195" s="5"/>
      <c r="I195" s="5"/>
      <c r="J195" s="5"/>
    </row>
    <row r="196" spans="1:10" ht="14.1" customHeight="1" x14ac:dyDescent="0.2">
      <c r="A196" s="5"/>
      <c r="B196" s="5"/>
      <c r="C196" s="5"/>
      <c r="D196" s="5"/>
      <c r="E196" s="68" t="s">
        <v>12549</v>
      </c>
      <c r="F196" s="69">
        <f ca="1">SUM(Table316[MONTO TOTAL ESTIMADO])</f>
        <v>243720</v>
      </c>
      <c r="G196" s="5"/>
      <c r="H196" s="5" t="str">
        <f>C187</f>
        <v>Servicios</v>
      </c>
      <c r="I196" s="5" t="str">
        <f>E187</f>
        <v>No</v>
      </c>
      <c r="J196" s="5" t="str">
        <f>D187</f>
        <v>Compras Menores</v>
      </c>
    </row>
    <row r="197" spans="1:10" ht="14.1" customHeight="1" thickBot="1" x14ac:dyDescent="0.3"/>
    <row r="198" spans="1:10" ht="33.75" customHeight="1" thickBot="1" x14ac:dyDescent="0.25">
      <c r="A198" s="59" t="s">
        <v>16382</v>
      </c>
      <c r="B198" s="59" t="s">
        <v>161</v>
      </c>
      <c r="C198" s="59" t="s">
        <v>11723</v>
      </c>
      <c r="D198" s="59" t="s">
        <v>14377</v>
      </c>
      <c r="E198" s="59" t="s">
        <v>10961</v>
      </c>
      <c r="F198" s="59" t="s">
        <v>11094</v>
      </c>
      <c r="G198" s="5"/>
      <c r="H198" s="5"/>
      <c r="I198" s="5"/>
      <c r="J198" s="5"/>
    </row>
    <row r="199" spans="1:10" ht="13.5" customHeight="1" thickBot="1" x14ac:dyDescent="0.25">
      <c r="A199" s="61" t="s">
        <v>18837</v>
      </c>
      <c r="B199" s="61" t="s">
        <v>18837</v>
      </c>
      <c r="C199" s="61" t="s">
        <v>6798</v>
      </c>
      <c r="D199" s="61" t="s">
        <v>17483</v>
      </c>
      <c r="E199" s="61" t="s">
        <v>17854</v>
      </c>
      <c r="F199" s="61"/>
      <c r="G199" s="5"/>
      <c r="H199" s="5"/>
      <c r="I199" s="5"/>
      <c r="J199" s="5"/>
    </row>
    <row r="200" spans="1:10" ht="14.1" customHeight="1" thickBot="1" x14ac:dyDescent="0.25">
      <c r="A200" s="80" t="s">
        <v>14828</v>
      </c>
      <c r="B200" s="62" t="s">
        <v>8528</v>
      </c>
      <c r="C200" s="71">
        <v>44928</v>
      </c>
      <c r="D200" s="80" t="s">
        <v>9385</v>
      </c>
      <c r="E200" s="62" t="s">
        <v>13092</v>
      </c>
      <c r="F200" s="61" t="s">
        <v>3080</v>
      </c>
      <c r="G200" s="5"/>
      <c r="H200" s="5"/>
      <c r="I200" s="5"/>
      <c r="J200" s="5"/>
    </row>
    <row r="201" spans="1:10" ht="14.1" customHeight="1" thickBot="1" x14ac:dyDescent="0.25">
      <c r="A201" s="81"/>
      <c r="B201" s="62" t="s">
        <v>1786</v>
      </c>
      <c r="C201" s="60">
        <f>IF(C200="","",IF(AND(MONTH(C200)&gt;=1,MONTH(C200)&lt;=3),1,IF(AND(MONTH(C200)&gt;=4,MONTH(C200)&lt;=6),2,IF(AND(MONTH(C200)&gt;=7,MONTH(C200)&lt;=9),3,4))))</f>
        <v>1</v>
      </c>
      <c r="D201" s="81"/>
      <c r="E201" s="62" t="s">
        <v>2417</v>
      </c>
      <c r="F201" s="61" t="s">
        <v>11111</v>
      </c>
      <c r="G201" s="5"/>
      <c r="H201" s="5"/>
      <c r="I201" s="5"/>
      <c r="J201" s="5"/>
    </row>
    <row r="202" spans="1:10" ht="14.1" customHeight="1" thickBot="1" x14ac:dyDescent="0.25">
      <c r="A202" s="81"/>
      <c r="B202" s="62" t="s">
        <v>12941</v>
      </c>
      <c r="C202" s="71">
        <v>44943</v>
      </c>
      <c r="D202" s="81"/>
      <c r="E202" s="62" t="s">
        <v>3073</v>
      </c>
      <c r="F202" s="61" t="s">
        <v>11111</v>
      </c>
      <c r="G202" s="5"/>
      <c r="H202" s="5"/>
      <c r="I202" s="5"/>
      <c r="J202" s="5"/>
    </row>
    <row r="203" spans="1:10" ht="14.1" customHeight="1" thickBot="1" x14ac:dyDescent="0.25">
      <c r="A203" s="81"/>
      <c r="B203" s="62" t="s">
        <v>1786</v>
      </c>
      <c r="C203" s="60">
        <f>IF(C202="","",IF(AND(MONTH(C202)&gt;=1,MONTH(C202)&lt;=3),1,IF(AND(MONTH(C202)&gt;=4,MONTH(C202)&lt;=6),2,IF(AND(MONTH(C202)&gt;=7,MONTH(C202)&lt;=9),3,4))))</f>
        <v>1</v>
      </c>
      <c r="D203" s="81"/>
      <c r="E203" s="62" t="s">
        <v>13191</v>
      </c>
      <c r="F203" s="61" t="s">
        <v>11111</v>
      </c>
      <c r="G203" s="5"/>
      <c r="H203" s="5"/>
      <c r="I203" s="5"/>
      <c r="J203" s="5"/>
    </row>
    <row r="204" spans="1:10" ht="14.1" customHeight="1" thickBot="1" x14ac:dyDescent="0.25">
      <c r="A204" s="5"/>
      <c r="B204" s="5"/>
      <c r="C204" s="5"/>
      <c r="D204" s="5"/>
      <c r="E204" s="5"/>
      <c r="F204" s="5"/>
      <c r="G204" s="5"/>
      <c r="H204" s="5"/>
      <c r="I204" s="5"/>
      <c r="J204" s="5"/>
    </row>
    <row r="205" spans="1:10" ht="14.1" customHeight="1" thickBot="1" x14ac:dyDescent="0.25">
      <c r="A205" s="67" t="s">
        <v>15735</v>
      </c>
      <c r="B205" s="67" t="s">
        <v>16146</v>
      </c>
      <c r="C205" s="67" t="s">
        <v>15641</v>
      </c>
      <c r="D205" s="67" t="s">
        <v>15251</v>
      </c>
      <c r="E205" s="67" t="s">
        <v>6932</v>
      </c>
      <c r="F205" s="67" t="s">
        <v>15280</v>
      </c>
      <c r="G205" s="5"/>
      <c r="H205" s="5"/>
      <c r="I205" s="5"/>
      <c r="J205" s="5"/>
    </row>
    <row r="206" spans="1:10" ht="13.5" customHeight="1" x14ac:dyDescent="0.2">
      <c r="A206" s="63">
        <v>84131501</v>
      </c>
      <c r="B206" s="64" t="str">
        <f ca="1">IFERROR(INDEX(UNSPSCDes,MATCH(INDIRECT(ADDRESS(ROW(),COLUMN()-1,4)),UNSPSCCode,0)),"")</f>
        <v>Seguros de edificios o del contenido de edificios</v>
      </c>
      <c r="C206" s="63" t="s">
        <v>1449</v>
      </c>
      <c r="D206" s="63">
        <v>1</v>
      </c>
      <c r="E206" s="66">
        <v>125000</v>
      </c>
      <c r="F206" s="65">
        <f ca="1">INDIRECT(ADDRESS(ROW(),COLUMN()-2,4))*INDIRECT(ADDRESS(ROW(),COLUMN()-1,4))</f>
        <v>125000</v>
      </c>
      <c r="G206" s="5"/>
      <c r="H206" s="5"/>
      <c r="I206" s="5"/>
      <c r="J206" s="5"/>
    </row>
    <row r="207" spans="1:10" ht="14.1" customHeight="1" x14ac:dyDescent="0.2">
      <c r="A207" s="5"/>
      <c r="B207" s="5"/>
      <c r="C207" s="5"/>
      <c r="D207" s="5"/>
      <c r="E207" s="68" t="s">
        <v>12549</v>
      </c>
      <c r="F207" s="69">
        <f ca="1">SUM(Table317[MONTO TOTAL ESTIMADO])</f>
        <v>125000</v>
      </c>
      <c r="G207" s="5"/>
      <c r="H207" s="5" t="str">
        <f>C199</f>
        <v>Servicios</v>
      </c>
      <c r="I207" s="5" t="str">
        <f>E199</f>
        <v>No</v>
      </c>
      <c r="J207" s="5" t="str">
        <f>D199</f>
        <v>Compras Menores</v>
      </c>
    </row>
    <row r="208" spans="1:10" ht="14.1" customHeight="1" thickBot="1" x14ac:dyDescent="0.3"/>
    <row r="209" spans="1:10" ht="33.75" customHeight="1" thickBot="1" x14ac:dyDescent="0.25">
      <c r="A209" s="59" t="s">
        <v>16382</v>
      </c>
      <c r="B209" s="59" t="s">
        <v>161</v>
      </c>
      <c r="C209" s="59" t="s">
        <v>11723</v>
      </c>
      <c r="D209" s="59" t="s">
        <v>14377</v>
      </c>
      <c r="E209" s="59" t="s">
        <v>10961</v>
      </c>
      <c r="F209" s="59" t="s">
        <v>11094</v>
      </c>
      <c r="G209" s="5"/>
      <c r="H209" s="5"/>
      <c r="I209" s="5"/>
      <c r="J209" s="5"/>
    </row>
    <row r="210" spans="1:10" ht="13.5" customHeight="1" thickBot="1" x14ac:dyDescent="0.25">
      <c r="A210" s="61" t="s">
        <v>18838</v>
      </c>
      <c r="B210" s="61" t="s">
        <v>18839</v>
      </c>
      <c r="C210" s="61" t="s">
        <v>6798</v>
      </c>
      <c r="D210" s="61" t="s">
        <v>17483</v>
      </c>
      <c r="E210" s="61" t="s">
        <v>17854</v>
      </c>
      <c r="F210" s="61"/>
      <c r="G210" s="5"/>
      <c r="H210" s="5"/>
      <c r="I210" s="5"/>
      <c r="J210" s="5"/>
    </row>
    <row r="211" spans="1:10" ht="14.1" customHeight="1" thickBot="1" x14ac:dyDescent="0.25">
      <c r="A211" s="80" t="s">
        <v>14828</v>
      </c>
      <c r="B211" s="62" t="s">
        <v>8528</v>
      </c>
      <c r="C211" s="71">
        <v>44928</v>
      </c>
      <c r="D211" s="80" t="s">
        <v>9385</v>
      </c>
      <c r="E211" s="62" t="s">
        <v>13092</v>
      </c>
      <c r="F211" s="61" t="s">
        <v>3080</v>
      </c>
      <c r="G211" s="5"/>
      <c r="H211" s="5"/>
      <c r="I211" s="5"/>
      <c r="J211" s="5"/>
    </row>
    <row r="212" spans="1:10" ht="14.1" customHeight="1" thickBot="1" x14ac:dyDescent="0.25">
      <c r="A212" s="81"/>
      <c r="B212" s="62" t="s">
        <v>1786</v>
      </c>
      <c r="C212" s="60">
        <f>IF(C211="","",IF(AND(MONTH(C211)&gt;=1,MONTH(C211)&lt;=3),1,IF(AND(MONTH(C211)&gt;=4,MONTH(C211)&lt;=6),2,IF(AND(MONTH(C211)&gt;=7,MONTH(C211)&lt;=9),3,4))))</f>
        <v>1</v>
      </c>
      <c r="D212" s="81"/>
      <c r="E212" s="62" t="s">
        <v>2417</v>
      </c>
      <c r="F212" s="61" t="s">
        <v>11111</v>
      </c>
      <c r="G212" s="5"/>
      <c r="H212" s="5"/>
      <c r="I212" s="5"/>
      <c r="J212" s="5"/>
    </row>
    <row r="213" spans="1:10" ht="14.1" customHeight="1" thickBot="1" x14ac:dyDescent="0.25">
      <c r="A213" s="81"/>
      <c r="B213" s="62" t="s">
        <v>12941</v>
      </c>
      <c r="C213" s="71">
        <v>44943</v>
      </c>
      <c r="D213" s="81"/>
      <c r="E213" s="62" t="s">
        <v>3073</v>
      </c>
      <c r="F213" s="61" t="s">
        <v>11111</v>
      </c>
      <c r="G213" s="5"/>
      <c r="H213" s="5"/>
      <c r="I213" s="5"/>
      <c r="J213" s="5"/>
    </row>
    <row r="214" spans="1:10" ht="14.1" customHeight="1" thickBot="1" x14ac:dyDescent="0.25">
      <c r="A214" s="81"/>
      <c r="B214" s="62" t="s">
        <v>1786</v>
      </c>
      <c r="C214" s="60">
        <f>IF(C213="","",IF(AND(MONTH(C213)&gt;=1,MONTH(C213)&lt;=3),1,IF(AND(MONTH(C213)&gt;=4,MONTH(C213)&lt;=6),2,IF(AND(MONTH(C213)&gt;=7,MONTH(C213)&lt;=9),3,4))))</f>
        <v>1</v>
      </c>
      <c r="D214" s="81"/>
      <c r="E214" s="62" t="s">
        <v>13191</v>
      </c>
      <c r="F214" s="61" t="s">
        <v>11111</v>
      </c>
      <c r="G214" s="5"/>
      <c r="H214" s="5"/>
      <c r="I214" s="5"/>
      <c r="J214" s="5"/>
    </row>
    <row r="215" spans="1:10" ht="14.1" customHeight="1" thickBot="1" x14ac:dyDescent="0.25">
      <c r="A215" s="5"/>
      <c r="B215" s="5"/>
      <c r="C215" s="5"/>
      <c r="D215" s="5"/>
      <c r="E215" s="5"/>
      <c r="F215" s="5"/>
      <c r="G215" s="5"/>
      <c r="H215" s="5"/>
      <c r="I215" s="5"/>
      <c r="J215" s="5"/>
    </row>
    <row r="216" spans="1:10" ht="14.1" customHeight="1" thickBot="1" x14ac:dyDescent="0.25">
      <c r="A216" s="67" t="s">
        <v>15735</v>
      </c>
      <c r="B216" s="67" t="s">
        <v>16146</v>
      </c>
      <c r="C216" s="67" t="s">
        <v>15641</v>
      </c>
      <c r="D216" s="67" t="s">
        <v>15251</v>
      </c>
      <c r="E216" s="67" t="s">
        <v>6932</v>
      </c>
      <c r="F216" s="67" t="s">
        <v>15280</v>
      </c>
      <c r="G216" s="5"/>
      <c r="H216" s="5"/>
      <c r="I216" s="5"/>
      <c r="J216" s="5"/>
    </row>
    <row r="217" spans="1:10" ht="13.5" customHeight="1" x14ac:dyDescent="0.2">
      <c r="A217" s="63">
        <v>84131503</v>
      </c>
      <c r="B217" s="64" t="str">
        <f ca="1">IFERROR(INDEX(UNSPSCDes,MATCH(INDIRECT(ADDRESS(ROW(),COLUMN()-1,4)),UNSPSCCode,0)),"")</f>
        <v>Seguro de automóviles o camiones</v>
      </c>
      <c r="C217" s="63" t="s">
        <v>1449</v>
      </c>
      <c r="D217" s="63">
        <v>1</v>
      </c>
      <c r="E217" s="66">
        <v>700000</v>
      </c>
      <c r="F217" s="65">
        <f ca="1">INDIRECT(ADDRESS(ROW(),COLUMN()-2,4))*INDIRECT(ADDRESS(ROW(),COLUMN()-1,4))</f>
        <v>700000</v>
      </c>
      <c r="G217" s="5"/>
      <c r="H217" s="5"/>
      <c r="I217" s="5"/>
      <c r="J217" s="5"/>
    </row>
    <row r="218" spans="1:10" ht="14.1" customHeight="1" x14ac:dyDescent="0.2">
      <c r="A218" s="5"/>
      <c r="B218" s="5"/>
      <c r="C218" s="5"/>
      <c r="D218" s="5"/>
      <c r="E218" s="68" t="s">
        <v>12549</v>
      </c>
      <c r="F218" s="69">
        <f ca="1">SUM(Table318[MONTO TOTAL ESTIMADO])</f>
        <v>700000</v>
      </c>
      <c r="G218" s="5"/>
      <c r="H218" s="5" t="str">
        <f>C210</f>
        <v>Servicios</v>
      </c>
      <c r="I218" s="5" t="str">
        <f>E210</f>
        <v>No</v>
      </c>
      <c r="J218" s="5" t="str">
        <f>D210</f>
        <v>Compras Menores</v>
      </c>
    </row>
    <row r="219" spans="1:10" ht="14.1" customHeight="1" thickBot="1" x14ac:dyDescent="0.3"/>
    <row r="220" spans="1:10" ht="33.75" customHeight="1" thickBot="1" x14ac:dyDescent="0.25">
      <c r="A220" s="59" t="s">
        <v>16382</v>
      </c>
      <c r="B220" s="59" t="s">
        <v>161</v>
      </c>
      <c r="C220" s="59" t="s">
        <v>11723</v>
      </c>
      <c r="D220" s="59" t="s">
        <v>14377</v>
      </c>
      <c r="E220" s="59" t="s">
        <v>10961</v>
      </c>
      <c r="F220" s="59" t="s">
        <v>11094</v>
      </c>
      <c r="G220" s="5"/>
      <c r="H220" s="5"/>
      <c r="I220" s="5"/>
      <c r="J220" s="5"/>
    </row>
    <row r="221" spans="1:10" ht="13.5" customHeight="1" thickBot="1" x14ac:dyDescent="0.25">
      <c r="A221" s="61" t="s">
        <v>18840</v>
      </c>
      <c r="B221" s="61" t="s">
        <v>18842</v>
      </c>
      <c r="C221" s="61" t="s">
        <v>6798</v>
      </c>
      <c r="D221" s="61" t="s">
        <v>17483</v>
      </c>
      <c r="E221" s="61" t="s">
        <v>8854</v>
      </c>
      <c r="F221" s="61"/>
      <c r="G221" s="5"/>
      <c r="H221" s="5"/>
      <c r="I221" s="5"/>
      <c r="J221" s="5"/>
    </row>
    <row r="222" spans="1:10" ht="14.1" customHeight="1" thickBot="1" x14ac:dyDescent="0.25">
      <c r="A222" s="80" t="s">
        <v>14828</v>
      </c>
      <c r="B222" s="62" t="s">
        <v>8528</v>
      </c>
      <c r="C222" s="71">
        <v>44928</v>
      </c>
      <c r="D222" s="80" t="s">
        <v>9385</v>
      </c>
      <c r="E222" s="62" t="s">
        <v>13092</v>
      </c>
      <c r="F222" s="61" t="s">
        <v>3080</v>
      </c>
      <c r="G222" s="5"/>
      <c r="H222" s="5"/>
      <c r="I222" s="5"/>
      <c r="J222" s="5"/>
    </row>
    <row r="223" spans="1:10" ht="14.1" customHeight="1" thickBot="1" x14ac:dyDescent="0.25">
      <c r="A223" s="81"/>
      <c r="B223" s="62" t="s">
        <v>1786</v>
      </c>
      <c r="C223" s="60">
        <f>IF(C222="","",IF(AND(MONTH(C222)&gt;=1,MONTH(C222)&lt;=3),1,IF(AND(MONTH(C222)&gt;=4,MONTH(C222)&lt;=6),2,IF(AND(MONTH(C222)&gt;=7,MONTH(C222)&lt;=9),3,4))))</f>
        <v>1</v>
      </c>
      <c r="D223" s="81"/>
      <c r="E223" s="62" t="s">
        <v>2417</v>
      </c>
      <c r="F223" s="61" t="s">
        <v>11111</v>
      </c>
      <c r="G223" s="5"/>
      <c r="H223" s="5"/>
      <c r="I223" s="5"/>
      <c r="J223" s="5"/>
    </row>
    <row r="224" spans="1:10" ht="14.1" customHeight="1" thickBot="1" x14ac:dyDescent="0.25">
      <c r="A224" s="81"/>
      <c r="B224" s="62" t="s">
        <v>12941</v>
      </c>
      <c r="C224" s="71">
        <v>44943</v>
      </c>
      <c r="D224" s="81"/>
      <c r="E224" s="62" t="s">
        <v>3073</v>
      </c>
      <c r="F224" s="61" t="s">
        <v>11111</v>
      </c>
      <c r="G224" s="5"/>
      <c r="H224" s="5"/>
      <c r="I224" s="5"/>
      <c r="J224" s="5"/>
    </row>
    <row r="225" spans="1:10" ht="14.1" customHeight="1" thickBot="1" x14ac:dyDescent="0.25">
      <c r="A225" s="81"/>
      <c r="B225" s="62" t="s">
        <v>1786</v>
      </c>
      <c r="C225" s="60">
        <f>IF(C224="","",IF(AND(MONTH(C224)&gt;=1,MONTH(C224)&lt;=3),1,IF(AND(MONTH(C224)&gt;=4,MONTH(C224)&lt;=6),2,IF(AND(MONTH(C224)&gt;=7,MONTH(C224)&lt;=9),3,4))))</f>
        <v>1</v>
      </c>
      <c r="D225" s="81"/>
      <c r="E225" s="62" t="s">
        <v>13191</v>
      </c>
      <c r="F225" s="61" t="s">
        <v>11111</v>
      </c>
      <c r="G225" s="5"/>
      <c r="H225" s="5"/>
      <c r="I225" s="5"/>
      <c r="J225" s="5"/>
    </row>
    <row r="226" spans="1:10" ht="14.1" customHeight="1" thickBot="1" x14ac:dyDescent="0.25">
      <c r="A226" s="5"/>
      <c r="B226" s="5"/>
      <c r="C226" s="5"/>
      <c r="D226" s="5"/>
      <c r="E226" s="5"/>
      <c r="F226" s="5"/>
      <c r="G226" s="5"/>
      <c r="H226" s="5"/>
      <c r="I226" s="5"/>
      <c r="J226" s="5"/>
    </row>
    <row r="227" spans="1:10" ht="14.1" customHeight="1" thickBot="1" x14ac:dyDescent="0.25">
      <c r="A227" s="67" t="s">
        <v>15735</v>
      </c>
      <c r="B227" s="67" t="s">
        <v>16146</v>
      </c>
      <c r="C227" s="67" t="s">
        <v>15641</v>
      </c>
      <c r="D227" s="67" t="s">
        <v>15251</v>
      </c>
      <c r="E227" s="67" t="s">
        <v>6932</v>
      </c>
      <c r="F227" s="67" t="s">
        <v>15280</v>
      </c>
      <c r="G227" s="5"/>
      <c r="H227" s="5"/>
      <c r="I227" s="5"/>
      <c r="J227" s="5"/>
    </row>
    <row r="228" spans="1:10" ht="13.5" customHeight="1" x14ac:dyDescent="0.2">
      <c r="A228" s="63">
        <v>72102304</v>
      </c>
      <c r="B228" s="64" t="str">
        <f ca="1">IFERROR(INDEX(UNSPSCDes,MATCH(INDIRECT(ADDRESS(ROW(),COLUMN()-1,4)),UNSPSCCode,0)),"")</f>
        <v>Mantenimiento o reparación de sistemas de fontanería</v>
      </c>
      <c r="C228" s="63" t="s">
        <v>18143</v>
      </c>
      <c r="D228" s="63">
        <v>3</v>
      </c>
      <c r="E228" s="66">
        <v>83333.333299999998</v>
      </c>
      <c r="F228" s="65">
        <f ca="1">INDIRECT(ADDRESS(ROW(),COLUMN()-2,4))*INDIRECT(ADDRESS(ROW(),COLUMN()-1,4))</f>
        <v>249999.9999</v>
      </c>
      <c r="G228" s="5"/>
      <c r="H228" s="5"/>
      <c r="I228" s="5"/>
      <c r="J228" s="5"/>
    </row>
    <row r="229" spans="1:10" ht="13.5" customHeight="1" x14ac:dyDescent="0.2">
      <c r="A229" s="63">
        <v>72102304</v>
      </c>
      <c r="B229" s="64" t="str">
        <f ca="1">IFERROR(INDEX(UNSPSCDes,MATCH(INDIRECT(ADDRESS(ROW(),COLUMN()-1,4)),UNSPSCCode,0)),"")</f>
        <v>Mantenimiento o reparación de sistemas de fontanería</v>
      </c>
      <c r="C229" s="63" t="s">
        <v>18143</v>
      </c>
      <c r="D229" s="63">
        <v>3</v>
      </c>
      <c r="E229" s="66">
        <v>6000</v>
      </c>
      <c r="F229" s="65">
        <f ca="1">INDIRECT(ADDRESS(ROW(),COLUMN()-2,4))*INDIRECT(ADDRESS(ROW(),COLUMN()-1,4))</f>
        <v>18000</v>
      </c>
      <c r="G229" s="5"/>
      <c r="H229" s="5"/>
      <c r="I229" s="5"/>
      <c r="J229" s="5"/>
    </row>
    <row r="230" spans="1:10" ht="14.1" customHeight="1" x14ac:dyDescent="0.2">
      <c r="A230" s="5"/>
      <c r="B230" s="5"/>
      <c r="C230" s="5"/>
      <c r="D230" s="5"/>
      <c r="E230" s="68" t="s">
        <v>12549</v>
      </c>
      <c r="F230" s="69">
        <f ca="1">SUM(Table319[MONTO TOTAL ESTIMADO])</f>
        <v>267999.9999</v>
      </c>
      <c r="G230" s="5"/>
      <c r="H230" s="5" t="str">
        <f>C221</f>
        <v>Servicios</v>
      </c>
      <c r="I230" s="5" t="str">
        <f>E221</f>
        <v>Sí</v>
      </c>
      <c r="J230" s="5" t="str">
        <f>D221</f>
        <v>Compras Menores</v>
      </c>
    </row>
    <row r="231" spans="1:10" ht="14.1" customHeight="1" thickBot="1" x14ac:dyDescent="0.3"/>
    <row r="232" spans="1:10" ht="33.75" customHeight="1" thickBot="1" x14ac:dyDescent="0.25">
      <c r="A232" s="59" t="s">
        <v>16382</v>
      </c>
      <c r="B232" s="59" t="s">
        <v>161</v>
      </c>
      <c r="C232" s="59" t="s">
        <v>11723</v>
      </c>
      <c r="D232" s="59" t="s">
        <v>14377</v>
      </c>
      <c r="E232" s="59" t="s">
        <v>10961</v>
      </c>
      <c r="F232" s="59" t="s">
        <v>11094</v>
      </c>
      <c r="G232" s="5"/>
      <c r="H232" s="5"/>
      <c r="I232" s="5"/>
      <c r="J232" s="5"/>
    </row>
    <row r="233" spans="1:10" ht="13.5" customHeight="1" thickBot="1" x14ac:dyDescent="0.25">
      <c r="A233" s="61" t="s">
        <v>18840</v>
      </c>
      <c r="B233" s="61" t="s">
        <v>18842</v>
      </c>
      <c r="C233" s="61" t="s">
        <v>6798</v>
      </c>
      <c r="D233" s="61" t="s">
        <v>17483</v>
      </c>
      <c r="E233" s="61" t="s">
        <v>8854</v>
      </c>
      <c r="F233" s="61"/>
      <c r="G233" s="5"/>
      <c r="H233" s="5"/>
      <c r="I233" s="5"/>
      <c r="J233" s="5"/>
    </row>
    <row r="234" spans="1:10" ht="14.1" customHeight="1" thickBot="1" x14ac:dyDescent="0.25">
      <c r="A234" s="80" t="s">
        <v>14828</v>
      </c>
      <c r="B234" s="62" t="s">
        <v>8528</v>
      </c>
      <c r="C234" s="71">
        <v>45019</v>
      </c>
      <c r="D234" s="80" t="s">
        <v>9385</v>
      </c>
      <c r="E234" s="62" t="s">
        <v>13092</v>
      </c>
      <c r="F234" s="61" t="s">
        <v>3080</v>
      </c>
      <c r="G234" s="5"/>
      <c r="H234" s="5"/>
      <c r="I234" s="5"/>
      <c r="J234" s="5"/>
    </row>
    <row r="235" spans="1:10" ht="14.1" customHeight="1" thickBot="1" x14ac:dyDescent="0.25">
      <c r="A235" s="81"/>
      <c r="B235" s="62" t="s">
        <v>1786</v>
      </c>
      <c r="C235" s="60">
        <f>IF(C234="","",IF(AND(MONTH(C234)&gt;=1,MONTH(C234)&lt;=3),1,IF(AND(MONTH(C234)&gt;=4,MONTH(C234)&lt;=6),2,IF(AND(MONTH(C234)&gt;=7,MONTH(C234)&lt;=9),3,4))))</f>
        <v>2</v>
      </c>
      <c r="D235" s="81"/>
      <c r="E235" s="62" t="s">
        <v>2417</v>
      </c>
      <c r="F235" s="61" t="s">
        <v>11111</v>
      </c>
      <c r="G235" s="5"/>
      <c r="H235" s="5"/>
      <c r="I235" s="5"/>
      <c r="J235" s="5"/>
    </row>
    <row r="236" spans="1:10" ht="14.1" customHeight="1" thickBot="1" x14ac:dyDescent="0.25">
      <c r="A236" s="81"/>
      <c r="B236" s="62" t="s">
        <v>12941</v>
      </c>
      <c r="C236" s="71">
        <v>45034</v>
      </c>
      <c r="D236" s="81"/>
      <c r="E236" s="62" t="s">
        <v>3073</v>
      </c>
      <c r="F236" s="61" t="s">
        <v>11111</v>
      </c>
      <c r="G236" s="5"/>
      <c r="H236" s="5"/>
      <c r="I236" s="5"/>
      <c r="J236" s="5"/>
    </row>
    <row r="237" spans="1:10" ht="14.1" customHeight="1" thickBot="1" x14ac:dyDescent="0.25">
      <c r="A237" s="81"/>
      <c r="B237" s="62" t="s">
        <v>1786</v>
      </c>
      <c r="C237" s="60">
        <f>IF(C236="","",IF(AND(MONTH(C236)&gt;=1,MONTH(C236)&lt;=3),1,IF(AND(MONTH(C236)&gt;=4,MONTH(C236)&lt;=6),2,IF(AND(MONTH(C236)&gt;=7,MONTH(C236)&lt;=9),3,4))))</f>
        <v>2</v>
      </c>
      <c r="D237" s="81"/>
      <c r="E237" s="62" t="s">
        <v>13191</v>
      </c>
      <c r="F237" s="61" t="s">
        <v>11111</v>
      </c>
      <c r="G237" s="5"/>
      <c r="H237" s="5"/>
      <c r="I237" s="5"/>
      <c r="J237" s="5"/>
    </row>
    <row r="238" spans="1:10" ht="14.1" customHeight="1" thickBot="1" x14ac:dyDescent="0.25">
      <c r="A238" s="5"/>
      <c r="B238" s="5"/>
      <c r="C238" s="5"/>
      <c r="D238" s="5"/>
      <c r="E238" s="5"/>
      <c r="F238" s="5"/>
      <c r="G238" s="5"/>
      <c r="H238" s="5"/>
      <c r="I238" s="5"/>
      <c r="J238" s="5"/>
    </row>
    <row r="239" spans="1:10" ht="14.1" customHeight="1" thickBot="1" x14ac:dyDescent="0.25">
      <c r="A239" s="67" t="s">
        <v>15735</v>
      </c>
      <c r="B239" s="67" t="s">
        <v>16146</v>
      </c>
      <c r="C239" s="67" t="s">
        <v>15641</v>
      </c>
      <c r="D239" s="67" t="s">
        <v>15251</v>
      </c>
      <c r="E239" s="67" t="s">
        <v>6932</v>
      </c>
      <c r="F239" s="67" t="s">
        <v>15280</v>
      </c>
      <c r="G239" s="5"/>
      <c r="H239" s="5"/>
      <c r="I239" s="5"/>
      <c r="J239" s="5"/>
    </row>
    <row r="240" spans="1:10" ht="13.5" customHeight="1" x14ac:dyDescent="0.2">
      <c r="A240" s="63">
        <v>72102304</v>
      </c>
      <c r="B240" s="64" t="str">
        <f ca="1">IFERROR(INDEX(UNSPSCDes,MATCH(INDIRECT(ADDRESS(ROW(),COLUMN()-1,4)),UNSPSCCode,0)),"")</f>
        <v>Mantenimiento o reparación de sistemas de fontanería</v>
      </c>
      <c r="C240" s="63" t="s">
        <v>18143</v>
      </c>
      <c r="D240" s="63">
        <v>3</v>
      </c>
      <c r="E240" s="66">
        <v>83333.333299999998</v>
      </c>
      <c r="F240" s="65">
        <f ca="1">INDIRECT(ADDRESS(ROW(),COLUMN()-2,4))*INDIRECT(ADDRESS(ROW(),COLUMN()-1,4))</f>
        <v>249999.9999</v>
      </c>
      <c r="G240" s="5"/>
      <c r="H240" s="5"/>
      <c r="I240" s="5"/>
      <c r="J240" s="5"/>
    </row>
    <row r="241" spans="1:10" ht="13.5" customHeight="1" x14ac:dyDescent="0.2">
      <c r="A241" s="63">
        <v>72102304</v>
      </c>
      <c r="B241" s="64" t="str">
        <f ca="1">IFERROR(INDEX(UNSPSCDes,MATCH(INDIRECT(ADDRESS(ROW(),COLUMN()-1,4)),UNSPSCCode,0)),"")</f>
        <v>Mantenimiento o reparación de sistemas de fontanería</v>
      </c>
      <c r="C241" s="63" t="s">
        <v>18143</v>
      </c>
      <c r="D241" s="63">
        <v>3</v>
      </c>
      <c r="E241" s="66">
        <v>6000</v>
      </c>
      <c r="F241" s="65">
        <f ca="1">INDIRECT(ADDRESS(ROW(),COLUMN()-2,4))*INDIRECT(ADDRESS(ROW(),COLUMN()-1,4))</f>
        <v>18000</v>
      </c>
      <c r="G241" s="5"/>
      <c r="H241" s="5"/>
      <c r="I241" s="5"/>
      <c r="J241" s="5"/>
    </row>
    <row r="242" spans="1:10" ht="14.1" customHeight="1" x14ac:dyDescent="0.2">
      <c r="A242" s="5"/>
      <c r="B242" s="5"/>
      <c r="C242" s="5"/>
      <c r="D242" s="5"/>
      <c r="E242" s="68" t="s">
        <v>12549</v>
      </c>
      <c r="F242" s="69">
        <f ca="1">SUM(Table320[MONTO TOTAL ESTIMADO])</f>
        <v>267999.9999</v>
      </c>
      <c r="G242" s="5"/>
      <c r="H242" s="5" t="str">
        <f>C233</f>
        <v>Servicios</v>
      </c>
      <c r="I242" s="5" t="str">
        <f>E233</f>
        <v>Sí</v>
      </c>
      <c r="J242" s="5" t="str">
        <f>D233</f>
        <v>Compras Menores</v>
      </c>
    </row>
    <row r="243" spans="1:10" ht="14.1" customHeight="1" thickBot="1" x14ac:dyDescent="0.3"/>
    <row r="244" spans="1:10" ht="33.75" customHeight="1" thickBot="1" x14ac:dyDescent="0.25">
      <c r="A244" s="59" t="s">
        <v>16382</v>
      </c>
      <c r="B244" s="59" t="s">
        <v>161</v>
      </c>
      <c r="C244" s="59" t="s">
        <v>11723</v>
      </c>
      <c r="D244" s="59" t="s">
        <v>14377</v>
      </c>
      <c r="E244" s="59" t="s">
        <v>10961</v>
      </c>
      <c r="F244" s="59" t="s">
        <v>11094</v>
      </c>
      <c r="G244" s="5"/>
      <c r="H244" s="5"/>
      <c r="I244" s="5"/>
      <c r="J244" s="5"/>
    </row>
    <row r="245" spans="1:10" ht="13.5" customHeight="1" thickBot="1" x14ac:dyDescent="0.25">
      <c r="A245" s="61" t="s">
        <v>18840</v>
      </c>
      <c r="B245" s="61" t="s">
        <v>18842</v>
      </c>
      <c r="C245" s="61" t="s">
        <v>6798</v>
      </c>
      <c r="D245" s="61" t="s">
        <v>17483</v>
      </c>
      <c r="E245" s="61" t="s">
        <v>8854</v>
      </c>
      <c r="F245" s="61"/>
      <c r="G245" s="5"/>
      <c r="H245" s="5"/>
      <c r="I245" s="5"/>
      <c r="J245" s="5"/>
    </row>
    <row r="246" spans="1:10" ht="14.1" customHeight="1" thickBot="1" x14ac:dyDescent="0.25">
      <c r="A246" s="80" t="s">
        <v>14828</v>
      </c>
      <c r="B246" s="62" t="s">
        <v>8528</v>
      </c>
      <c r="C246" s="71">
        <v>45110</v>
      </c>
      <c r="D246" s="80" t="s">
        <v>9385</v>
      </c>
      <c r="E246" s="62" t="s">
        <v>13092</v>
      </c>
      <c r="F246" s="61" t="s">
        <v>3080</v>
      </c>
      <c r="G246" s="5"/>
      <c r="H246" s="5"/>
      <c r="I246" s="5"/>
      <c r="J246" s="5"/>
    </row>
    <row r="247" spans="1:10" ht="14.1" customHeight="1" thickBot="1" x14ac:dyDescent="0.25">
      <c r="A247" s="81"/>
      <c r="B247" s="62" t="s">
        <v>1786</v>
      </c>
      <c r="C247" s="60">
        <f>IF(C246="","",IF(AND(MONTH(C246)&gt;=1,MONTH(C246)&lt;=3),1,IF(AND(MONTH(C246)&gt;=4,MONTH(C246)&lt;=6),2,IF(AND(MONTH(C246)&gt;=7,MONTH(C246)&lt;=9),3,4))))</f>
        <v>3</v>
      </c>
      <c r="D247" s="81"/>
      <c r="E247" s="62" t="s">
        <v>2417</v>
      </c>
      <c r="F247" s="61" t="s">
        <v>11111</v>
      </c>
      <c r="G247" s="5"/>
      <c r="H247" s="5"/>
      <c r="I247" s="5"/>
      <c r="J247" s="5"/>
    </row>
    <row r="248" spans="1:10" ht="14.1" customHeight="1" thickBot="1" x14ac:dyDescent="0.25">
      <c r="A248" s="81"/>
      <c r="B248" s="62" t="s">
        <v>12941</v>
      </c>
      <c r="C248" s="71">
        <v>45125</v>
      </c>
      <c r="D248" s="81"/>
      <c r="E248" s="62" t="s">
        <v>3073</v>
      </c>
      <c r="F248" s="61" t="s">
        <v>11111</v>
      </c>
      <c r="G248" s="5"/>
      <c r="H248" s="5"/>
      <c r="I248" s="5"/>
      <c r="J248" s="5"/>
    </row>
    <row r="249" spans="1:10" ht="14.1" customHeight="1" thickBot="1" x14ac:dyDescent="0.25">
      <c r="A249" s="81"/>
      <c r="B249" s="62" t="s">
        <v>1786</v>
      </c>
      <c r="C249" s="60">
        <f>IF(C248="","",IF(AND(MONTH(C248)&gt;=1,MONTH(C248)&lt;=3),1,IF(AND(MONTH(C248)&gt;=4,MONTH(C248)&lt;=6),2,IF(AND(MONTH(C248)&gt;=7,MONTH(C248)&lt;=9),3,4))))</f>
        <v>3</v>
      </c>
      <c r="D249" s="81"/>
      <c r="E249" s="62" t="s">
        <v>13191</v>
      </c>
      <c r="F249" s="61" t="s">
        <v>11111</v>
      </c>
      <c r="G249" s="5"/>
      <c r="H249" s="5"/>
      <c r="I249" s="5"/>
      <c r="J249" s="5"/>
    </row>
    <row r="250" spans="1:10" ht="14.1" customHeight="1" thickBot="1" x14ac:dyDescent="0.25">
      <c r="A250" s="5"/>
      <c r="B250" s="5"/>
      <c r="C250" s="5"/>
      <c r="D250" s="5"/>
      <c r="E250" s="5"/>
      <c r="F250" s="5"/>
      <c r="G250" s="5"/>
      <c r="H250" s="5"/>
      <c r="I250" s="5"/>
      <c r="J250" s="5"/>
    </row>
    <row r="251" spans="1:10" ht="14.1" customHeight="1" thickBot="1" x14ac:dyDescent="0.25">
      <c r="A251" s="67" t="s">
        <v>15735</v>
      </c>
      <c r="B251" s="67" t="s">
        <v>16146</v>
      </c>
      <c r="C251" s="67" t="s">
        <v>15641</v>
      </c>
      <c r="D251" s="67" t="s">
        <v>15251</v>
      </c>
      <c r="E251" s="67" t="s">
        <v>6932</v>
      </c>
      <c r="F251" s="67" t="s">
        <v>15280</v>
      </c>
      <c r="G251" s="5"/>
      <c r="H251" s="5"/>
      <c r="I251" s="5"/>
      <c r="J251" s="5"/>
    </row>
    <row r="252" spans="1:10" ht="13.5" customHeight="1" x14ac:dyDescent="0.2">
      <c r="A252" s="63">
        <v>72102304</v>
      </c>
      <c r="B252" s="64" t="str">
        <f ca="1">IFERROR(INDEX(UNSPSCDes,MATCH(INDIRECT(ADDRESS(ROW(),COLUMN()-1,4)),UNSPSCCode,0)),"")</f>
        <v>Mantenimiento o reparación de sistemas de fontanería</v>
      </c>
      <c r="C252" s="63" t="s">
        <v>18143</v>
      </c>
      <c r="D252" s="63">
        <v>3</v>
      </c>
      <c r="E252" s="66">
        <v>83333.333299999998</v>
      </c>
      <c r="F252" s="65">
        <f ca="1">INDIRECT(ADDRESS(ROW(),COLUMN()-2,4))*INDIRECT(ADDRESS(ROW(),COLUMN()-1,4))</f>
        <v>249999.9999</v>
      </c>
      <c r="G252" s="5"/>
      <c r="H252" s="5"/>
      <c r="I252" s="5"/>
      <c r="J252" s="5"/>
    </row>
    <row r="253" spans="1:10" ht="13.5" customHeight="1" x14ac:dyDescent="0.2">
      <c r="A253" s="63">
        <v>72102304</v>
      </c>
      <c r="B253" s="64" t="str">
        <f ca="1">IFERROR(INDEX(UNSPSCDes,MATCH(INDIRECT(ADDRESS(ROW(),COLUMN()-1,4)),UNSPSCCode,0)),"")</f>
        <v>Mantenimiento o reparación de sistemas de fontanería</v>
      </c>
      <c r="C253" s="63" t="s">
        <v>18143</v>
      </c>
      <c r="D253" s="63">
        <v>3</v>
      </c>
      <c r="E253" s="66">
        <v>6000</v>
      </c>
      <c r="F253" s="65">
        <f ca="1">INDIRECT(ADDRESS(ROW(),COLUMN()-2,4))*INDIRECT(ADDRESS(ROW(),COLUMN()-1,4))</f>
        <v>18000</v>
      </c>
      <c r="G253" s="5"/>
      <c r="H253" s="5"/>
      <c r="I253" s="5"/>
      <c r="J253" s="5"/>
    </row>
    <row r="254" spans="1:10" ht="14.1" customHeight="1" x14ac:dyDescent="0.2">
      <c r="A254" s="5"/>
      <c r="B254" s="5"/>
      <c r="C254" s="5"/>
      <c r="D254" s="5"/>
      <c r="E254" s="68" t="s">
        <v>12549</v>
      </c>
      <c r="F254" s="69">
        <f ca="1">SUM(Table321[MONTO TOTAL ESTIMADO])</f>
        <v>267999.9999</v>
      </c>
      <c r="G254" s="5"/>
      <c r="H254" s="5" t="str">
        <f>C245</f>
        <v>Servicios</v>
      </c>
      <c r="I254" s="5" t="str">
        <f>E245</f>
        <v>Sí</v>
      </c>
      <c r="J254" s="5" t="str">
        <f>D245</f>
        <v>Compras Menores</v>
      </c>
    </row>
    <row r="255" spans="1:10" ht="14.1" customHeight="1" thickBot="1" x14ac:dyDescent="0.3"/>
    <row r="256" spans="1:10" ht="33.75" customHeight="1" thickBot="1" x14ac:dyDescent="0.25">
      <c r="A256" s="59" t="s">
        <v>16382</v>
      </c>
      <c r="B256" s="59" t="s">
        <v>161</v>
      </c>
      <c r="C256" s="59" t="s">
        <v>11723</v>
      </c>
      <c r="D256" s="59" t="s">
        <v>14377</v>
      </c>
      <c r="E256" s="59" t="s">
        <v>10961</v>
      </c>
      <c r="F256" s="59" t="s">
        <v>11094</v>
      </c>
      <c r="G256" s="5"/>
      <c r="H256" s="5"/>
      <c r="I256" s="5"/>
      <c r="J256" s="5"/>
    </row>
    <row r="257" spans="1:10" ht="13.5" customHeight="1" thickBot="1" x14ac:dyDescent="0.25">
      <c r="A257" s="61" t="s">
        <v>18841</v>
      </c>
      <c r="B257" s="61" t="s">
        <v>18842</v>
      </c>
      <c r="C257" s="61" t="s">
        <v>6798</v>
      </c>
      <c r="D257" s="61" t="s">
        <v>17483</v>
      </c>
      <c r="E257" s="61" t="s">
        <v>8854</v>
      </c>
      <c r="F257" s="61"/>
      <c r="G257" s="5"/>
      <c r="H257" s="5"/>
      <c r="I257" s="5"/>
      <c r="J257" s="5"/>
    </row>
    <row r="258" spans="1:10" ht="14.1" customHeight="1" thickBot="1" x14ac:dyDescent="0.25">
      <c r="A258" s="80" t="s">
        <v>14828</v>
      </c>
      <c r="B258" s="62" t="s">
        <v>8528</v>
      </c>
      <c r="C258" s="71">
        <v>45201</v>
      </c>
      <c r="D258" s="80" t="s">
        <v>9385</v>
      </c>
      <c r="E258" s="62" t="s">
        <v>13092</v>
      </c>
      <c r="F258" s="61" t="s">
        <v>3080</v>
      </c>
      <c r="G258" s="5"/>
      <c r="H258" s="5"/>
      <c r="I258" s="5"/>
      <c r="J258" s="5"/>
    </row>
    <row r="259" spans="1:10" ht="14.1" customHeight="1" thickBot="1" x14ac:dyDescent="0.25">
      <c r="A259" s="81"/>
      <c r="B259" s="62" t="s">
        <v>1786</v>
      </c>
      <c r="C259" s="60">
        <f>IF(C258="","",IF(AND(MONTH(C258)&gt;=1,MONTH(C258)&lt;=3),1,IF(AND(MONTH(C258)&gt;=4,MONTH(C258)&lt;=6),2,IF(AND(MONTH(C258)&gt;=7,MONTH(C258)&lt;=9),3,4))))</f>
        <v>4</v>
      </c>
      <c r="D259" s="81"/>
      <c r="E259" s="62" t="s">
        <v>2417</v>
      </c>
      <c r="F259" s="61" t="s">
        <v>11111</v>
      </c>
      <c r="G259" s="5"/>
      <c r="H259" s="5"/>
      <c r="I259" s="5"/>
      <c r="J259" s="5"/>
    </row>
    <row r="260" spans="1:10" ht="14.1" customHeight="1" thickBot="1" x14ac:dyDescent="0.25">
      <c r="A260" s="81"/>
      <c r="B260" s="62" t="s">
        <v>12941</v>
      </c>
      <c r="C260" s="71">
        <v>45216</v>
      </c>
      <c r="D260" s="81"/>
      <c r="E260" s="62" t="s">
        <v>3073</v>
      </c>
      <c r="F260" s="61" t="s">
        <v>11111</v>
      </c>
      <c r="G260" s="5"/>
      <c r="H260" s="5"/>
      <c r="I260" s="5"/>
      <c r="J260" s="5"/>
    </row>
    <row r="261" spans="1:10" ht="14.1" customHeight="1" thickBot="1" x14ac:dyDescent="0.25">
      <c r="A261" s="81"/>
      <c r="B261" s="62" t="s">
        <v>1786</v>
      </c>
      <c r="C261" s="60">
        <f>IF(C260="","",IF(AND(MONTH(C260)&gt;=1,MONTH(C260)&lt;=3),1,IF(AND(MONTH(C260)&gt;=4,MONTH(C260)&lt;=6),2,IF(AND(MONTH(C260)&gt;=7,MONTH(C260)&lt;=9),3,4))))</f>
        <v>4</v>
      </c>
      <c r="D261" s="81"/>
      <c r="E261" s="62" t="s">
        <v>13191</v>
      </c>
      <c r="F261" s="61" t="s">
        <v>11111</v>
      </c>
      <c r="G261" s="5"/>
      <c r="H261" s="5"/>
      <c r="I261" s="5"/>
      <c r="J261" s="5"/>
    </row>
    <row r="262" spans="1:10" ht="14.1" customHeight="1" thickBot="1" x14ac:dyDescent="0.25">
      <c r="A262" s="5"/>
      <c r="B262" s="5"/>
      <c r="C262" s="5"/>
      <c r="D262" s="5"/>
      <c r="E262" s="5"/>
      <c r="F262" s="5"/>
      <c r="G262" s="5"/>
      <c r="H262" s="5"/>
      <c r="I262" s="5"/>
      <c r="J262" s="5"/>
    </row>
    <row r="263" spans="1:10" ht="14.1" customHeight="1" thickBot="1" x14ac:dyDescent="0.25">
      <c r="A263" s="67" t="s">
        <v>15735</v>
      </c>
      <c r="B263" s="67" t="s">
        <v>16146</v>
      </c>
      <c r="C263" s="67" t="s">
        <v>15641</v>
      </c>
      <c r="D263" s="67" t="s">
        <v>15251</v>
      </c>
      <c r="E263" s="67" t="s">
        <v>6932</v>
      </c>
      <c r="F263" s="67" t="s">
        <v>15280</v>
      </c>
      <c r="G263" s="5"/>
      <c r="H263" s="5"/>
      <c r="I263" s="5"/>
      <c r="J263" s="5"/>
    </row>
    <row r="264" spans="1:10" ht="13.5" customHeight="1" x14ac:dyDescent="0.2">
      <c r="A264" s="63">
        <v>72102304</v>
      </c>
      <c r="B264" s="64" t="str">
        <f ca="1">IFERROR(INDEX(UNSPSCDes,MATCH(INDIRECT(ADDRESS(ROW(),COLUMN()-1,4)),UNSPSCCode,0)),"")</f>
        <v>Mantenimiento o reparación de sistemas de fontanería</v>
      </c>
      <c r="C264" s="63" t="s">
        <v>18143</v>
      </c>
      <c r="D264" s="63">
        <v>3</v>
      </c>
      <c r="E264" s="66">
        <v>83333.333299999998</v>
      </c>
      <c r="F264" s="65">
        <f ca="1">INDIRECT(ADDRESS(ROW(),COLUMN()-2,4))*INDIRECT(ADDRESS(ROW(),COLUMN()-1,4))</f>
        <v>249999.9999</v>
      </c>
      <c r="G264" s="5"/>
      <c r="H264" s="5"/>
      <c r="I264" s="5"/>
      <c r="J264" s="5"/>
    </row>
    <row r="265" spans="1:10" ht="13.5" customHeight="1" x14ac:dyDescent="0.2">
      <c r="A265" s="63">
        <v>72102304</v>
      </c>
      <c r="B265" s="64" t="str">
        <f ca="1">IFERROR(INDEX(UNSPSCDes,MATCH(INDIRECT(ADDRESS(ROW(),COLUMN()-1,4)),UNSPSCCode,0)),"")</f>
        <v>Mantenimiento o reparación de sistemas de fontanería</v>
      </c>
      <c r="C265" s="63" t="s">
        <v>18143</v>
      </c>
      <c r="D265" s="63">
        <v>3</v>
      </c>
      <c r="E265" s="66">
        <v>6000</v>
      </c>
      <c r="F265" s="65">
        <f ca="1">INDIRECT(ADDRESS(ROW(),COLUMN()-2,4))*INDIRECT(ADDRESS(ROW(),COLUMN()-1,4))</f>
        <v>18000</v>
      </c>
      <c r="G265" s="5"/>
      <c r="H265" s="5"/>
      <c r="I265" s="5"/>
      <c r="J265" s="5"/>
    </row>
    <row r="266" spans="1:10" ht="14.1" customHeight="1" x14ac:dyDescent="0.2">
      <c r="A266" s="5"/>
      <c r="B266" s="5"/>
      <c r="C266" s="5"/>
      <c r="D266" s="5"/>
      <c r="E266" s="68" t="s">
        <v>12549</v>
      </c>
      <c r="F266" s="69">
        <f ca="1">SUM(Table322[MONTO TOTAL ESTIMADO])</f>
        <v>267999.9999</v>
      </c>
      <c r="G266" s="5"/>
      <c r="H266" s="5" t="str">
        <f>C257</f>
        <v>Servicios</v>
      </c>
      <c r="I266" s="5" t="str">
        <f>E257</f>
        <v>Sí</v>
      </c>
      <c r="J266" s="5" t="str">
        <f>D257</f>
        <v>Compras Menores</v>
      </c>
    </row>
    <row r="267" spans="1:10" ht="14.1" customHeight="1" thickBot="1" x14ac:dyDescent="0.3"/>
    <row r="268" spans="1:10" ht="33.75" customHeight="1" thickBot="1" x14ac:dyDescent="0.25">
      <c r="A268" s="59" t="s">
        <v>16382</v>
      </c>
      <c r="B268" s="59" t="s">
        <v>161</v>
      </c>
      <c r="C268" s="59" t="s">
        <v>11723</v>
      </c>
      <c r="D268" s="59" t="s">
        <v>14377</v>
      </c>
      <c r="E268" s="59" t="s">
        <v>10961</v>
      </c>
      <c r="F268" s="59" t="s">
        <v>11094</v>
      </c>
      <c r="G268" s="5"/>
      <c r="H268" s="5"/>
      <c r="I268" s="5"/>
      <c r="J268" s="5"/>
    </row>
    <row r="269" spans="1:10" ht="13.5" customHeight="1" thickBot="1" x14ac:dyDescent="0.25">
      <c r="A269" s="61" t="s">
        <v>18843</v>
      </c>
      <c r="B269" s="61" t="s">
        <v>18843</v>
      </c>
      <c r="C269" s="61" t="s">
        <v>6798</v>
      </c>
      <c r="D269" s="61" t="s">
        <v>10170</v>
      </c>
      <c r="E269" s="61" t="s">
        <v>8854</v>
      </c>
      <c r="F269" s="61"/>
      <c r="G269" s="5"/>
      <c r="H269" s="5"/>
      <c r="I269" s="5"/>
      <c r="J269" s="5"/>
    </row>
    <row r="270" spans="1:10" ht="14.1" customHeight="1" thickBot="1" x14ac:dyDescent="0.25">
      <c r="A270" s="80" t="s">
        <v>14828</v>
      </c>
      <c r="B270" s="62" t="s">
        <v>8528</v>
      </c>
      <c r="C270" s="71">
        <v>44928</v>
      </c>
      <c r="D270" s="80" t="s">
        <v>9385</v>
      </c>
      <c r="E270" s="62" t="s">
        <v>13092</v>
      </c>
      <c r="F270" s="61" t="s">
        <v>3080</v>
      </c>
      <c r="G270" s="5"/>
      <c r="H270" s="5"/>
      <c r="I270" s="5"/>
      <c r="J270" s="5"/>
    </row>
    <row r="271" spans="1:10" ht="14.1" customHeight="1" thickBot="1" x14ac:dyDescent="0.25">
      <c r="A271" s="81"/>
      <c r="B271" s="62" t="s">
        <v>1786</v>
      </c>
      <c r="C271" s="60">
        <f>IF(C270="","",IF(AND(MONTH(C270)&gt;=1,MONTH(C270)&lt;=3),1,IF(AND(MONTH(C270)&gt;=4,MONTH(C270)&lt;=6),2,IF(AND(MONTH(C270)&gt;=7,MONTH(C270)&lt;=9),3,4))))</f>
        <v>1</v>
      </c>
      <c r="D271" s="81"/>
      <c r="E271" s="62" t="s">
        <v>2417</v>
      </c>
      <c r="F271" s="61" t="s">
        <v>11111</v>
      </c>
      <c r="G271" s="5"/>
      <c r="H271" s="5"/>
      <c r="I271" s="5"/>
      <c r="J271" s="5"/>
    </row>
    <row r="272" spans="1:10" ht="14.1" customHeight="1" thickBot="1" x14ac:dyDescent="0.25">
      <c r="A272" s="81"/>
      <c r="B272" s="62" t="s">
        <v>12941</v>
      </c>
      <c r="C272" s="71">
        <v>44929</v>
      </c>
      <c r="D272" s="81"/>
      <c r="E272" s="62" t="s">
        <v>3073</v>
      </c>
      <c r="F272" s="61" t="s">
        <v>11111</v>
      </c>
      <c r="G272" s="5"/>
      <c r="H272" s="5"/>
      <c r="I272" s="5"/>
      <c r="J272" s="5"/>
    </row>
    <row r="273" spans="1:10" ht="14.1" customHeight="1" thickBot="1" x14ac:dyDescent="0.25">
      <c r="A273" s="81"/>
      <c r="B273" s="62" t="s">
        <v>1786</v>
      </c>
      <c r="C273" s="60">
        <f>IF(C272="","",IF(AND(MONTH(C272)&gt;=1,MONTH(C272)&lt;=3),1,IF(AND(MONTH(C272)&gt;=4,MONTH(C272)&lt;=6),2,IF(AND(MONTH(C272)&gt;=7,MONTH(C272)&lt;=9),3,4))))</f>
        <v>1</v>
      </c>
      <c r="D273" s="81"/>
      <c r="E273" s="62" t="s">
        <v>13191</v>
      </c>
      <c r="F273" s="61" t="s">
        <v>11111</v>
      </c>
      <c r="G273" s="5"/>
      <c r="H273" s="5"/>
      <c r="I273" s="5"/>
      <c r="J273" s="5"/>
    </row>
    <row r="274" spans="1:10" ht="14.1" customHeight="1" thickBot="1" x14ac:dyDescent="0.25">
      <c r="A274" s="5"/>
      <c r="B274" s="5"/>
      <c r="C274" s="5"/>
      <c r="D274" s="5"/>
      <c r="E274" s="5"/>
      <c r="F274" s="5"/>
      <c r="G274" s="5"/>
      <c r="H274" s="5"/>
      <c r="I274" s="5"/>
      <c r="J274" s="5"/>
    </row>
    <row r="275" spans="1:10" ht="14.1" customHeight="1" thickBot="1" x14ac:dyDescent="0.25">
      <c r="A275" s="67" t="s">
        <v>15735</v>
      </c>
      <c r="B275" s="67" t="s">
        <v>16146</v>
      </c>
      <c r="C275" s="67" t="s">
        <v>15641</v>
      </c>
      <c r="D275" s="67" t="s">
        <v>15251</v>
      </c>
      <c r="E275" s="67" t="s">
        <v>6932</v>
      </c>
      <c r="F275" s="67" t="s">
        <v>15280</v>
      </c>
      <c r="G275" s="5"/>
      <c r="H275" s="5"/>
      <c r="I275" s="5"/>
      <c r="J275" s="5"/>
    </row>
    <row r="276" spans="1:10" ht="13.5" customHeight="1" x14ac:dyDescent="0.2">
      <c r="A276" s="63">
        <v>39121701</v>
      </c>
      <c r="B276" s="64" t="str">
        <f ca="1">IFERROR(INDEX(UNSPSCDes,MATCH(INDIRECT(ADDRESS(ROW(),COLUMN()-1,4)),UNSPSCCode,0)),"")</f>
        <v>Soportes eléctricos</v>
      </c>
      <c r="C276" s="63" t="s">
        <v>18143</v>
      </c>
      <c r="D276" s="63">
        <v>3</v>
      </c>
      <c r="E276" s="66">
        <v>12500</v>
      </c>
      <c r="F276" s="65">
        <f ca="1">INDIRECT(ADDRESS(ROW(),COLUMN()-2,4))*INDIRECT(ADDRESS(ROW(),COLUMN()-1,4))</f>
        <v>37500</v>
      </c>
      <c r="G276" s="5"/>
      <c r="H276" s="5"/>
      <c r="I276" s="5"/>
      <c r="J276" s="5"/>
    </row>
    <row r="277" spans="1:10" ht="13.5" customHeight="1" x14ac:dyDescent="0.2">
      <c r="A277" s="63">
        <v>39121701</v>
      </c>
      <c r="B277" s="64" t="str">
        <f ca="1">IFERROR(INDEX(UNSPSCDes,MATCH(INDIRECT(ADDRESS(ROW(),COLUMN()-1,4)),UNSPSCCode,0)),"")</f>
        <v>Soportes eléctricos</v>
      </c>
      <c r="C277" s="63" t="s">
        <v>18143</v>
      </c>
      <c r="D277" s="63">
        <v>3</v>
      </c>
      <c r="E277" s="66">
        <v>4166.6665999999996</v>
      </c>
      <c r="F277" s="65">
        <f ca="1">INDIRECT(ADDRESS(ROW(),COLUMN()-2,4))*INDIRECT(ADDRESS(ROW(),COLUMN()-1,4))</f>
        <v>12499.999799999998</v>
      </c>
      <c r="G277" s="5"/>
      <c r="H277" s="5"/>
      <c r="I277" s="5"/>
      <c r="J277" s="5"/>
    </row>
    <row r="278" spans="1:10" ht="14.1" customHeight="1" x14ac:dyDescent="0.2">
      <c r="A278" s="5"/>
      <c r="B278" s="5"/>
      <c r="C278" s="5"/>
      <c r="D278" s="5"/>
      <c r="E278" s="68" t="s">
        <v>12549</v>
      </c>
      <c r="F278" s="69">
        <f ca="1">SUM(Table327[MONTO TOTAL ESTIMADO])</f>
        <v>49999.999799999998</v>
      </c>
      <c r="G278" s="5"/>
      <c r="H278" s="5" t="str">
        <f>C269</f>
        <v>Servicios</v>
      </c>
      <c r="I278" s="5" t="str">
        <f>E269</f>
        <v>Sí</v>
      </c>
      <c r="J278" s="5" t="str">
        <f>D269</f>
        <v>Compras por debajo del Umbral</v>
      </c>
    </row>
    <row r="279" spans="1:10" ht="14.1" customHeight="1" thickBot="1" x14ac:dyDescent="0.3"/>
    <row r="280" spans="1:10" ht="33.75" customHeight="1" thickBot="1" x14ac:dyDescent="0.25">
      <c r="A280" s="59" t="s">
        <v>16382</v>
      </c>
      <c r="B280" s="59" t="s">
        <v>161</v>
      </c>
      <c r="C280" s="59" t="s">
        <v>11723</v>
      </c>
      <c r="D280" s="59" t="s">
        <v>14377</v>
      </c>
      <c r="E280" s="59" t="s">
        <v>10961</v>
      </c>
      <c r="F280" s="59" t="s">
        <v>11094</v>
      </c>
      <c r="G280" s="5"/>
      <c r="H280" s="5"/>
      <c r="I280" s="5"/>
      <c r="J280" s="5"/>
    </row>
    <row r="281" spans="1:10" ht="13.5" customHeight="1" thickBot="1" x14ac:dyDescent="0.25">
      <c r="A281" s="61" t="s">
        <v>18843</v>
      </c>
      <c r="B281" s="61" t="s">
        <v>18843</v>
      </c>
      <c r="C281" s="61" t="s">
        <v>6798</v>
      </c>
      <c r="D281" s="61" t="s">
        <v>10170</v>
      </c>
      <c r="E281" s="61" t="s">
        <v>8854</v>
      </c>
      <c r="F281" s="61"/>
      <c r="G281" s="5"/>
      <c r="H281" s="5"/>
      <c r="I281" s="5"/>
      <c r="J281" s="5"/>
    </row>
    <row r="282" spans="1:10" ht="14.1" customHeight="1" thickBot="1" x14ac:dyDescent="0.25">
      <c r="A282" s="80" t="s">
        <v>14828</v>
      </c>
      <c r="B282" s="62" t="s">
        <v>8528</v>
      </c>
      <c r="C282" s="71">
        <v>45019</v>
      </c>
      <c r="D282" s="80" t="s">
        <v>9385</v>
      </c>
      <c r="E282" s="62" t="s">
        <v>13092</v>
      </c>
      <c r="F282" s="61" t="s">
        <v>3080</v>
      </c>
      <c r="G282" s="5"/>
      <c r="H282" s="5"/>
      <c r="I282" s="5"/>
      <c r="J282" s="5"/>
    </row>
    <row r="283" spans="1:10" ht="14.1" customHeight="1" thickBot="1" x14ac:dyDescent="0.25">
      <c r="A283" s="81"/>
      <c r="B283" s="62" t="s">
        <v>1786</v>
      </c>
      <c r="C283" s="60">
        <f>IF(C282="","",IF(AND(MONTH(C282)&gt;=1,MONTH(C282)&lt;=3),1,IF(AND(MONTH(C282)&gt;=4,MONTH(C282)&lt;=6),2,IF(AND(MONTH(C282)&gt;=7,MONTH(C282)&lt;=9),3,4))))</f>
        <v>2</v>
      </c>
      <c r="D283" s="81"/>
      <c r="E283" s="62" t="s">
        <v>2417</v>
      </c>
      <c r="F283" s="61" t="s">
        <v>11111</v>
      </c>
      <c r="G283" s="5"/>
      <c r="H283" s="5"/>
      <c r="I283" s="5"/>
      <c r="J283" s="5"/>
    </row>
    <row r="284" spans="1:10" ht="14.1" customHeight="1" thickBot="1" x14ac:dyDescent="0.25">
      <c r="A284" s="81"/>
      <c r="B284" s="62" t="s">
        <v>12941</v>
      </c>
      <c r="C284" s="71">
        <v>45020</v>
      </c>
      <c r="D284" s="81"/>
      <c r="E284" s="62" t="s">
        <v>3073</v>
      </c>
      <c r="F284" s="61" t="s">
        <v>11111</v>
      </c>
      <c r="G284" s="5"/>
      <c r="H284" s="5"/>
      <c r="I284" s="5"/>
      <c r="J284" s="5"/>
    </row>
    <row r="285" spans="1:10" ht="14.1" customHeight="1" thickBot="1" x14ac:dyDescent="0.25">
      <c r="A285" s="81"/>
      <c r="B285" s="62" t="s">
        <v>1786</v>
      </c>
      <c r="C285" s="60">
        <f>IF(C284="","",IF(AND(MONTH(C284)&gt;=1,MONTH(C284)&lt;=3),1,IF(AND(MONTH(C284)&gt;=4,MONTH(C284)&lt;=6),2,IF(AND(MONTH(C284)&gt;=7,MONTH(C284)&lt;=9),3,4))))</f>
        <v>2</v>
      </c>
      <c r="D285" s="81"/>
      <c r="E285" s="62" t="s">
        <v>13191</v>
      </c>
      <c r="F285" s="61" t="s">
        <v>11111</v>
      </c>
      <c r="G285" s="5"/>
      <c r="H285" s="5"/>
      <c r="I285" s="5"/>
      <c r="J285" s="5"/>
    </row>
    <row r="286" spans="1:10" ht="14.1" customHeight="1" thickBot="1" x14ac:dyDescent="0.25">
      <c r="A286" s="5"/>
      <c r="B286" s="5"/>
      <c r="C286" s="5"/>
      <c r="D286" s="5"/>
      <c r="E286" s="5"/>
      <c r="F286" s="5"/>
      <c r="G286" s="5"/>
      <c r="H286" s="5"/>
      <c r="I286" s="5"/>
      <c r="J286" s="5"/>
    </row>
    <row r="287" spans="1:10" ht="14.1" customHeight="1" thickBot="1" x14ac:dyDescent="0.25">
      <c r="A287" s="67" t="s">
        <v>15735</v>
      </c>
      <c r="B287" s="67" t="s">
        <v>16146</v>
      </c>
      <c r="C287" s="67" t="s">
        <v>15641</v>
      </c>
      <c r="D287" s="67" t="s">
        <v>15251</v>
      </c>
      <c r="E287" s="67" t="s">
        <v>6932</v>
      </c>
      <c r="F287" s="67" t="s">
        <v>15280</v>
      </c>
      <c r="G287" s="5"/>
      <c r="H287" s="5"/>
      <c r="I287" s="5"/>
      <c r="J287" s="5"/>
    </row>
    <row r="288" spans="1:10" ht="13.5" customHeight="1" x14ac:dyDescent="0.2">
      <c r="A288" s="63">
        <v>39121701</v>
      </c>
      <c r="B288" s="64" t="str">
        <f ca="1">IFERROR(INDEX(UNSPSCDes,MATCH(INDIRECT(ADDRESS(ROW(),COLUMN()-1,4)),UNSPSCCode,0)),"")</f>
        <v>Soportes eléctricos</v>
      </c>
      <c r="C288" s="63" t="s">
        <v>18143</v>
      </c>
      <c r="D288" s="63">
        <v>3</v>
      </c>
      <c r="E288" s="66">
        <v>12500</v>
      </c>
      <c r="F288" s="65">
        <f ca="1">INDIRECT(ADDRESS(ROW(),COLUMN()-2,4))*INDIRECT(ADDRESS(ROW(),COLUMN()-1,4))</f>
        <v>37500</v>
      </c>
      <c r="G288" s="5"/>
      <c r="H288" s="5"/>
      <c r="I288" s="5"/>
      <c r="J288" s="5"/>
    </row>
    <row r="289" spans="1:10" ht="13.5" customHeight="1" x14ac:dyDescent="0.2">
      <c r="A289" s="63">
        <v>39121701</v>
      </c>
      <c r="B289" s="64" t="str">
        <f ca="1">IFERROR(INDEX(UNSPSCDes,MATCH(INDIRECT(ADDRESS(ROW(),COLUMN()-1,4)),UNSPSCCode,0)),"")</f>
        <v>Soportes eléctricos</v>
      </c>
      <c r="C289" s="63" t="s">
        <v>18143</v>
      </c>
      <c r="D289" s="63">
        <v>1</v>
      </c>
      <c r="E289" s="66">
        <v>70000</v>
      </c>
      <c r="F289" s="65">
        <f ca="1">INDIRECT(ADDRESS(ROW(),COLUMN()-2,4))*INDIRECT(ADDRESS(ROW(),COLUMN()-1,4))</f>
        <v>70000</v>
      </c>
      <c r="G289" s="5"/>
      <c r="H289" s="5"/>
      <c r="I289" s="5"/>
      <c r="J289" s="5"/>
    </row>
    <row r="290" spans="1:10" ht="13.5" customHeight="1" x14ac:dyDescent="0.2">
      <c r="A290" s="63">
        <v>39121701</v>
      </c>
      <c r="B290" s="64" t="str">
        <f ca="1">IFERROR(INDEX(UNSPSCDes,MATCH(INDIRECT(ADDRESS(ROW(),COLUMN()-1,4)),UNSPSCCode,0)),"")</f>
        <v>Soportes eléctricos</v>
      </c>
      <c r="C290" s="63" t="s">
        <v>18143</v>
      </c>
      <c r="D290" s="63">
        <v>3</v>
      </c>
      <c r="E290" s="66">
        <v>4166.6665999999996</v>
      </c>
      <c r="F290" s="65">
        <f ca="1">INDIRECT(ADDRESS(ROW(),COLUMN()-2,4))*INDIRECT(ADDRESS(ROW(),COLUMN()-1,4))</f>
        <v>12499.999799999998</v>
      </c>
      <c r="G290" s="5"/>
      <c r="H290" s="5"/>
      <c r="I290" s="5"/>
      <c r="J290" s="5"/>
    </row>
    <row r="291" spans="1:10" ht="14.1" customHeight="1" x14ac:dyDescent="0.2">
      <c r="A291" s="5"/>
      <c r="B291" s="5"/>
      <c r="C291" s="5"/>
      <c r="D291" s="5"/>
      <c r="E291" s="68" t="s">
        <v>12549</v>
      </c>
      <c r="F291" s="69">
        <f ca="1">SUM(Table328[MONTO TOTAL ESTIMADO])</f>
        <v>119999.99979999999</v>
      </c>
      <c r="G291" s="5"/>
      <c r="H291" s="5" t="str">
        <f>C281</f>
        <v>Servicios</v>
      </c>
      <c r="I291" s="5" t="str">
        <f>E281</f>
        <v>Sí</v>
      </c>
      <c r="J291" s="5" t="str">
        <f>D281</f>
        <v>Compras por debajo del Umbral</v>
      </c>
    </row>
    <row r="292" spans="1:10" ht="14.1" customHeight="1" thickBot="1" x14ac:dyDescent="0.3"/>
    <row r="293" spans="1:10" ht="33.75" customHeight="1" thickBot="1" x14ac:dyDescent="0.25">
      <c r="A293" s="59" t="s">
        <v>16382</v>
      </c>
      <c r="B293" s="59" t="s">
        <v>161</v>
      </c>
      <c r="C293" s="59" t="s">
        <v>11723</v>
      </c>
      <c r="D293" s="59" t="s">
        <v>14377</v>
      </c>
      <c r="E293" s="59" t="s">
        <v>10961</v>
      </c>
      <c r="F293" s="59" t="s">
        <v>11094</v>
      </c>
      <c r="G293" s="5"/>
      <c r="H293" s="5"/>
      <c r="I293" s="5"/>
      <c r="J293" s="5"/>
    </row>
    <row r="294" spans="1:10" ht="13.5" customHeight="1" thickBot="1" x14ac:dyDescent="0.25">
      <c r="A294" s="61" t="s">
        <v>18843</v>
      </c>
      <c r="B294" s="61" t="s">
        <v>18843</v>
      </c>
      <c r="C294" s="61" t="s">
        <v>6798</v>
      </c>
      <c r="D294" s="61" t="s">
        <v>10170</v>
      </c>
      <c r="E294" s="61" t="s">
        <v>8854</v>
      </c>
      <c r="F294" s="61"/>
      <c r="G294" s="5"/>
      <c r="H294" s="5"/>
      <c r="I294" s="5"/>
      <c r="J294" s="5"/>
    </row>
    <row r="295" spans="1:10" ht="14.1" customHeight="1" thickBot="1" x14ac:dyDescent="0.25">
      <c r="A295" s="80" t="s">
        <v>14828</v>
      </c>
      <c r="B295" s="62" t="s">
        <v>8528</v>
      </c>
      <c r="C295" s="71">
        <v>45110</v>
      </c>
      <c r="D295" s="80" t="s">
        <v>9385</v>
      </c>
      <c r="E295" s="62" t="s">
        <v>13092</v>
      </c>
      <c r="F295" s="61" t="s">
        <v>3080</v>
      </c>
      <c r="G295" s="5"/>
      <c r="H295" s="5"/>
      <c r="I295" s="5"/>
      <c r="J295" s="5"/>
    </row>
    <row r="296" spans="1:10" ht="14.1" customHeight="1" thickBot="1" x14ac:dyDescent="0.25">
      <c r="A296" s="81"/>
      <c r="B296" s="62" t="s">
        <v>1786</v>
      </c>
      <c r="C296" s="60">
        <f>IF(C295="","",IF(AND(MONTH(C295)&gt;=1,MONTH(C295)&lt;=3),1,IF(AND(MONTH(C295)&gt;=4,MONTH(C295)&lt;=6),2,IF(AND(MONTH(C295)&gt;=7,MONTH(C295)&lt;=9),3,4))))</f>
        <v>3</v>
      </c>
      <c r="D296" s="81"/>
      <c r="E296" s="62" t="s">
        <v>2417</v>
      </c>
      <c r="F296" s="61" t="s">
        <v>11111</v>
      </c>
      <c r="G296" s="5"/>
      <c r="H296" s="5"/>
      <c r="I296" s="5"/>
      <c r="J296" s="5"/>
    </row>
    <row r="297" spans="1:10" ht="14.1" customHeight="1" thickBot="1" x14ac:dyDescent="0.25">
      <c r="A297" s="81"/>
      <c r="B297" s="62" t="s">
        <v>12941</v>
      </c>
      <c r="C297" s="71">
        <v>45111</v>
      </c>
      <c r="D297" s="81"/>
      <c r="E297" s="62" t="s">
        <v>3073</v>
      </c>
      <c r="F297" s="61" t="s">
        <v>11111</v>
      </c>
      <c r="G297" s="5"/>
      <c r="H297" s="5"/>
      <c r="I297" s="5"/>
      <c r="J297" s="5"/>
    </row>
    <row r="298" spans="1:10" ht="14.1" customHeight="1" thickBot="1" x14ac:dyDescent="0.25">
      <c r="A298" s="81"/>
      <c r="B298" s="62" t="s">
        <v>1786</v>
      </c>
      <c r="C298" s="60">
        <f>IF(C297="","",IF(AND(MONTH(C297)&gt;=1,MONTH(C297)&lt;=3),1,IF(AND(MONTH(C297)&gt;=4,MONTH(C297)&lt;=6),2,IF(AND(MONTH(C297)&gt;=7,MONTH(C297)&lt;=9),3,4))))</f>
        <v>3</v>
      </c>
      <c r="D298" s="81"/>
      <c r="E298" s="62" t="s">
        <v>13191</v>
      </c>
      <c r="F298" s="61" t="s">
        <v>11111</v>
      </c>
      <c r="G298" s="5"/>
      <c r="H298" s="5"/>
      <c r="I298" s="5"/>
      <c r="J298" s="5"/>
    </row>
    <row r="299" spans="1:10" ht="14.1" customHeight="1" thickBot="1" x14ac:dyDescent="0.25">
      <c r="A299" s="5"/>
      <c r="B299" s="5"/>
      <c r="C299" s="5"/>
      <c r="D299" s="5"/>
      <c r="E299" s="5"/>
      <c r="F299" s="5"/>
      <c r="G299" s="5"/>
      <c r="H299" s="5"/>
      <c r="I299" s="5"/>
      <c r="J299" s="5"/>
    </row>
    <row r="300" spans="1:10" ht="14.1" customHeight="1" thickBot="1" x14ac:dyDescent="0.25">
      <c r="A300" s="67" t="s">
        <v>15735</v>
      </c>
      <c r="B300" s="67" t="s">
        <v>16146</v>
      </c>
      <c r="C300" s="67" t="s">
        <v>15641</v>
      </c>
      <c r="D300" s="67" t="s">
        <v>15251</v>
      </c>
      <c r="E300" s="67" t="s">
        <v>6932</v>
      </c>
      <c r="F300" s="67" t="s">
        <v>15280</v>
      </c>
      <c r="G300" s="5"/>
      <c r="H300" s="5"/>
      <c r="I300" s="5"/>
      <c r="J300" s="5"/>
    </row>
    <row r="301" spans="1:10" ht="13.5" customHeight="1" x14ac:dyDescent="0.2">
      <c r="A301" s="63">
        <v>39121701</v>
      </c>
      <c r="B301" s="64" t="str">
        <f ca="1">IFERROR(INDEX(UNSPSCDes,MATCH(INDIRECT(ADDRESS(ROW(),COLUMN()-1,4)),UNSPSCCode,0)),"")</f>
        <v>Soportes eléctricos</v>
      </c>
      <c r="C301" s="63" t="s">
        <v>18143</v>
      </c>
      <c r="D301" s="63">
        <v>3</v>
      </c>
      <c r="E301" s="66">
        <v>12500</v>
      </c>
      <c r="F301" s="65">
        <f ca="1">INDIRECT(ADDRESS(ROW(),COLUMN()-2,4))*INDIRECT(ADDRESS(ROW(),COLUMN()-1,4))</f>
        <v>37500</v>
      </c>
      <c r="G301" s="5"/>
      <c r="H301" s="5"/>
      <c r="I301" s="5"/>
      <c r="J301" s="5"/>
    </row>
    <row r="302" spans="1:10" ht="13.5" customHeight="1" x14ac:dyDescent="0.2">
      <c r="A302" s="63">
        <v>39121701</v>
      </c>
      <c r="B302" s="64" t="str">
        <f ca="1">IFERROR(INDEX(UNSPSCDes,MATCH(INDIRECT(ADDRESS(ROW(),COLUMN()-1,4)),UNSPSCCode,0)),"")</f>
        <v>Soportes eléctricos</v>
      </c>
      <c r="C302" s="63" t="s">
        <v>18143</v>
      </c>
      <c r="D302" s="63">
        <v>3</v>
      </c>
      <c r="E302" s="66">
        <v>4166.6665999999996</v>
      </c>
      <c r="F302" s="65">
        <f ca="1">INDIRECT(ADDRESS(ROW(),COLUMN()-2,4))*INDIRECT(ADDRESS(ROW(),COLUMN()-1,4))</f>
        <v>12499.999799999998</v>
      </c>
      <c r="G302" s="5"/>
      <c r="H302" s="5"/>
      <c r="I302" s="5"/>
      <c r="J302" s="5"/>
    </row>
    <row r="303" spans="1:10" ht="14.1" customHeight="1" x14ac:dyDescent="0.2">
      <c r="A303" s="5"/>
      <c r="B303" s="5"/>
      <c r="C303" s="5"/>
      <c r="D303" s="5"/>
      <c r="E303" s="68" t="s">
        <v>12549</v>
      </c>
      <c r="F303" s="69">
        <f ca="1">SUM(Table329[MONTO TOTAL ESTIMADO])</f>
        <v>49999.999799999998</v>
      </c>
      <c r="G303" s="5"/>
      <c r="H303" s="5" t="str">
        <f>C294</f>
        <v>Servicios</v>
      </c>
      <c r="I303" s="5" t="str">
        <f>E294</f>
        <v>Sí</v>
      </c>
      <c r="J303" s="5" t="str">
        <f>D294</f>
        <v>Compras por debajo del Umbral</v>
      </c>
    </row>
    <row r="304" spans="1:10" ht="14.1" customHeight="1" thickBot="1" x14ac:dyDescent="0.3"/>
    <row r="305" spans="1:10" ht="33.75" customHeight="1" thickBot="1" x14ac:dyDescent="0.25">
      <c r="A305" s="59" t="s">
        <v>16382</v>
      </c>
      <c r="B305" s="59" t="s">
        <v>161</v>
      </c>
      <c r="C305" s="59" t="s">
        <v>11723</v>
      </c>
      <c r="D305" s="59" t="s">
        <v>14377</v>
      </c>
      <c r="E305" s="59" t="s">
        <v>10961</v>
      </c>
      <c r="F305" s="59" t="s">
        <v>11094</v>
      </c>
      <c r="G305" s="5"/>
      <c r="H305" s="5"/>
      <c r="I305" s="5"/>
      <c r="J305" s="5"/>
    </row>
    <row r="306" spans="1:10" ht="14.1" customHeight="1" thickBot="1" x14ac:dyDescent="0.25">
      <c r="A306" s="61" t="s">
        <v>18843</v>
      </c>
      <c r="B306" s="61" t="s">
        <v>18843</v>
      </c>
      <c r="C306" s="61" t="s">
        <v>6798</v>
      </c>
      <c r="D306" s="61" t="s">
        <v>10170</v>
      </c>
      <c r="E306" s="61" t="s">
        <v>8854</v>
      </c>
      <c r="F306" s="61"/>
      <c r="G306" s="5"/>
      <c r="H306" s="5"/>
      <c r="I306" s="5"/>
      <c r="J306" s="5"/>
    </row>
    <row r="307" spans="1:10" ht="14.1" customHeight="1" thickBot="1" x14ac:dyDescent="0.25">
      <c r="A307" s="80" t="s">
        <v>14828</v>
      </c>
      <c r="B307" s="62" t="s">
        <v>8528</v>
      </c>
      <c r="C307" s="71">
        <v>45201</v>
      </c>
      <c r="D307" s="80" t="s">
        <v>9385</v>
      </c>
      <c r="E307" s="62" t="s">
        <v>13092</v>
      </c>
      <c r="F307" s="61" t="s">
        <v>3080</v>
      </c>
      <c r="G307" s="5"/>
      <c r="H307" s="5"/>
      <c r="I307" s="5"/>
      <c r="J307" s="5"/>
    </row>
    <row r="308" spans="1:10" ht="14.1" customHeight="1" thickBot="1" x14ac:dyDescent="0.25">
      <c r="A308" s="81"/>
      <c r="B308" s="62" t="s">
        <v>1786</v>
      </c>
      <c r="C308" s="60">
        <f>IF(C307="","",IF(AND(MONTH(C307)&gt;=1,MONTH(C307)&lt;=3),1,IF(AND(MONTH(C307)&gt;=4,MONTH(C307)&lt;=6),2,IF(AND(MONTH(C307)&gt;=7,MONTH(C307)&lt;=9),3,4))))</f>
        <v>4</v>
      </c>
      <c r="D308" s="81"/>
      <c r="E308" s="62" t="s">
        <v>2417</v>
      </c>
      <c r="F308" s="61" t="s">
        <v>11111</v>
      </c>
      <c r="G308" s="5"/>
      <c r="H308" s="5"/>
      <c r="I308" s="5"/>
      <c r="J308" s="5"/>
    </row>
    <row r="309" spans="1:10" ht="14.1" customHeight="1" thickBot="1" x14ac:dyDescent="0.25">
      <c r="A309" s="81"/>
      <c r="B309" s="62" t="s">
        <v>12941</v>
      </c>
      <c r="C309" s="71">
        <v>45202</v>
      </c>
      <c r="D309" s="81"/>
      <c r="E309" s="62" t="s">
        <v>3073</v>
      </c>
      <c r="F309" s="61" t="s">
        <v>11111</v>
      </c>
      <c r="G309" s="5"/>
      <c r="H309" s="5"/>
      <c r="I309" s="5"/>
      <c r="J309" s="5"/>
    </row>
    <row r="310" spans="1:10" ht="14.1" customHeight="1" thickBot="1" x14ac:dyDescent="0.25">
      <c r="A310" s="81"/>
      <c r="B310" s="62" t="s">
        <v>1786</v>
      </c>
      <c r="C310" s="60">
        <f>IF(C309="","",IF(AND(MONTH(C309)&gt;=1,MONTH(C309)&lt;=3),1,IF(AND(MONTH(C309)&gt;=4,MONTH(C309)&lt;=6),2,IF(AND(MONTH(C309)&gt;=7,MONTH(C309)&lt;=9),3,4))))</f>
        <v>4</v>
      </c>
      <c r="D310" s="81"/>
      <c r="E310" s="62" t="s">
        <v>13191</v>
      </c>
      <c r="F310" s="61" t="s">
        <v>11111</v>
      </c>
      <c r="G310" s="5"/>
      <c r="H310" s="5"/>
      <c r="I310" s="5"/>
      <c r="J310" s="5"/>
    </row>
    <row r="311" spans="1:10" ht="14.1" customHeight="1" thickBot="1" x14ac:dyDescent="0.25">
      <c r="A311" s="5"/>
      <c r="B311" s="5"/>
      <c r="C311" s="5"/>
      <c r="D311" s="5"/>
      <c r="E311" s="5"/>
      <c r="F311" s="5"/>
      <c r="G311" s="5"/>
      <c r="H311" s="5"/>
      <c r="I311" s="5"/>
      <c r="J311" s="5"/>
    </row>
    <row r="312" spans="1:10" ht="14.1" customHeight="1" thickBot="1" x14ac:dyDescent="0.25">
      <c r="A312" s="67" t="s">
        <v>15735</v>
      </c>
      <c r="B312" s="67" t="s">
        <v>16146</v>
      </c>
      <c r="C312" s="67" t="s">
        <v>15641</v>
      </c>
      <c r="D312" s="67" t="s">
        <v>15251</v>
      </c>
      <c r="E312" s="67" t="s">
        <v>6932</v>
      </c>
      <c r="F312" s="67" t="s">
        <v>15280</v>
      </c>
      <c r="G312" s="5"/>
      <c r="H312" s="5"/>
      <c r="I312" s="5"/>
      <c r="J312" s="5"/>
    </row>
    <row r="313" spans="1:10" ht="13.5" customHeight="1" x14ac:dyDescent="0.2">
      <c r="A313" s="63">
        <v>39121701</v>
      </c>
      <c r="B313" s="64" t="str">
        <f ca="1">IFERROR(INDEX(UNSPSCDes,MATCH(INDIRECT(ADDRESS(ROW(),COLUMN()-1,4)),UNSPSCCode,0)),"")</f>
        <v>Soportes eléctricos</v>
      </c>
      <c r="C313" s="63" t="s">
        <v>18143</v>
      </c>
      <c r="D313" s="63">
        <v>3</v>
      </c>
      <c r="E313" s="66">
        <v>12500</v>
      </c>
      <c r="F313" s="65">
        <f ca="1">INDIRECT(ADDRESS(ROW(),COLUMN()-2,4))*INDIRECT(ADDRESS(ROW(),COLUMN()-1,4))</f>
        <v>37500</v>
      </c>
      <c r="G313" s="5"/>
      <c r="H313" s="5"/>
      <c r="I313" s="5"/>
      <c r="J313" s="5"/>
    </row>
    <row r="314" spans="1:10" ht="13.5" customHeight="1" x14ac:dyDescent="0.2">
      <c r="A314" s="63">
        <v>39121701</v>
      </c>
      <c r="B314" s="64" t="str">
        <f ca="1">IFERROR(INDEX(UNSPSCDes,MATCH(INDIRECT(ADDRESS(ROW(),COLUMN()-1,4)),UNSPSCCode,0)),"")</f>
        <v>Soportes eléctricos</v>
      </c>
      <c r="C314" s="63" t="s">
        <v>18143</v>
      </c>
      <c r="D314" s="63">
        <v>3</v>
      </c>
      <c r="E314" s="66">
        <v>4166.6665999999996</v>
      </c>
      <c r="F314" s="65">
        <f ca="1">INDIRECT(ADDRESS(ROW(),COLUMN()-2,4))*INDIRECT(ADDRESS(ROW(),COLUMN()-1,4))</f>
        <v>12499.999799999998</v>
      </c>
      <c r="G314" s="5"/>
      <c r="H314" s="5"/>
      <c r="I314" s="5"/>
      <c r="J314" s="5"/>
    </row>
    <row r="315" spans="1:10" ht="14.1" customHeight="1" x14ac:dyDescent="0.2">
      <c r="A315" s="5"/>
      <c r="B315" s="5"/>
      <c r="C315" s="5"/>
      <c r="D315" s="5"/>
      <c r="E315" s="68" t="s">
        <v>12549</v>
      </c>
      <c r="F315" s="69">
        <f ca="1">SUM(Table330[MONTO TOTAL ESTIMADO])</f>
        <v>49999.999799999998</v>
      </c>
      <c r="G315" s="5"/>
      <c r="H315" s="5" t="str">
        <f>C306</f>
        <v>Servicios</v>
      </c>
      <c r="I315" s="5" t="str">
        <f>E306</f>
        <v>Sí</v>
      </c>
      <c r="J315" s="5" t="str">
        <f>D306</f>
        <v>Compras por debajo del Umbral</v>
      </c>
    </row>
    <row r="316" spans="1:10" ht="14.1" customHeight="1" thickBot="1" x14ac:dyDescent="0.3"/>
    <row r="317" spans="1:10" ht="33.75" customHeight="1" thickBot="1" x14ac:dyDescent="0.25">
      <c r="A317" s="59" t="s">
        <v>16382</v>
      </c>
      <c r="B317" s="59" t="s">
        <v>161</v>
      </c>
      <c r="C317" s="59" t="s">
        <v>11723</v>
      </c>
      <c r="D317" s="59" t="s">
        <v>14377</v>
      </c>
      <c r="E317" s="59" t="s">
        <v>10961</v>
      </c>
      <c r="F317" s="59" t="s">
        <v>11094</v>
      </c>
      <c r="G317" s="5"/>
      <c r="H317" s="5"/>
      <c r="I317" s="5"/>
      <c r="J317" s="5"/>
    </row>
    <row r="318" spans="1:10" ht="14.1" customHeight="1" thickBot="1" x14ac:dyDescent="0.25">
      <c r="A318" s="61" t="s">
        <v>18844</v>
      </c>
      <c r="B318" s="61" t="s">
        <v>18845</v>
      </c>
      <c r="C318" s="61" t="s">
        <v>6798</v>
      </c>
      <c r="D318" s="61" t="s">
        <v>17483</v>
      </c>
      <c r="E318" s="61" t="s">
        <v>8854</v>
      </c>
      <c r="F318" s="61"/>
      <c r="G318" s="5"/>
      <c r="H318" s="5"/>
      <c r="I318" s="5"/>
      <c r="J318" s="5"/>
    </row>
    <row r="319" spans="1:10" ht="14.1" customHeight="1" thickBot="1" x14ac:dyDescent="0.25">
      <c r="A319" s="80" t="s">
        <v>14828</v>
      </c>
      <c r="B319" s="62" t="s">
        <v>8528</v>
      </c>
      <c r="C319" s="71">
        <v>44928</v>
      </c>
      <c r="D319" s="80" t="s">
        <v>9385</v>
      </c>
      <c r="E319" s="62" t="s">
        <v>13092</v>
      </c>
      <c r="F319" s="61" t="s">
        <v>3080</v>
      </c>
      <c r="G319" s="5"/>
      <c r="H319" s="5"/>
      <c r="I319" s="5"/>
      <c r="J319" s="5"/>
    </row>
    <row r="320" spans="1:10" ht="14.1" customHeight="1" thickBot="1" x14ac:dyDescent="0.25">
      <c r="A320" s="81"/>
      <c r="B320" s="62" t="s">
        <v>1786</v>
      </c>
      <c r="C320" s="60">
        <f>IF(C319="","",IF(AND(MONTH(C319)&gt;=1,MONTH(C319)&lt;=3),1,IF(AND(MONTH(C319)&gt;=4,MONTH(C319)&lt;=6),2,IF(AND(MONTH(C319)&gt;=7,MONTH(C319)&lt;=9),3,4))))</f>
        <v>1</v>
      </c>
      <c r="D320" s="81"/>
      <c r="E320" s="62" t="s">
        <v>2417</v>
      </c>
      <c r="F320" s="61" t="s">
        <v>11111</v>
      </c>
      <c r="G320" s="5"/>
      <c r="H320" s="5"/>
      <c r="I320" s="5"/>
      <c r="J320" s="5"/>
    </row>
    <row r="321" spans="1:10" ht="14.1" customHeight="1" thickBot="1" x14ac:dyDescent="0.25">
      <c r="A321" s="81"/>
      <c r="B321" s="62" t="s">
        <v>12941</v>
      </c>
      <c r="C321" s="71">
        <v>44943</v>
      </c>
      <c r="D321" s="81"/>
      <c r="E321" s="62" t="s">
        <v>3073</v>
      </c>
      <c r="F321" s="61" t="s">
        <v>11111</v>
      </c>
      <c r="G321" s="5"/>
      <c r="H321" s="5"/>
      <c r="I321" s="5"/>
      <c r="J321" s="5"/>
    </row>
    <row r="322" spans="1:10" ht="14.1" customHeight="1" thickBot="1" x14ac:dyDescent="0.25">
      <c r="A322" s="81"/>
      <c r="B322" s="62" t="s">
        <v>1786</v>
      </c>
      <c r="C322" s="60">
        <f>IF(C321="","",IF(AND(MONTH(C321)&gt;=1,MONTH(C321)&lt;=3),1,IF(AND(MONTH(C321)&gt;=4,MONTH(C321)&lt;=6),2,IF(AND(MONTH(C321)&gt;=7,MONTH(C321)&lt;=9),3,4))))</f>
        <v>1</v>
      </c>
      <c r="D322" s="81"/>
      <c r="E322" s="62" t="s">
        <v>13191</v>
      </c>
      <c r="F322" s="61" t="s">
        <v>11111</v>
      </c>
      <c r="G322" s="5"/>
      <c r="H322" s="5"/>
      <c r="I322" s="5"/>
      <c r="J322" s="5"/>
    </row>
    <row r="323" spans="1:10" ht="14.1" customHeight="1" thickBot="1" x14ac:dyDescent="0.25">
      <c r="A323" s="5"/>
      <c r="B323" s="5"/>
      <c r="C323" s="5"/>
      <c r="D323" s="5"/>
      <c r="E323" s="5"/>
      <c r="F323" s="5"/>
      <c r="G323" s="5"/>
      <c r="H323" s="5"/>
      <c r="I323" s="5"/>
      <c r="J323" s="5"/>
    </row>
    <row r="324" spans="1:10" ht="14.1" customHeight="1" thickBot="1" x14ac:dyDescent="0.25">
      <c r="A324" s="67" t="s">
        <v>15735</v>
      </c>
      <c r="B324" s="67" t="s">
        <v>16146</v>
      </c>
      <c r="C324" s="67" t="s">
        <v>15641</v>
      </c>
      <c r="D324" s="67" t="s">
        <v>15251</v>
      </c>
      <c r="E324" s="67" t="s">
        <v>6932</v>
      </c>
      <c r="F324" s="67" t="s">
        <v>15280</v>
      </c>
      <c r="G324" s="5"/>
      <c r="H324" s="5"/>
      <c r="I324" s="5"/>
      <c r="J324" s="5"/>
    </row>
    <row r="325" spans="1:10" ht="13.5" customHeight="1" x14ac:dyDescent="0.2">
      <c r="A325" s="77">
        <v>76111505</v>
      </c>
      <c r="B325" s="64" t="str">
        <f ca="1">IFERROR(INDEX(UNSPSCDes,MATCH(INDIRECT(ADDRESS(ROW(),COLUMN()-1,4)),UNSPSCCode,0)),"")</f>
        <v>Servicios de limpieza de telas y muebles</v>
      </c>
      <c r="C325" s="63" t="s">
        <v>18143</v>
      </c>
      <c r="D325" s="63">
        <v>3</v>
      </c>
      <c r="E325" s="66">
        <v>16666.6666</v>
      </c>
      <c r="F325" s="65">
        <f ca="1">INDIRECT(ADDRESS(ROW(),COLUMN()-2,4))*INDIRECT(ADDRESS(ROW(),COLUMN()-1,4))</f>
        <v>49999.999800000005</v>
      </c>
      <c r="G325" s="5"/>
      <c r="H325" s="5"/>
      <c r="I325" s="5"/>
      <c r="J325" s="5"/>
    </row>
    <row r="326" spans="1:10" ht="27" customHeight="1" x14ac:dyDescent="0.2">
      <c r="A326" s="63">
        <v>78180103</v>
      </c>
      <c r="B326" s="64" t="str">
        <f ca="1">IFERROR(INDEX(UNSPSCDes,MATCH(INDIRECT(ADDRESS(ROW(),COLUMN()-1,4)),UNSPSCCode,0)),"")</f>
        <v>Servicios de cambio de fluidos de aceite o de la transmisión</v>
      </c>
      <c r="C326" s="63" t="s">
        <v>18143</v>
      </c>
      <c r="D326" s="63">
        <v>3</v>
      </c>
      <c r="E326" s="66">
        <v>55833.333299999998</v>
      </c>
      <c r="F326" s="65">
        <f ca="1">INDIRECT(ADDRESS(ROW(),COLUMN()-2,4))*INDIRECT(ADDRESS(ROW(),COLUMN()-1,4))</f>
        <v>167499.9999</v>
      </c>
      <c r="G326" s="5"/>
      <c r="H326" s="5"/>
      <c r="I326" s="5"/>
      <c r="J326" s="5"/>
    </row>
    <row r="327" spans="1:10" ht="27" customHeight="1" x14ac:dyDescent="0.2">
      <c r="A327" s="63">
        <v>78180103</v>
      </c>
      <c r="B327" s="64" t="str">
        <f ca="1">IFERROR(INDEX(UNSPSCDes,MATCH(INDIRECT(ADDRESS(ROW(),COLUMN()-1,4)),UNSPSCCode,0)),"")</f>
        <v>Servicios de cambio de fluidos de aceite o de la transmisión</v>
      </c>
      <c r="C327" s="63" t="s">
        <v>18143</v>
      </c>
      <c r="D327" s="63">
        <v>3</v>
      </c>
      <c r="E327" s="66">
        <v>6000</v>
      </c>
      <c r="F327" s="65">
        <f ca="1">INDIRECT(ADDRESS(ROW(),COLUMN()-2,4))*INDIRECT(ADDRESS(ROW(),COLUMN()-1,4))</f>
        <v>18000</v>
      </c>
      <c r="G327" s="5"/>
      <c r="H327" s="5"/>
      <c r="I327" s="5"/>
      <c r="J327" s="5"/>
    </row>
    <row r="328" spans="1:10" ht="27" customHeight="1" x14ac:dyDescent="0.2">
      <c r="A328" s="77">
        <v>72102305</v>
      </c>
      <c r="B328" s="64" t="str">
        <f ca="1">IFERROR(INDEX(UNSPSCDes,MATCH(INDIRECT(ADDRESS(ROW(),COLUMN()-1,4)),UNSPSCCode,0)),"")</f>
        <v>Servicios de reparación, mantenimiento o reparación de aire acondicionado</v>
      </c>
      <c r="C328" s="63" t="s">
        <v>18143</v>
      </c>
      <c r="D328" s="63">
        <v>3</v>
      </c>
      <c r="E328" s="66">
        <v>10000</v>
      </c>
      <c r="F328" s="65">
        <f ca="1">INDIRECT(ADDRESS(ROW(),COLUMN()-2,4))*INDIRECT(ADDRESS(ROW(),COLUMN()-1,4))</f>
        <v>30000</v>
      </c>
      <c r="G328" s="5"/>
      <c r="H328" s="5"/>
      <c r="I328" s="5"/>
      <c r="J328" s="5"/>
    </row>
    <row r="329" spans="1:10" ht="14.1" customHeight="1" x14ac:dyDescent="0.2">
      <c r="A329" s="5"/>
      <c r="B329" s="5"/>
      <c r="C329" s="5"/>
      <c r="D329" s="5"/>
      <c r="E329" s="68" t="s">
        <v>12549</v>
      </c>
      <c r="F329" s="69">
        <f ca="1">SUM(Table331[MONTO TOTAL ESTIMADO])</f>
        <v>265499.99969999999</v>
      </c>
      <c r="G329" s="5"/>
      <c r="H329" s="5" t="str">
        <f>C318</f>
        <v>Servicios</v>
      </c>
      <c r="I329" s="5" t="str">
        <f>E318</f>
        <v>Sí</v>
      </c>
      <c r="J329" s="5" t="str">
        <f>D318</f>
        <v>Compras Menores</v>
      </c>
    </row>
    <row r="330" spans="1:10" ht="14.1" customHeight="1" thickBot="1" x14ac:dyDescent="0.3"/>
    <row r="331" spans="1:10" ht="33.75" customHeight="1" thickBot="1" x14ac:dyDescent="0.25">
      <c r="A331" s="59" t="s">
        <v>16382</v>
      </c>
      <c r="B331" s="59" t="s">
        <v>161</v>
      </c>
      <c r="C331" s="59" t="s">
        <v>11723</v>
      </c>
      <c r="D331" s="59" t="s">
        <v>14377</v>
      </c>
      <c r="E331" s="59" t="s">
        <v>10961</v>
      </c>
      <c r="F331" s="59" t="s">
        <v>11094</v>
      </c>
      <c r="G331" s="5"/>
      <c r="H331" s="5"/>
      <c r="I331" s="5"/>
      <c r="J331" s="5"/>
    </row>
    <row r="332" spans="1:10" ht="14.1" customHeight="1" thickBot="1" x14ac:dyDescent="0.25">
      <c r="A332" s="61" t="s">
        <v>18844</v>
      </c>
      <c r="B332" s="61" t="s">
        <v>18845</v>
      </c>
      <c r="C332" s="61" t="s">
        <v>6798</v>
      </c>
      <c r="D332" s="61" t="s">
        <v>17483</v>
      </c>
      <c r="E332" s="61" t="s">
        <v>8854</v>
      </c>
      <c r="F332" s="61"/>
      <c r="G332" s="5"/>
      <c r="H332" s="5"/>
      <c r="I332" s="5"/>
      <c r="J332" s="5"/>
    </row>
    <row r="333" spans="1:10" ht="14.1" customHeight="1" thickBot="1" x14ac:dyDescent="0.25">
      <c r="A333" s="80" t="s">
        <v>14828</v>
      </c>
      <c r="B333" s="62" t="s">
        <v>8528</v>
      </c>
      <c r="C333" s="71">
        <v>45019</v>
      </c>
      <c r="D333" s="80" t="s">
        <v>9385</v>
      </c>
      <c r="E333" s="62" t="s">
        <v>13092</v>
      </c>
      <c r="F333" s="61" t="s">
        <v>3080</v>
      </c>
      <c r="G333" s="5"/>
      <c r="H333" s="5"/>
      <c r="I333" s="5"/>
      <c r="J333" s="5"/>
    </row>
    <row r="334" spans="1:10" ht="14.1" customHeight="1" thickBot="1" x14ac:dyDescent="0.25">
      <c r="A334" s="81"/>
      <c r="B334" s="62" t="s">
        <v>1786</v>
      </c>
      <c r="C334" s="60">
        <f>IF(C333="","",IF(AND(MONTH(C333)&gt;=1,MONTH(C333)&lt;=3),1,IF(AND(MONTH(C333)&gt;=4,MONTH(C333)&lt;=6),2,IF(AND(MONTH(C333)&gt;=7,MONTH(C333)&lt;=9),3,4))))</f>
        <v>2</v>
      </c>
      <c r="D334" s="81"/>
      <c r="E334" s="62" t="s">
        <v>2417</v>
      </c>
      <c r="F334" s="61" t="s">
        <v>11111</v>
      </c>
      <c r="G334" s="5"/>
      <c r="H334" s="5"/>
      <c r="I334" s="5"/>
      <c r="J334" s="5"/>
    </row>
    <row r="335" spans="1:10" ht="14.1" customHeight="1" thickBot="1" x14ac:dyDescent="0.25">
      <c r="A335" s="81"/>
      <c r="B335" s="62" t="s">
        <v>12941</v>
      </c>
      <c r="C335" s="71">
        <v>45034</v>
      </c>
      <c r="D335" s="81"/>
      <c r="E335" s="62" t="s">
        <v>3073</v>
      </c>
      <c r="F335" s="61" t="s">
        <v>11111</v>
      </c>
      <c r="G335" s="5"/>
      <c r="H335" s="5"/>
      <c r="I335" s="5"/>
      <c r="J335" s="5"/>
    </row>
    <row r="336" spans="1:10" ht="14.1" customHeight="1" thickBot="1" x14ac:dyDescent="0.25">
      <c r="A336" s="81"/>
      <c r="B336" s="62" t="s">
        <v>1786</v>
      </c>
      <c r="C336" s="60">
        <f>IF(C335="","",IF(AND(MONTH(C335)&gt;=1,MONTH(C335)&lt;=3),1,IF(AND(MONTH(C335)&gt;=4,MONTH(C335)&lt;=6),2,IF(AND(MONTH(C335)&gt;=7,MONTH(C335)&lt;=9),3,4))))</f>
        <v>2</v>
      </c>
      <c r="D336" s="81"/>
      <c r="E336" s="62" t="s">
        <v>13191</v>
      </c>
      <c r="F336" s="61" t="s">
        <v>11111</v>
      </c>
      <c r="G336" s="5"/>
      <c r="H336" s="5"/>
      <c r="I336" s="5"/>
      <c r="J336" s="5"/>
    </row>
    <row r="337" spans="1:10" ht="14.1" customHeight="1" thickBot="1" x14ac:dyDescent="0.25">
      <c r="A337" s="5"/>
      <c r="B337" s="5"/>
      <c r="C337" s="5"/>
      <c r="D337" s="5"/>
      <c r="E337" s="5"/>
      <c r="F337" s="5"/>
      <c r="G337" s="5"/>
      <c r="H337" s="5"/>
      <c r="I337" s="5"/>
      <c r="J337" s="5"/>
    </row>
    <row r="338" spans="1:10" ht="14.1" customHeight="1" thickBot="1" x14ac:dyDescent="0.25">
      <c r="A338" s="67" t="s">
        <v>15735</v>
      </c>
      <c r="B338" s="67" t="s">
        <v>16146</v>
      </c>
      <c r="C338" s="67" t="s">
        <v>15641</v>
      </c>
      <c r="D338" s="67" t="s">
        <v>15251</v>
      </c>
      <c r="E338" s="67" t="s">
        <v>6932</v>
      </c>
      <c r="F338" s="67" t="s">
        <v>15280</v>
      </c>
      <c r="G338" s="5"/>
      <c r="H338" s="5"/>
      <c r="I338" s="5"/>
      <c r="J338" s="5"/>
    </row>
    <row r="339" spans="1:10" ht="13.5" customHeight="1" x14ac:dyDescent="0.2">
      <c r="A339" s="63">
        <v>76111505</v>
      </c>
      <c r="B339" s="64" t="str">
        <f t="shared" ref="B339:B344" ca="1" si="8">IFERROR(INDEX(UNSPSCDes,MATCH(INDIRECT(ADDRESS(ROW(),COLUMN()-1,4)),UNSPSCCode,0)),"")</f>
        <v>Servicios de limpieza de telas y muebles</v>
      </c>
      <c r="C339" s="63" t="s">
        <v>18143</v>
      </c>
      <c r="D339" s="63">
        <v>3</v>
      </c>
      <c r="E339" s="66">
        <v>16666.6666</v>
      </c>
      <c r="F339" s="65">
        <f t="shared" ref="F339:F344" ca="1" si="9">INDIRECT(ADDRESS(ROW(),COLUMN()-2,4))*INDIRECT(ADDRESS(ROW(),COLUMN()-1,4))</f>
        <v>49999.999800000005</v>
      </c>
      <c r="G339" s="5"/>
      <c r="H339" s="5"/>
      <c r="I339" s="5"/>
      <c r="J339" s="5"/>
    </row>
    <row r="340" spans="1:10" ht="13.5" customHeight="1" x14ac:dyDescent="0.2">
      <c r="A340" s="63">
        <v>39121701</v>
      </c>
      <c r="B340" s="64" t="str">
        <f t="shared" ca="1" si="8"/>
        <v>Soportes eléctricos</v>
      </c>
      <c r="C340" s="63" t="s">
        <v>1449</v>
      </c>
      <c r="D340" s="63">
        <v>1</v>
      </c>
      <c r="E340" s="66">
        <v>70000</v>
      </c>
      <c r="F340" s="65">
        <f t="shared" ca="1" si="9"/>
        <v>70000</v>
      </c>
      <c r="G340" s="5"/>
      <c r="H340" s="5"/>
      <c r="I340" s="5"/>
      <c r="J340" s="5"/>
    </row>
    <row r="341" spans="1:10" ht="27" customHeight="1" x14ac:dyDescent="0.2">
      <c r="A341" s="63">
        <v>78180103</v>
      </c>
      <c r="B341" s="64" t="str">
        <f t="shared" ca="1" si="8"/>
        <v>Servicios de cambio de fluidos de aceite o de la transmisión</v>
      </c>
      <c r="C341" s="63" t="s">
        <v>18143</v>
      </c>
      <c r="D341" s="63">
        <v>3</v>
      </c>
      <c r="E341" s="66">
        <v>55833.333299999998</v>
      </c>
      <c r="F341" s="65">
        <f t="shared" ca="1" si="9"/>
        <v>167499.9999</v>
      </c>
      <c r="G341" s="5"/>
      <c r="H341" s="5"/>
      <c r="I341" s="5"/>
      <c r="J341" s="5"/>
    </row>
    <row r="342" spans="1:10" ht="27" customHeight="1" x14ac:dyDescent="0.2">
      <c r="A342" s="63">
        <v>78180103</v>
      </c>
      <c r="B342" s="64" t="str">
        <f t="shared" ca="1" si="8"/>
        <v>Servicios de cambio de fluidos de aceite o de la transmisión</v>
      </c>
      <c r="C342" s="63" t="s">
        <v>18143</v>
      </c>
      <c r="D342" s="63">
        <v>3</v>
      </c>
      <c r="E342" s="66">
        <v>6000</v>
      </c>
      <c r="F342" s="65">
        <f t="shared" ca="1" si="9"/>
        <v>18000</v>
      </c>
      <c r="G342" s="5"/>
      <c r="H342" s="5"/>
      <c r="I342" s="5"/>
      <c r="J342" s="5"/>
    </row>
    <row r="343" spans="1:10" ht="27" customHeight="1" x14ac:dyDescent="0.2">
      <c r="A343" s="63">
        <v>72102305</v>
      </c>
      <c r="B343" s="64" t="str">
        <f t="shared" ca="1" si="8"/>
        <v>Servicios de reparación, mantenimiento o reparación de aire acondicionado</v>
      </c>
      <c r="C343" s="63" t="s">
        <v>18143</v>
      </c>
      <c r="D343" s="63">
        <v>3</v>
      </c>
      <c r="E343" s="66">
        <v>10000</v>
      </c>
      <c r="F343" s="65">
        <f t="shared" ca="1" si="9"/>
        <v>30000</v>
      </c>
      <c r="G343" s="5"/>
      <c r="H343" s="5"/>
      <c r="I343" s="5"/>
      <c r="J343" s="5"/>
    </row>
    <row r="344" spans="1:10" ht="27" customHeight="1" x14ac:dyDescent="0.2">
      <c r="A344" s="63">
        <v>72102305</v>
      </c>
      <c r="B344" s="64" t="str">
        <f t="shared" ca="1" si="8"/>
        <v>Servicios de reparación, mantenimiento o reparación de aire acondicionado</v>
      </c>
      <c r="C344" s="63" t="s">
        <v>1449</v>
      </c>
      <c r="D344" s="63">
        <v>1</v>
      </c>
      <c r="E344" s="66">
        <v>35000</v>
      </c>
      <c r="F344" s="65">
        <f t="shared" ca="1" si="9"/>
        <v>35000</v>
      </c>
      <c r="G344" s="5"/>
      <c r="H344" s="5"/>
      <c r="I344" s="5"/>
      <c r="J344" s="5"/>
    </row>
    <row r="345" spans="1:10" ht="14.1" customHeight="1" x14ac:dyDescent="0.2">
      <c r="A345" s="5"/>
      <c r="B345" s="5"/>
      <c r="C345" s="5"/>
      <c r="D345" s="5"/>
      <c r="E345" s="68" t="s">
        <v>12549</v>
      </c>
      <c r="F345" s="69">
        <f ca="1">SUM(Table332[MONTO TOTAL ESTIMADO])</f>
        <v>370499.99969999999</v>
      </c>
      <c r="G345" s="5"/>
      <c r="H345" s="5" t="str">
        <f>C332</f>
        <v>Servicios</v>
      </c>
      <c r="I345" s="5" t="str">
        <f>E332</f>
        <v>Sí</v>
      </c>
      <c r="J345" s="5" t="str">
        <f>D332</f>
        <v>Compras Menores</v>
      </c>
    </row>
    <row r="346" spans="1:10" ht="14.1" customHeight="1" thickBot="1" x14ac:dyDescent="0.3"/>
    <row r="347" spans="1:10" ht="33.75" customHeight="1" thickBot="1" x14ac:dyDescent="0.25">
      <c r="A347" s="59" t="s">
        <v>16382</v>
      </c>
      <c r="B347" s="59" t="s">
        <v>161</v>
      </c>
      <c r="C347" s="59" t="s">
        <v>11723</v>
      </c>
      <c r="D347" s="59" t="s">
        <v>14377</v>
      </c>
      <c r="E347" s="59" t="s">
        <v>10961</v>
      </c>
      <c r="F347" s="59" t="s">
        <v>11094</v>
      </c>
      <c r="G347" s="5"/>
      <c r="H347" s="5"/>
      <c r="I347" s="5"/>
      <c r="J347" s="5"/>
    </row>
    <row r="348" spans="1:10" ht="14.1" customHeight="1" thickBot="1" x14ac:dyDescent="0.25">
      <c r="A348" s="61" t="s">
        <v>18844</v>
      </c>
      <c r="B348" s="61" t="s">
        <v>18845</v>
      </c>
      <c r="C348" s="61" t="s">
        <v>6798</v>
      </c>
      <c r="D348" s="61" t="s">
        <v>17483</v>
      </c>
      <c r="E348" s="61" t="s">
        <v>8854</v>
      </c>
      <c r="F348" s="61"/>
      <c r="G348" s="5"/>
      <c r="H348" s="5"/>
      <c r="I348" s="5"/>
      <c r="J348" s="5"/>
    </row>
    <row r="349" spans="1:10" ht="14.1" customHeight="1" thickBot="1" x14ac:dyDescent="0.25">
      <c r="A349" s="80" t="s">
        <v>14828</v>
      </c>
      <c r="B349" s="62" t="s">
        <v>8528</v>
      </c>
      <c r="C349" s="71">
        <v>45110</v>
      </c>
      <c r="D349" s="80" t="s">
        <v>9385</v>
      </c>
      <c r="E349" s="62" t="s">
        <v>13092</v>
      </c>
      <c r="F349" s="61" t="s">
        <v>3080</v>
      </c>
      <c r="G349" s="5"/>
      <c r="H349" s="5"/>
      <c r="I349" s="5"/>
      <c r="J349" s="5"/>
    </row>
    <row r="350" spans="1:10" ht="14.1" customHeight="1" thickBot="1" x14ac:dyDescent="0.25">
      <c r="A350" s="81"/>
      <c r="B350" s="62" t="s">
        <v>1786</v>
      </c>
      <c r="C350" s="60">
        <f>IF(C349="","",IF(AND(MONTH(C349)&gt;=1,MONTH(C349)&lt;=3),1,IF(AND(MONTH(C349)&gt;=4,MONTH(C349)&lt;=6),2,IF(AND(MONTH(C349)&gt;=7,MONTH(C349)&lt;=9),3,4))))</f>
        <v>3</v>
      </c>
      <c r="D350" s="81"/>
      <c r="E350" s="62" t="s">
        <v>2417</v>
      </c>
      <c r="F350" s="61" t="s">
        <v>11111</v>
      </c>
      <c r="G350" s="5"/>
      <c r="H350" s="5"/>
      <c r="I350" s="5"/>
      <c r="J350" s="5"/>
    </row>
    <row r="351" spans="1:10" ht="14.1" customHeight="1" thickBot="1" x14ac:dyDescent="0.25">
      <c r="A351" s="81"/>
      <c r="B351" s="62" t="s">
        <v>12941</v>
      </c>
      <c r="C351" s="71">
        <v>45125</v>
      </c>
      <c r="D351" s="81"/>
      <c r="E351" s="62" t="s">
        <v>3073</v>
      </c>
      <c r="F351" s="61" t="s">
        <v>11111</v>
      </c>
      <c r="G351" s="5"/>
      <c r="H351" s="5"/>
      <c r="I351" s="5"/>
      <c r="J351" s="5"/>
    </row>
    <row r="352" spans="1:10" ht="14.1" customHeight="1" thickBot="1" x14ac:dyDescent="0.25">
      <c r="A352" s="81"/>
      <c r="B352" s="62" t="s">
        <v>1786</v>
      </c>
      <c r="C352" s="60">
        <f>IF(C351="","",IF(AND(MONTH(C351)&gt;=1,MONTH(C351)&lt;=3),1,IF(AND(MONTH(C351)&gt;=4,MONTH(C351)&lt;=6),2,IF(AND(MONTH(C351)&gt;=7,MONTH(C351)&lt;=9),3,4))))</f>
        <v>3</v>
      </c>
      <c r="D352" s="81"/>
      <c r="E352" s="62" t="s">
        <v>13191</v>
      </c>
      <c r="F352" s="61" t="s">
        <v>11111</v>
      </c>
      <c r="G352" s="5"/>
      <c r="H352" s="5"/>
      <c r="I352" s="5"/>
      <c r="J352" s="5"/>
    </row>
    <row r="353" spans="1:10" ht="14.1" customHeight="1" thickBot="1" x14ac:dyDescent="0.25">
      <c r="A353" s="5"/>
      <c r="B353" s="5"/>
      <c r="C353" s="5"/>
      <c r="D353" s="5"/>
      <c r="E353" s="5"/>
      <c r="F353" s="5"/>
      <c r="G353" s="5"/>
      <c r="H353" s="5"/>
      <c r="I353" s="5"/>
      <c r="J353" s="5"/>
    </row>
    <row r="354" spans="1:10" ht="14.1" customHeight="1" thickBot="1" x14ac:dyDescent="0.25">
      <c r="A354" s="67" t="s">
        <v>15735</v>
      </c>
      <c r="B354" s="67" t="s">
        <v>16146</v>
      </c>
      <c r="C354" s="67" t="s">
        <v>15641</v>
      </c>
      <c r="D354" s="67" t="s">
        <v>15251</v>
      </c>
      <c r="E354" s="67" t="s">
        <v>6932</v>
      </c>
      <c r="F354" s="67" t="s">
        <v>15280</v>
      </c>
      <c r="G354" s="5"/>
      <c r="H354" s="5"/>
      <c r="I354" s="5"/>
      <c r="J354" s="5"/>
    </row>
    <row r="355" spans="1:10" ht="13.5" customHeight="1" x14ac:dyDescent="0.2">
      <c r="A355" s="63">
        <v>76111505</v>
      </c>
      <c r="B355" s="64" t="str">
        <f ca="1">IFERROR(INDEX(UNSPSCDes,MATCH(INDIRECT(ADDRESS(ROW(),COLUMN()-1,4)),UNSPSCCode,0)),"")</f>
        <v>Servicios de limpieza de telas y muebles</v>
      </c>
      <c r="C355" s="63" t="s">
        <v>18143</v>
      </c>
      <c r="D355" s="63">
        <v>3</v>
      </c>
      <c r="E355" s="66">
        <v>16666.6666</v>
      </c>
      <c r="F355" s="65">
        <f ca="1">INDIRECT(ADDRESS(ROW(),COLUMN()-2,4))*INDIRECT(ADDRESS(ROW(),COLUMN()-1,4))</f>
        <v>49999.999800000005</v>
      </c>
      <c r="G355" s="5"/>
      <c r="H355" s="5"/>
      <c r="I355" s="5"/>
      <c r="J355" s="5"/>
    </row>
    <row r="356" spans="1:10" ht="27" customHeight="1" x14ac:dyDescent="0.2">
      <c r="A356" s="63">
        <v>78180103</v>
      </c>
      <c r="B356" s="64" t="str">
        <f ca="1">IFERROR(INDEX(UNSPSCDes,MATCH(INDIRECT(ADDRESS(ROW(),COLUMN()-1,4)),UNSPSCCode,0)),"")</f>
        <v>Servicios de cambio de fluidos de aceite o de la transmisión</v>
      </c>
      <c r="C356" s="63" t="s">
        <v>18143</v>
      </c>
      <c r="D356" s="63">
        <v>3</v>
      </c>
      <c r="E356" s="66">
        <v>55833.333299999998</v>
      </c>
      <c r="F356" s="65">
        <f ca="1">INDIRECT(ADDRESS(ROW(),COLUMN()-2,4))*INDIRECT(ADDRESS(ROW(),COLUMN()-1,4))</f>
        <v>167499.9999</v>
      </c>
      <c r="G356" s="5"/>
      <c r="H356" s="5"/>
      <c r="I356" s="5"/>
      <c r="J356" s="5"/>
    </row>
    <row r="357" spans="1:10" ht="27" customHeight="1" x14ac:dyDescent="0.2">
      <c r="A357" s="63">
        <v>78180103</v>
      </c>
      <c r="B357" s="64" t="str">
        <f ca="1">IFERROR(INDEX(UNSPSCDes,MATCH(INDIRECT(ADDRESS(ROW(),COLUMN()-1,4)),UNSPSCCode,0)),"")</f>
        <v>Servicios de cambio de fluidos de aceite o de la transmisión</v>
      </c>
      <c r="C357" s="63" t="s">
        <v>18143</v>
      </c>
      <c r="D357" s="63">
        <v>3</v>
      </c>
      <c r="E357" s="66">
        <v>6000</v>
      </c>
      <c r="F357" s="65">
        <f ca="1">INDIRECT(ADDRESS(ROW(),COLUMN()-2,4))*INDIRECT(ADDRESS(ROW(),COLUMN()-1,4))</f>
        <v>18000</v>
      </c>
      <c r="G357" s="5"/>
      <c r="H357" s="5"/>
      <c r="I357" s="5"/>
      <c r="J357" s="5"/>
    </row>
    <row r="358" spans="1:10" ht="27" customHeight="1" x14ac:dyDescent="0.2">
      <c r="A358" s="63">
        <v>72102305</v>
      </c>
      <c r="B358" s="64" t="str">
        <f ca="1">IFERROR(INDEX(UNSPSCDes,MATCH(INDIRECT(ADDRESS(ROW(),COLUMN()-1,4)),UNSPSCCode,0)),"")</f>
        <v>Servicios de reparación, mantenimiento o reparación de aire acondicionado</v>
      </c>
      <c r="C358" s="63" t="s">
        <v>18143</v>
      </c>
      <c r="D358" s="63">
        <v>3</v>
      </c>
      <c r="E358" s="66">
        <v>10000</v>
      </c>
      <c r="F358" s="65">
        <f ca="1">INDIRECT(ADDRESS(ROW(),COLUMN()-2,4))*INDIRECT(ADDRESS(ROW(),COLUMN()-1,4))</f>
        <v>30000</v>
      </c>
      <c r="G358" s="5"/>
      <c r="H358" s="5"/>
      <c r="I358" s="5"/>
      <c r="J358" s="5"/>
    </row>
    <row r="359" spans="1:10" ht="14.1" customHeight="1" x14ac:dyDescent="0.2">
      <c r="A359" s="5"/>
      <c r="B359" s="5"/>
      <c r="C359" s="5"/>
      <c r="D359" s="5"/>
      <c r="E359" s="68" t="s">
        <v>12549</v>
      </c>
      <c r="F359" s="69">
        <f ca="1">SUM(Table333[MONTO TOTAL ESTIMADO])</f>
        <v>265499.99969999999</v>
      </c>
      <c r="G359" s="5"/>
      <c r="H359" s="5" t="str">
        <f>C348</f>
        <v>Servicios</v>
      </c>
      <c r="I359" s="5" t="str">
        <f>E348</f>
        <v>Sí</v>
      </c>
      <c r="J359" s="5" t="str">
        <f>D348</f>
        <v>Compras Menores</v>
      </c>
    </row>
    <row r="360" spans="1:10" ht="14.1" customHeight="1" thickBot="1" x14ac:dyDescent="0.3"/>
    <row r="361" spans="1:10" ht="33.75" customHeight="1" thickBot="1" x14ac:dyDescent="0.25">
      <c r="A361" s="59" t="s">
        <v>16382</v>
      </c>
      <c r="B361" s="59" t="s">
        <v>161</v>
      </c>
      <c r="C361" s="59" t="s">
        <v>11723</v>
      </c>
      <c r="D361" s="59" t="s">
        <v>14377</v>
      </c>
      <c r="E361" s="59" t="s">
        <v>10961</v>
      </c>
      <c r="F361" s="59" t="s">
        <v>11094</v>
      </c>
      <c r="G361" s="5"/>
      <c r="H361" s="5"/>
      <c r="I361" s="5"/>
      <c r="J361" s="5"/>
    </row>
    <row r="362" spans="1:10" ht="14.1" customHeight="1" thickBot="1" x14ac:dyDescent="0.25">
      <c r="A362" s="61" t="s">
        <v>18844</v>
      </c>
      <c r="B362" s="61" t="s">
        <v>18845</v>
      </c>
      <c r="C362" s="61" t="s">
        <v>6798</v>
      </c>
      <c r="D362" s="61" t="s">
        <v>17483</v>
      </c>
      <c r="E362" s="61" t="s">
        <v>8854</v>
      </c>
      <c r="F362" s="61"/>
      <c r="G362" s="5"/>
      <c r="H362" s="5"/>
      <c r="I362" s="5"/>
      <c r="J362" s="5"/>
    </row>
    <row r="363" spans="1:10" ht="14.1" customHeight="1" thickBot="1" x14ac:dyDescent="0.25">
      <c r="A363" s="80" t="s">
        <v>14828</v>
      </c>
      <c r="B363" s="62" t="s">
        <v>8528</v>
      </c>
      <c r="C363" s="71">
        <v>45201</v>
      </c>
      <c r="D363" s="80" t="s">
        <v>9385</v>
      </c>
      <c r="E363" s="62" t="s">
        <v>13092</v>
      </c>
      <c r="F363" s="61" t="s">
        <v>3080</v>
      </c>
      <c r="G363" s="5"/>
      <c r="H363" s="5"/>
      <c r="I363" s="5"/>
      <c r="J363" s="5"/>
    </row>
    <row r="364" spans="1:10" ht="14.1" customHeight="1" thickBot="1" x14ac:dyDescent="0.25">
      <c r="A364" s="81"/>
      <c r="B364" s="62" t="s">
        <v>1786</v>
      </c>
      <c r="C364" s="60">
        <f>IF(C363="","",IF(AND(MONTH(C363)&gt;=1,MONTH(C363)&lt;=3),1,IF(AND(MONTH(C363)&gt;=4,MONTH(C363)&lt;=6),2,IF(AND(MONTH(C363)&gt;=7,MONTH(C363)&lt;=9),3,4))))</f>
        <v>4</v>
      </c>
      <c r="D364" s="81"/>
      <c r="E364" s="62" t="s">
        <v>2417</v>
      </c>
      <c r="F364" s="61" t="s">
        <v>11111</v>
      </c>
      <c r="G364" s="5"/>
      <c r="H364" s="5"/>
      <c r="I364" s="5"/>
      <c r="J364" s="5"/>
    </row>
    <row r="365" spans="1:10" ht="14.1" customHeight="1" thickBot="1" x14ac:dyDescent="0.25">
      <c r="A365" s="81"/>
      <c r="B365" s="62" t="s">
        <v>12941</v>
      </c>
      <c r="C365" s="71">
        <v>45216</v>
      </c>
      <c r="D365" s="81"/>
      <c r="E365" s="62" t="s">
        <v>3073</v>
      </c>
      <c r="F365" s="61" t="s">
        <v>11111</v>
      </c>
      <c r="G365" s="5"/>
      <c r="H365" s="5"/>
      <c r="I365" s="5"/>
      <c r="J365" s="5"/>
    </row>
    <row r="366" spans="1:10" ht="14.1" customHeight="1" thickBot="1" x14ac:dyDescent="0.25">
      <c r="A366" s="81"/>
      <c r="B366" s="62" t="s">
        <v>1786</v>
      </c>
      <c r="C366" s="60">
        <f>IF(C365="","",IF(AND(MONTH(C365)&gt;=1,MONTH(C365)&lt;=3),1,IF(AND(MONTH(C365)&gt;=4,MONTH(C365)&lt;=6),2,IF(AND(MONTH(C365)&gt;=7,MONTH(C365)&lt;=9),3,4))))</f>
        <v>4</v>
      </c>
      <c r="D366" s="81"/>
      <c r="E366" s="62" t="s">
        <v>13191</v>
      </c>
      <c r="F366" s="61" t="s">
        <v>11111</v>
      </c>
      <c r="G366" s="5"/>
      <c r="H366" s="5"/>
      <c r="I366" s="5"/>
      <c r="J366" s="5"/>
    </row>
    <row r="367" spans="1:10" ht="14.1" customHeight="1" thickBot="1" x14ac:dyDescent="0.25">
      <c r="A367" s="5"/>
      <c r="B367" s="5"/>
      <c r="C367" s="5"/>
      <c r="D367" s="5"/>
      <c r="E367" s="5"/>
      <c r="F367" s="5"/>
      <c r="G367" s="5"/>
      <c r="H367" s="5"/>
      <c r="I367" s="5"/>
      <c r="J367" s="5"/>
    </row>
    <row r="368" spans="1:10" ht="14.1" customHeight="1" thickBot="1" x14ac:dyDescent="0.25">
      <c r="A368" s="67" t="s">
        <v>15735</v>
      </c>
      <c r="B368" s="67" t="s">
        <v>16146</v>
      </c>
      <c r="C368" s="67" t="s">
        <v>15641</v>
      </c>
      <c r="D368" s="67" t="s">
        <v>15251</v>
      </c>
      <c r="E368" s="67" t="s">
        <v>6932</v>
      </c>
      <c r="F368" s="67" t="s">
        <v>15280</v>
      </c>
      <c r="G368" s="5"/>
      <c r="H368" s="5"/>
      <c r="I368" s="5"/>
      <c r="J368" s="5"/>
    </row>
    <row r="369" spans="1:10" ht="13.5" customHeight="1" x14ac:dyDescent="0.2">
      <c r="A369" s="63">
        <v>76111505</v>
      </c>
      <c r="B369" s="64" t="str">
        <f t="shared" ref="B369:B373" ca="1" si="10">IFERROR(INDEX(UNSPSCDes,MATCH(INDIRECT(ADDRESS(ROW(),COLUMN()-1,4)),UNSPSCCode,0)),"")</f>
        <v>Servicios de limpieza de telas y muebles</v>
      </c>
      <c r="C369" s="63" t="s">
        <v>18143</v>
      </c>
      <c r="D369" s="63">
        <v>3</v>
      </c>
      <c r="E369" s="66">
        <v>16666.666659999999</v>
      </c>
      <c r="F369" s="65">
        <f t="shared" ref="F369:F373" ca="1" si="11">INDIRECT(ADDRESS(ROW(),COLUMN()-2,4))*INDIRECT(ADDRESS(ROW(),COLUMN()-1,4))</f>
        <v>49999.999979999993</v>
      </c>
      <c r="G369" s="5"/>
      <c r="H369" s="5"/>
      <c r="I369" s="5"/>
      <c r="J369" s="5"/>
    </row>
    <row r="370" spans="1:10" ht="27" customHeight="1" x14ac:dyDescent="0.2">
      <c r="A370" s="63">
        <v>78180103</v>
      </c>
      <c r="B370" s="64" t="str">
        <f t="shared" ca="1" si="10"/>
        <v>Servicios de cambio de fluidos de aceite o de la transmisión</v>
      </c>
      <c r="C370" s="63" t="s">
        <v>18143</v>
      </c>
      <c r="D370" s="63">
        <v>3</v>
      </c>
      <c r="E370" s="66">
        <v>55833.333299999998</v>
      </c>
      <c r="F370" s="65">
        <f t="shared" ca="1" si="11"/>
        <v>167499.9999</v>
      </c>
      <c r="G370" s="5"/>
      <c r="H370" s="5"/>
      <c r="I370" s="5"/>
      <c r="J370" s="5"/>
    </row>
    <row r="371" spans="1:10" ht="27" customHeight="1" x14ac:dyDescent="0.2">
      <c r="A371" s="63">
        <v>78180103</v>
      </c>
      <c r="B371" s="64" t="str">
        <f t="shared" ca="1" si="10"/>
        <v>Servicios de cambio de fluidos de aceite o de la transmisión</v>
      </c>
      <c r="C371" s="63" t="s">
        <v>18143</v>
      </c>
      <c r="D371" s="63">
        <v>3</v>
      </c>
      <c r="E371" s="66">
        <v>6000</v>
      </c>
      <c r="F371" s="65">
        <f t="shared" ca="1" si="11"/>
        <v>18000</v>
      </c>
      <c r="G371" s="5"/>
      <c r="H371" s="5"/>
      <c r="I371" s="5"/>
      <c r="J371" s="5"/>
    </row>
    <row r="372" spans="1:10" ht="27" customHeight="1" x14ac:dyDescent="0.2">
      <c r="A372" s="63">
        <v>72102305</v>
      </c>
      <c r="B372" s="64" t="str">
        <f t="shared" ca="1" si="10"/>
        <v>Servicios de reparación, mantenimiento o reparación de aire acondicionado</v>
      </c>
      <c r="C372" s="63" t="s">
        <v>18143</v>
      </c>
      <c r="D372" s="63">
        <v>3</v>
      </c>
      <c r="E372" s="66">
        <v>10000</v>
      </c>
      <c r="F372" s="65">
        <f t="shared" ca="1" si="11"/>
        <v>30000</v>
      </c>
      <c r="G372" s="5"/>
      <c r="H372" s="5"/>
      <c r="I372" s="5"/>
      <c r="J372" s="5"/>
    </row>
    <row r="373" spans="1:10" ht="27" customHeight="1" x14ac:dyDescent="0.2">
      <c r="A373" s="63">
        <v>72102305</v>
      </c>
      <c r="B373" s="64" t="str">
        <f t="shared" ca="1" si="10"/>
        <v>Servicios de reparación, mantenimiento o reparación de aire acondicionado</v>
      </c>
      <c r="C373" s="63" t="s">
        <v>1449</v>
      </c>
      <c r="D373" s="63">
        <v>1</v>
      </c>
      <c r="E373" s="66">
        <v>35000</v>
      </c>
      <c r="F373" s="65">
        <f t="shared" ca="1" si="11"/>
        <v>35000</v>
      </c>
      <c r="G373" s="5"/>
      <c r="H373" s="5"/>
      <c r="I373" s="5"/>
      <c r="J373" s="5"/>
    </row>
    <row r="374" spans="1:10" ht="14.1" customHeight="1" x14ac:dyDescent="0.2">
      <c r="A374" s="5"/>
      <c r="B374" s="5"/>
      <c r="C374" s="5"/>
      <c r="D374" s="5"/>
      <c r="E374" s="68" t="s">
        <v>12549</v>
      </c>
      <c r="F374" s="69">
        <f ca="1">SUM(Table334[MONTO TOTAL ESTIMADO])</f>
        <v>300499.99988000002</v>
      </c>
      <c r="G374" s="5"/>
      <c r="H374" s="5" t="str">
        <f>C362</f>
        <v>Servicios</v>
      </c>
      <c r="I374" s="5" t="str">
        <f>E362</f>
        <v>Sí</v>
      </c>
      <c r="J374" s="5" t="str">
        <f>D362</f>
        <v>Compras Menores</v>
      </c>
    </row>
    <row r="375" spans="1:10" ht="14.1" customHeight="1" thickBot="1" x14ac:dyDescent="0.3"/>
    <row r="376" spans="1:10" ht="33.75" customHeight="1" thickBot="1" x14ac:dyDescent="0.25">
      <c r="A376" s="59" t="s">
        <v>16382</v>
      </c>
      <c r="B376" s="59" t="s">
        <v>161</v>
      </c>
      <c r="C376" s="59" t="s">
        <v>11723</v>
      </c>
      <c r="D376" s="59" t="s">
        <v>14377</v>
      </c>
      <c r="E376" s="59" t="s">
        <v>10961</v>
      </c>
      <c r="F376" s="59" t="s">
        <v>11094</v>
      </c>
      <c r="G376" s="5"/>
      <c r="H376" s="5"/>
      <c r="I376" s="5"/>
      <c r="J376" s="5"/>
    </row>
    <row r="377" spans="1:10" ht="14.1" customHeight="1" thickBot="1" x14ac:dyDescent="0.25">
      <c r="A377" s="61" t="s">
        <v>18846</v>
      </c>
      <c r="B377" s="61" t="s">
        <v>18906</v>
      </c>
      <c r="C377" s="61" t="s">
        <v>6798</v>
      </c>
      <c r="D377" s="61" t="s">
        <v>10170</v>
      </c>
      <c r="E377" s="61" t="s">
        <v>17854</v>
      </c>
      <c r="F377" s="61"/>
      <c r="G377" s="5"/>
      <c r="H377" s="5"/>
      <c r="I377" s="5"/>
      <c r="J377" s="5"/>
    </row>
    <row r="378" spans="1:10" ht="14.1" customHeight="1" thickBot="1" x14ac:dyDescent="0.25">
      <c r="A378" s="80" t="s">
        <v>14828</v>
      </c>
      <c r="B378" s="62" t="s">
        <v>8528</v>
      </c>
      <c r="C378" s="71">
        <v>44928</v>
      </c>
      <c r="D378" s="80" t="s">
        <v>9385</v>
      </c>
      <c r="E378" s="62" t="s">
        <v>13092</v>
      </c>
      <c r="F378" s="61" t="s">
        <v>3080</v>
      </c>
      <c r="G378" s="5"/>
      <c r="H378" s="5"/>
      <c r="I378" s="5"/>
      <c r="J378" s="5"/>
    </row>
    <row r="379" spans="1:10" ht="14.1" customHeight="1" thickBot="1" x14ac:dyDescent="0.25">
      <c r="A379" s="81"/>
      <c r="B379" s="62" t="s">
        <v>1786</v>
      </c>
      <c r="C379" s="60">
        <f>IF(C378="","",IF(AND(MONTH(C378)&gt;=1,MONTH(C378)&lt;=3),1,IF(AND(MONTH(C378)&gt;=4,MONTH(C378)&lt;=6),2,IF(AND(MONTH(C378)&gt;=7,MONTH(C378)&lt;=9),3,4))))</f>
        <v>1</v>
      </c>
      <c r="D379" s="81"/>
      <c r="E379" s="62" t="s">
        <v>2417</v>
      </c>
      <c r="F379" s="61" t="s">
        <v>11111</v>
      </c>
      <c r="G379" s="5"/>
      <c r="H379" s="5"/>
      <c r="I379" s="5"/>
      <c r="J379" s="5"/>
    </row>
    <row r="380" spans="1:10" ht="14.1" customHeight="1" thickBot="1" x14ac:dyDescent="0.25">
      <c r="A380" s="81"/>
      <c r="B380" s="62" t="s">
        <v>12941</v>
      </c>
      <c r="C380" s="71">
        <v>44929</v>
      </c>
      <c r="D380" s="81"/>
      <c r="E380" s="62" t="s">
        <v>3073</v>
      </c>
      <c r="F380" s="61" t="s">
        <v>11111</v>
      </c>
      <c r="G380" s="5"/>
      <c r="H380" s="5"/>
      <c r="I380" s="5"/>
      <c r="J380" s="5"/>
    </row>
    <row r="381" spans="1:10" ht="14.1" customHeight="1" thickBot="1" x14ac:dyDescent="0.25">
      <c r="A381" s="81"/>
      <c r="B381" s="62" t="s">
        <v>1786</v>
      </c>
      <c r="C381" s="60">
        <f>IF(C380="","",IF(AND(MONTH(C380)&gt;=1,MONTH(C380)&lt;=3),1,IF(AND(MONTH(C380)&gt;=4,MONTH(C380)&lt;=6),2,IF(AND(MONTH(C380)&gt;=7,MONTH(C380)&lt;=9),3,4))))</f>
        <v>1</v>
      </c>
      <c r="D381" s="81"/>
      <c r="E381" s="62" t="s">
        <v>13191</v>
      </c>
      <c r="F381" s="61" t="s">
        <v>11111</v>
      </c>
      <c r="G381" s="5"/>
      <c r="H381" s="5"/>
      <c r="I381" s="5"/>
      <c r="J381" s="5"/>
    </row>
    <row r="382" spans="1:10" ht="14.1" customHeight="1" thickBot="1" x14ac:dyDescent="0.25">
      <c r="A382" s="5"/>
      <c r="B382" s="5"/>
      <c r="C382" s="5"/>
      <c r="D382" s="5"/>
      <c r="E382" s="5"/>
      <c r="F382" s="5"/>
      <c r="G382" s="5"/>
      <c r="H382" s="5"/>
      <c r="I382" s="5"/>
      <c r="J382" s="5"/>
    </row>
    <row r="383" spans="1:10" ht="14.1" customHeight="1" thickBot="1" x14ac:dyDescent="0.25">
      <c r="A383" s="67" t="s">
        <v>15735</v>
      </c>
      <c r="B383" s="67" t="s">
        <v>16146</v>
      </c>
      <c r="C383" s="67" t="s">
        <v>15641</v>
      </c>
      <c r="D383" s="67" t="s">
        <v>15251</v>
      </c>
      <c r="E383" s="67" t="s">
        <v>6932</v>
      </c>
      <c r="F383" s="67" t="s">
        <v>15280</v>
      </c>
      <c r="G383" s="5"/>
      <c r="H383" s="5"/>
      <c r="I383" s="5"/>
      <c r="J383" s="5"/>
    </row>
    <row r="384" spans="1:10" ht="13.5" customHeight="1" x14ac:dyDescent="0.2">
      <c r="A384" s="63">
        <v>93151608</v>
      </c>
      <c r="B384" s="64" t="str">
        <f ca="1">IFERROR(INDEX(UNSPSCDes,MATCH(INDIRECT(ADDRESS(ROW(),COLUMN()-1,4)),UNSPSCCode,0)),"")</f>
        <v>Servicios bancarios gubernamentales o centrales</v>
      </c>
      <c r="C384" s="63" t="s">
        <v>18143</v>
      </c>
      <c r="D384" s="63">
        <v>3</v>
      </c>
      <c r="E384" s="66">
        <v>1000</v>
      </c>
      <c r="F384" s="65">
        <f ca="1">INDIRECT(ADDRESS(ROW(),COLUMN()-2,4))*INDIRECT(ADDRESS(ROW(),COLUMN()-1,4))</f>
        <v>3000</v>
      </c>
      <c r="G384" s="5"/>
      <c r="H384" s="5"/>
      <c r="I384" s="5"/>
      <c r="J384" s="5"/>
    </row>
    <row r="385" spans="1:10" ht="13.5" customHeight="1" x14ac:dyDescent="0.2">
      <c r="A385" s="63">
        <v>93161601</v>
      </c>
      <c r="B385" s="64" t="str">
        <f ca="1">IFERROR(INDEX(UNSPSCDes,MATCH(INDIRECT(ADDRESS(ROW(),COLUMN()-1,4)),UNSPSCCode,0)),"")</f>
        <v>Impuesto sobre los bienes</v>
      </c>
      <c r="C385" s="63" t="s">
        <v>18143</v>
      </c>
      <c r="D385" s="63">
        <v>3</v>
      </c>
      <c r="E385" s="66">
        <v>3000</v>
      </c>
      <c r="F385" s="65">
        <f ca="1">INDIRECT(ADDRESS(ROW(),COLUMN()-2,4))*INDIRECT(ADDRESS(ROW(),COLUMN()-1,4))</f>
        <v>9000</v>
      </c>
      <c r="G385" s="5"/>
      <c r="H385" s="5"/>
      <c r="I385" s="5"/>
      <c r="J385" s="5"/>
    </row>
    <row r="386" spans="1:10" ht="14.1" customHeight="1" x14ac:dyDescent="0.2">
      <c r="A386" s="5"/>
      <c r="B386" s="5"/>
      <c r="C386" s="5"/>
      <c r="D386" s="5"/>
      <c r="E386" s="68" t="s">
        <v>12549</v>
      </c>
      <c r="F386" s="69">
        <f ca="1">SUM(Table335[MONTO TOTAL ESTIMADO])</f>
        <v>12000</v>
      </c>
      <c r="G386" s="5"/>
      <c r="H386" s="5" t="str">
        <f>C377</f>
        <v>Servicios</v>
      </c>
      <c r="I386" s="5" t="str">
        <f>E377</f>
        <v>No</v>
      </c>
      <c r="J386" s="5" t="str">
        <f>D377</f>
        <v>Compras por debajo del Umbral</v>
      </c>
    </row>
    <row r="387" spans="1:10" ht="14.1" customHeight="1" thickBot="1" x14ac:dyDescent="0.3"/>
    <row r="388" spans="1:10" ht="33.75" customHeight="1" thickBot="1" x14ac:dyDescent="0.25">
      <c r="A388" s="59" t="s">
        <v>16382</v>
      </c>
      <c r="B388" s="59" t="s">
        <v>161</v>
      </c>
      <c r="C388" s="59" t="s">
        <v>11723</v>
      </c>
      <c r="D388" s="59" t="s">
        <v>14377</v>
      </c>
      <c r="E388" s="59" t="s">
        <v>10961</v>
      </c>
      <c r="F388" s="59" t="s">
        <v>11094</v>
      </c>
      <c r="G388" s="5"/>
      <c r="H388" s="5"/>
      <c r="I388" s="5"/>
      <c r="J388" s="5"/>
    </row>
    <row r="389" spans="1:10" ht="14.1" customHeight="1" thickBot="1" x14ac:dyDescent="0.25">
      <c r="A389" s="61" t="s">
        <v>18846</v>
      </c>
      <c r="B389" s="61" t="s">
        <v>18906</v>
      </c>
      <c r="C389" s="61" t="s">
        <v>6798</v>
      </c>
      <c r="D389" s="61" t="s">
        <v>10170</v>
      </c>
      <c r="E389" s="61" t="s">
        <v>17854</v>
      </c>
      <c r="F389" s="61"/>
      <c r="G389" s="5"/>
      <c r="H389" s="5"/>
      <c r="I389" s="5"/>
      <c r="J389" s="5"/>
    </row>
    <row r="390" spans="1:10" ht="14.1" customHeight="1" thickBot="1" x14ac:dyDescent="0.25">
      <c r="A390" s="80" t="s">
        <v>14828</v>
      </c>
      <c r="B390" s="62" t="s">
        <v>8528</v>
      </c>
      <c r="C390" s="71">
        <v>45019</v>
      </c>
      <c r="D390" s="80" t="s">
        <v>9385</v>
      </c>
      <c r="E390" s="62" t="s">
        <v>13092</v>
      </c>
      <c r="F390" s="61" t="s">
        <v>3080</v>
      </c>
      <c r="G390" s="5"/>
      <c r="H390" s="5"/>
      <c r="I390" s="5"/>
      <c r="J390" s="5"/>
    </row>
    <row r="391" spans="1:10" ht="14.1" customHeight="1" thickBot="1" x14ac:dyDescent="0.25">
      <c r="A391" s="81"/>
      <c r="B391" s="62" t="s">
        <v>1786</v>
      </c>
      <c r="C391" s="60">
        <f>IF(C390="","",IF(AND(MONTH(C390)&gt;=1,MONTH(C390)&lt;=3),1,IF(AND(MONTH(C390)&gt;=4,MONTH(C390)&lt;=6),2,IF(AND(MONTH(C390)&gt;=7,MONTH(C390)&lt;=9),3,4))))</f>
        <v>2</v>
      </c>
      <c r="D391" s="81"/>
      <c r="E391" s="62" t="s">
        <v>2417</v>
      </c>
      <c r="F391" s="61" t="s">
        <v>11111</v>
      </c>
      <c r="G391" s="5"/>
      <c r="H391" s="5"/>
      <c r="I391" s="5"/>
      <c r="J391" s="5"/>
    </row>
    <row r="392" spans="1:10" ht="14.1" customHeight="1" thickBot="1" x14ac:dyDescent="0.25">
      <c r="A392" s="81"/>
      <c r="B392" s="62" t="s">
        <v>12941</v>
      </c>
      <c r="C392" s="71">
        <v>45020</v>
      </c>
      <c r="D392" s="81"/>
      <c r="E392" s="62" t="s">
        <v>3073</v>
      </c>
      <c r="F392" s="61" t="s">
        <v>11111</v>
      </c>
      <c r="G392" s="5"/>
      <c r="H392" s="5"/>
      <c r="I392" s="5"/>
      <c r="J392" s="5"/>
    </row>
    <row r="393" spans="1:10" ht="14.1" customHeight="1" thickBot="1" x14ac:dyDescent="0.25">
      <c r="A393" s="81"/>
      <c r="B393" s="62" t="s">
        <v>1786</v>
      </c>
      <c r="C393" s="60">
        <f>IF(C392="","",IF(AND(MONTH(C392)&gt;=1,MONTH(C392)&lt;=3),1,IF(AND(MONTH(C392)&gt;=4,MONTH(C392)&lt;=6),2,IF(AND(MONTH(C392)&gt;=7,MONTH(C392)&lt;=9),3,4))))</f>
        <v>2</v>
      </c>
      <c r="D393" s="81"/>
      <c r="E393" s="62" t="s">
        <v>13191</v>
      </c>
      <c r="F393" s="61" t="s">
        <v>11111</v>
      </c>
      <c r="G393" s="5"/>
      <c r="H393" s="5"/>
      <c r="I393" s="5"/>
      <c r="J393" s="5"/>
    </row>
    <row r="394" spans="1:10" ht="14.1" customHeight="1" thickBot="1" x14ac:dyDescent="0.25">
      <c r="A394" s="5"/>
      <c r="B394" s="5"/>
      <c r="C394" s="5"/>
      <c r="D394" s="5"/>
      <c r="E394" s="5"/>
      <c r="F394" s="5"/>
      <c r="G394" s="5"/>
      <c r="H394" s="5"/>
      <c r="I394" s="5"/>
      <c r="J394" s="5"/>
    </row>
    <row r="395" spans="1:10" ht="14.1" customHeight="1" thickBot="1" x14ac:dyDescent="0.25">
      <c r="A395" s="67" t="s">
        <v>15735</v>
      </c>
      <c r="B395" s="67" t="s">
        <v>16146</v>
      </c>
      <c r="C395" s="67" t="s">
        <v>15641</v>
      </c>
      <c r="D395" s="67" t="s">
        <v>15251</v>
      </c>
      <c r="E395" s="67" t="s">
        <v>6932</v>
      </c>
      <c r="F395" s="67" t="s">
        <v>15280</v>
      </c>
      <c r="G395" s="5"/>
      <c r="H395" s="5"/>
      <c r="I395" s="5"/>
      <c r="J395" s="5"/>
    </row>
    <row r="396" spans="1:10" ht="13.5" customHeight="1" x14ac:dyDescent="0.2">
      <c r="A396" s="63">
        <v>93151608</v>
      </c>
      <c r="B396" s="64" t="str">
        <f ca="1">IFERROR(INDEX(UNSPSCDes,MATCH(INDIRECT(ADDRESS(ROW(),COLUMN()-1,4)),UNSPSCCode,0)),"")</f>
        <v>Servicios bancarios gubernamentales o centrales</v>
      </c>
      <c r="C396" s="63" t="s">
        <v>18143</v>
      </c>
      <c r="D396" s="63">
        <v>3</v>
      </c>
      <c r="E396" s="66">
        <v>1000</v>
      </c>
      <c r="F396" s="65">
        <f ca="1">INDIRECT(ADDRESS(ROW(),COLUMN()-2,4))*INDIRECT(ADDRESS(ROW(),COLUMN()-1,4))</f>
        <v>3000</v>
      </c>
      <c r="G396" s="5"/>
      <c r="H396" s="5"/>
      <c r="I396" s="5"/>
      <c r="J396" s="5"/>
    </row>
    <row r="397" spans="1:10" ht="13.5" customHeight="1" x14ac:dyDescent="0.2">
      <c r="A397" s="63">
        <v>93161601</v>
      </c>
      <c r="B397" s="64" t="str">
        <f ca="1">IFERROR(INDEX(UNSPSCDes,MATCH(INDIRECT(ADDRESS(ROW(),COLUMN()-1,4)),UNSPSCCode,0)),"")</f>
        <v>Impuesto sobre los bienes</v>
      </c>
      <c r="C397" s="63" t="s">
        <v>18143</v>
      </c>
      <c r="D397" s="63">
        <v>3</v>
      </c>
      <c r="E397" s="66">
        <v>3000</v>
      </c>
      <c r="F397" s="65">
        <f ca="1">INDIRECT(ADDRESS(ROW(),COLUMN()-2,4))*INDIRECT(ADDRESS(ROW(),COLUMN()-1,4))</f>
        <v>9000</v>
      </c>
      <c r="G397" s="5"/>
      <c r="H397" s="5"/>
      <c r="I397" s="5"/>
      <c r="J397" s="5"/>
    </row>
    <row r="398" spans="1:10" ht="14.1" customHeight="1" x14ac:dyDescent="0.2">
      <c r="A398" s="5"/>
      <c r="B398" s="5"/>
      <c r="C398" s="5"/>
      <c r="D398" s="5"/>
      <c r="E398" s="68" t="s">
        <v>12549</v>
      </c>
      <c r="F398" s="69">
        <f ca="1">SUM(Table336[MONTO TOTAL ESTIMADO])</f>
        <v>12000</v>
      </c>
      <c r="G398" s="5"/>
      <c r="H398" s="5" t="str">
        <f>C389</f>
        <v>Servicios</v>
      </c>
      <c r="I398" s="5" t="str">
        <f>E389</f>
        <v>No</v>
      </c>
      <c r="J398" s="5" t="str">
        <f>D389</f>
        <v>Compras por debajo del Umbral</v>
      </c>
    </row>
    <row r="399" spans="1:10" ht="14.1" customHeight="1" thickBot="1" x14ac:dyDescent="0.3"/>
    <row r="400" spans="1:10" ht="33.75" customHeight="1" thickBot="1" x14ac:dyDescent="0.25">
      <c r="A400" s="59" t="s">
        <v>16382</v>
      </c>
      <c r="B400" s="59" t="s">
        <v>161</v>
      </c>
      <c r="C400" s="59" t="s">
        <v>11723</v>
      </c>
      <c r="D400" s="59" t="s">
        <v>14377</v>
      </c>
      <c r="E400" s="59" t="s">
        <v>10961</v>
      </c>
      <c r="F400" s="59" t="s">
        <v>11094</v>
      </c>
      <c r="G400" s="5"/>
      <c r="H400" s="5"/>
      <c r="I400" s="5"/>
      <c r="J400" s="5"/>
    </row>
    <row r="401" spans="1:10" ht="14.1" customHeight="1" thickBot="1" x14ac:dyDescent="0.25">
      <c r="A401" s="61" t="s">
        <v>18846</v>
      </c>
      <c r="B401" s="61" t="s">
        <v>18906</v>
      </c>
      <c r="C401" s="61" t="s">
        <v>6798</v>
      </c>
      <c r="D401" s="61" t="s">
        <v>10170</v>
      </c>
      <c r="E401" s="61" t="s">
        <v>17854</v>
      </c>
      <c r="F401" s="61"/>
      <c r="G401" s="5"/>
      <c r="H401" s="5"/>
      <c r="I401" s="5"/>
      <c r="J401" s="5"/>
    </row>
    <row r="402" spans="1:10" ht="14.1" customHeight="1" thickBot="1" x14ac:dyDescent="0.25">
      <c r="A402" s="80" t="s">
        <v>14828</v>
      </c>
      <c r="B402" s="62" t="s">
        <v>8528</v>
      </c>
      <c r="C402" s="71">
        <v>45110</v>
      </c>
      <c r="D402" s="80" t="s">
        <v>9385</v>
      </c>
      <c r="E402" s="62" t="s">
        <v>13092</v>
      </c>
      <c r="F402" s="61" t="s">
        <v>3080</v>
      </c>
      <c r="G402" s="5"/>
      <c r="H402" s="5"/>
      <c r="I402" s="5"/>
      <c r="J402" s="5"/>
    </row>
    <row r="403" spans="1:10" ht="14.1" customHeight="1" thickBot="1" x14ac:dyDescent="0.25">
      <c r="A403" s="81"/>
      <c r="B403" s="62" t="s">
        <v>1786</v>
      </c>
      <c r="C403" s="60">
        <f>IF(C402="","",IF(AND(MONTH(C402)&gt;=1,MONTH(C402)&lt;=3),1,IF(AND(MONTH(C402)&gt;=4,MONTH(C402)&lt;=6),2,IF(AND(MONTH(C402)&gt;=7,MONTH(C402)&lt;=9),3,4))))</f>
        <v>3</v>
      </c>
      <c r="D403" s="81"/>
      <c r="E403" s="62" t="s">
        <v>2417</v>
      </c>
      <c r="F403" s="61" t="s">
        <v>11111</v>
      </c>
      <c r="G403" s="5"/>
      <c r="H403" s="5"/>
      <c r="I403" s="5"/>
      <c r="J403" s="5"/>
    </row>
    <row r="404" spans="1:10" ht="14.1" customHeight="1" thickBot="1" x14ac:dyDescent="0.25">
      <c r="A404" s="81"/>
      <c r="B404" s="62" t="s">
        <v>12941</v>
      </c>
      <c r="C404" s="71">
        <v>45111</v>
      </c>
      <c r="D404" s="81"/>
      <c r="E404" s="62" t="s">
        <v>3073</v>
      </c>
      <c r="F404" s="61" t="s">
        <v>11111</v>
      </c>
      <c r="G404" s="5"/>
      <c r="H404" s="5"/>
      <c r="I404" s="5"/>
      <c r="J404" s="5"/>
    </row>
    <row r="405" spans="1:10" ht="14.1" customHeight="1" thickBot="1" x14ac:dyDescent="0.25">
      <c r="A405" s="81"/>
      <c r="B405" s="62" t="s">
        <v>1786</v>
      </c>
      <c r="C405" s="60">
        <f>IF(C404="","",IF(AND(MONTH(C404)&gt;=1,MONTH(C404)&lt;=3),1,IF(AND(MONTH(C404)&gt;=4,MONTH(C404)&lt;=6),2,IF(AND(MONTH(C404)&gt;=7,MONTH(C404)&lt;=9),3,4))))</f>
        <v>3</v>
      </c>
      <c r="D405" s="81"/>
      <c r="E405" s="62" t="s">
        <v>13191</v>
      </c>
      <c r="F405" s="61" t="s">
        <v>11111</v>
      </c>
      <c r="G405" s="5"/>
      <c r="H405" s="5"/>
      <c r="I405" s="5"/>
      <c r="J405" s="5"/>
    </row>
    <row r="406" spans="1:10" ht="14.1" customHeight="1" thickBot="1" x14ac:dyDescent="0.25">
      <c r="A406" s="5"/>
      <c r="B406" s="5"/>
      <c r="C406" s="5"/>
      <c r="D406" s="5"/>
      <c r="E406" s="5"/>
      <c r="F406" s="5"/>
      <c r="G406" s="5"/>
      <c r="H406" s="5"/>
      <c r="I406" s="5"/>
      <c r="J406" s="5"/>
    </row>
    <row r="407" spans="1:10" ht="14.1" customHeight="1" thickBot="1" x14ac:dyDescent="0.25">
      <c r="A407" s="67" t="s">
        <v>15735</v>
      </c>
      <c r="B407" s="67" t="s">
        <v>16146</v>
      </c>
      <c r="C407" s="67" t="s">
        <v>15641</v>
      </c>
      <c r="D407" s="67" t="s">
        <v>15251</v>
      </c>
      <c r="E407" s="67" t="s">
        <v>6932</v>
      </c>
      <c r="F407" s="67" t="s">
        <v>15280</v>
      </c>
      <c r="G407" s="5"/>
      <c r="H407" s="5"/>
      <c r="I407" s="5"/>
      <c r="J407" s="5"/>
    </row>
    <row r="408" spans="1:10" ht="13.5" customHeight="1" x14ac:dyDescent="0.2">
      <c r="A408" s="63">
        <v>93151608</v>
      </c>
      <c r="B408" s="64" t="str">
        <f ca="1">IFERROR(INDEX(UNSPSCDes,MATCH(INDIRECT(ADDRESS(ROW(),COLUMN()-1,4)),UNSPSCCode,0)),"")</f>
        <v>Servicios bancarios gubernamentales o centrales</v>
      </c>
      <c r="C408" s="63" t="s">
        <v>18143</v>
      </c>
      <c r="D408" s="63">
        <v>3</v>
      </c>
      <c r="E408" s="66">
        <v>1000</v>
      </c>
      <c r="F408" s="65">
        <f ca="1">INDIRECT(ADDRESS(ROW(),COLUMN()-2,4))*INDIRECT(ADDRESS(ROW(),COLUMN()-1,4))</f>
        <v>3000</v>
      </c>
      <c r="G408" s="5"/>
      <c r="H408" s="5"/>
      <c r="I408" s="5"/>
      <c r="J408" s="5"/>
    </row>
    <row r="409" spans="1:10" ht="13.5" customHeight="1" x14ac:dyDescent="0.2">
      <c r="A409" s="63">
        <v>93161601</v>
      </c>
      <c r="B409" s="64" t="str">
        <f ca="1">IFERROR(INDEX(UNSPSCDes,MATCH(INDIRECT(ADDRESS(ROW(),COLUMN()-1,4)),UNSPSCCode,0)),"")</f>
        <v>Impuesto sobre los bienes</v>
      </c>
      <c r="C409" s="63" t="s">
        <v>18143</v>
      </c>
      <c r="D409" s="63">
        <v>3</v>
      </c>
      <c r="E409" s="66">
        <v>3000</v>
      </c>
      <c r="F409" s="65">
        <f ca="1">INDIRECT(ADDRESS(ROW(),COLUMN()-2,4))*INDIRECT(ADDRESS(ROW(),COLUMN()-1,4))</f>
        <v>9000</v>
      </c>
      <c r="G409" s="5"/>
      <c r="H409" s="5"/>
      <c r="I409" s="5"/>
      <c r="J409" s="5"/>
    </row>
    <row r="410" spans="1:10" ht="14.1" customHeight="1" x14ac:dyDescent="0.2">
      <c r="A410" s="5"/>
      <c r="B410" s="5"/>
      <c r="C410" s="5"/>
      <c r="D410" s="5"/>
      <c r="E410" s="68" t="s">
        <v>12549</v>
      </c>
      <c r="F410" s="69">
        <f ca="1">SUM(Table337[MONTO TOTAL ESTIMADO])</f>
        <v>12000</v>
      </c>
      <c r="G410" s="5"/>
      <c r="H410" s="5" t="str">
        <f>C401</f>
        <v>Servicios</v>
      </c>
      <c r="I410" s="5" t="str">
        <f>E401</f>
        <v>No</v>
      </c>
      <c r="J410" s="5" t="str">
        <f>D401</f>
        <v>Compras por debajo del Umbral</v>
      </c>
    </row>
    <row r="411" spans="1:10" ht="14.1" customHeight="1" thickBot="1" x14ac:dyDescent="0.3"/>
    <row r="412" spans="1:10" ht="33.75" customHeight="1" thickBot="1" x14ac:dyDescent="0.25">
      <c r="A412" s="59" t="s">
        <v>16382</v>
      </c>
      <c r="B412" s="59" t="s">
        <v>161</v>
      </c>
      <c r="C412" s="59" t="s">
        <v>11723</v>
      </c>
      <c r="D412" s="59" t="s">
        <v>14377</v>
      </c>
      <c r="E412" s="59" t="s">
        <v>10961</v>
      </c>
      <c r="F412" s="59" t="s">
        <v>11094</v>
      </c>
      <c r="G412" s="5"/>
      <c r="H412" s="5"/>
      <c r="I412" s="5"/>
      <c r="J412" s="5"/>
    </row>
    <row r="413" spans="1:10" ht="14.1" customHeight="1" thickBot="1" x14ac:dyDescent="0.25">
      <c r="A413" s="61" t="s">
        <v>18846</v>
      </c>
      <c r="B413" s="61" t="s">
        <v>18906</v>
      </c>
      <c r="C413" s="61" t="s">
        <v>6798</v>
      </c>
      <c r="D413" s="61" t="s">
        <v>10170</v>
      </c>
      <c r="E413" s="61" t="s">
        <v>17854</v>
      </c>
      <c r="F413" s="61"/>
      <c r="G413" s="5"/>
      <c r="H413" s="5"/>
      <c r="I413" s="5"/>
      <c r="J413" s="5"/>
    </row>
    <row r="414" spans="1:10" ht="14.1" customHeight="1" thickBot="1" x14ac:dyDescent="0.25">
      <c r="A414" s="80" t="s">
        <v>14828</v>
      </c>
      <c r="B414" s="62" t="s">
        <v>8528</v>
      </c>
      <c r="C414" s="71">
        <v>45201</v>
      </c>
      <c r="D414" s="80" t="s">
        <v>9385</v>
      </c>
      <c r="E414" s="62" t="s">
        <v>13092</v>
      </c>
      <c r="F414" s="61" t="s">
        <v>3080</v>
      </c>
      <c r="G414" s="5"/>
      <c r="H414" s="5"/>
      <c r="I414" s="5"/>
      <c r="J414" s="5"/>
    </row>
    <row r="415" spans="1:10" ht="14.1" customHeight="1" thickBot="1" x14ac:dyDescent="0.25">
      <c r="A415" s="81"/>
      <c r="B415" s="62" t="s">
        <v>1786</v>
      </c>
      <c r="C415" s="60">
        <f>IF(C414="","",IF(AND(MONTH(C414)&gt;=1,MONTH(C414)&lt;=3),1,IF(AND(MONTH(C414)&gt;=4,MONTH(C414)&lt;=6),2,IF(AND(MONTH(C414)&gt;=7,MONTH(C414)&lt;=9),3,4))))</f>
        <v>4</v>
      </c>
      <c r="D415" s="81"/>
      <c r="E415" s="62" t="s">
        <v>2417</v>
      </c>
      <c r="F415" s="61" t="s">
        <v>11111</v>
      </c>
      <c r="G415" s="5"/>
      <c r="H415" s="5"/>
      <c r="I415" s="5"/>
      <c r="J415" s="5"/>
    </row>
    <row r="416" spans="1:10" ht="14.1" customHeight="1" thickBot="1" x14ac:dyDescent="0.25">
      <c r="A416" s="81"/>
      <c r="B416" s="62" t="s">
        <v>12941</v>
      </c>
      <c r="C416" s="71">
        <v>45202</v>
      </c>
      <c r="D416" s="81"/>
      <c r="E416" s="62" t="s">
        <v>3073</v>
      </c>
      <c r="F416" s="61" t="s">
        <v>11111</v>
      </c>
      <c r="G416" s="5"/>
      <c r="H416" s="5"/>
      <c r="I416" s="5"/>
      <c r="J416" s="5"/>
    </row>
    <row r="417" spans="1:10" ht="14.1" customHeight="1" thickBot="1" x14ac:dyDescent="0.25">
      <c r="A417" s="81"/>
      <c r="B417" s="62" t="s">
        <v>1786</v>
      </c>
      <c r="C417" s="60">
        <f>IF(C416="","",IF(AND(MONTH(C416)&gt;=1,MONTH(C416)&lt;=3),1,IF(AND(MONTH(C416)&gt;=4,MONTH(C416)&lt;=6),2,IF(AND(MONTH(C416)&gt;=7,MONTH(C416)&lt;=9),3,4))))</f>
        <v>4</v>
      </c>
      <c r="D417" s="81"/>
      <c r="E417" s="62" t="s">
        <v>13191</v>
      </c>
      <c r="F417" s="61" t="s">
        <v>11111</v>
      </c>
      <c r="G417" s="5"/>
      <c r="H417" s="5"/>
      <c r="I417" s="5"/>
      <c r="J417" s="5"/>
    </row>
    <row r="418" spans="1:10" ht="14.1" customHeight="1" thickBot="1" x14ac:dyDescent="0.25">
      <c r="A418" s="5"/>
      <c r="B418" s="5"/>
      <c r="C418" s="5"/>
      <c r="D418" s="5"/>
      <c r="E418" s="5"/>
      <c r="F418" s="5"/>
      <c r="G418" s="5"/>
      <c r="H418" s="5"/>
      <c r="I418" s="5"/>
      <c r="J418" s="5"/>
    </row>
    <row r="419" spans="1:10" ht="14.1" customHeight="1" thickBot="1" x14ac:dyDescent="0.25">
      <c r="A419" s="67" t="s">
        <v>15735</v>
      </c>
      <c r="B419" s="67" t="s">
        <v>16146</v>
      </c>
      <c r="C419" s="67" t="s">
        <v>15641</v>
      </c>
      <c r="D419" s="67" t="s">
        <v>15251</v>
      </c>
      <c r="E419" s="67" t="s">
        <v>6932</v>
      </c>
      <c r="F419" s="67" t="s">
        <v>15280</v>
      </c>
      <c r="G419" s="5"/>
      <c r="H419" s="5"/>
      <c r="I419" s="5"/>
      <c r="J419" s="5"/>
    </row>
    <row r="420" spans="1:10" ht="13.5" customHeight="1" x14ac:dyDescent="0.2">
      <c r="A420" s="63">
        <v>93151608</v>
      </c>
      <c r="B420" s="64" t="str">
        <f ca="1">IFERROR(INDEX(UNSPSCDes,MATCH(INDIRECT(ADDRESS(ROW(),COLUMN()-1,4)),UNSPSCCode,0)),"")</f>
        <v>Servicios bancarios gubernamentales o centrales</v>
      </c>
      <c r="C420" s="63" t="s">
        <v>18143</v>
      </c>
      <c r="D420" s="63">
        <v>3</v>
      </c>
      <c r="E420" s="66">
        <v>1000</v>
      </c>
      <c r="F420" s="65">
        <f ca="1">INDIRECT(ADDRESS(ROW(),COLUMN()-2,4))*INDIRECT(ADDRESS(ROW(),COLUMN()-1,4))</f>
        <v>3000</v>
      </c>
      <c r="G420" s="5"/>
      <c r="H420" s="5"/>
      <c r="I420" s="5"/>
      <c r="J420" s="5"/>
    </row>
    <row r="421" spans="1:10" ht="13.5" customHeight="1" x14ac:dyDescent="0.2">
      <c r="A421" s="63">
        <v>93161601</v>
      </c>
      <c r="B421" s="64" t="str">
        <f ca="1">IFERROR(INDEX(UNSPSCDes,MATCH(INDIRECT(ADDRESS(ROW(),COLUMN()-1,4)),UNSPSCCode,0)),"")</f>
        <v>Impuesto sobre los bienes</v>
      </c>
      <c r="C421" s="63" t="s">
        <v>18143</v>
      </c>
      <c r="D421" s="63">
        <v>3</v>
      </c>
      <c r="E421" s="66">
        <v>3000</v>
      </c>
      <c r="F421" s="65">
        <f ca="1">INDIRECT(ADDRESS(ROW(),COLUMN()-2,4))*INDIRECT(ADDRESS(ROW(),COLUMN()-1,4))</f>
        <v>9000</v>
      </c>
      <c r="G421" s="5"/>
      <c r="H421" s="5"/>
      <c r="I421" s="5"/>
      <c r="J421" s="5"/>
    </row>
    <row r="422" spans="1:10" ht="14.1" customHeight="1" x14ac:dyDescent="0.2">
      <c r="A422" s="5"/>
      <c r="B422" s="5"/>
      <c r="C422" s="5"/>
      <c r="D422" s="5"/>
      <c r="E422" s="68" t="s">
        <v>12549</v>
      </c>
      <c r="F422" s="69">
        <f ca="1">SUM(Table338[MONTO TOTAL ESTIMADO])</f>
        <v>12000</v>
      </c>
      <c r="G422" s="5"/>
      <c r="H422" s="5" t="str">
        <f>C413</f>
        <v>Servicios</v>
      </c>
      <c r="I422" s="5" t="str">
        <f>E413</f>
        <v>No</v>
      </c>
      <c r="J422" s="5" t="str">
        <f>D413</f>
        <v>Compras por debajo del Umbral</v>
      </c>
    </row>
    <row r="423" spans="1:10" ht="14.1" customHeight="1" thickBot="1" x14ac:dyDescent="0.3"/>
    <row r="424" spans="1:10" ht="33.75" customHeight="1" thickBot="1" x14ac:dyDescent="0.25">
      <c r="A424" s="59" t="s">
        <v>16382</v>
      </c>
      <c r="B424" s="59" t="s">
        <v>161</v>
      </c>
      <c r="C424" s="59" t="s">
        <v>11723</v>
      </c>
      <c r="D424" s="59" t="s">
        <v>14377</v>
      </c>
      <c r="E424" s="59" t="s">
        <v>10961</v>
      </c>
      <c r="F424" s="59" t="s">
        <v>11094</v>
      </c>
      <c r="G424" s="5"/>
      <c r="H424" s="5"/>
      <c r="I424" s="5"/>
      <c r="J424" s="5"/>
    </row>
    <row r="425" spans="1:10" ht="14.1" customHeight="1" thickBot="1" x14ac:dyDescent="0.25">
      <c r="A425" s="61" t="s">
        <v>18847</v>
      </c>
      <c r="B425" s="61" t="s">
        <v>18848</v>
      </c>
      <c r="C425" s="61" t="s">
        <v>6798</v>
      </c>
      <c r="D425" s="61" t="s">
        <v>10170</v>
      </c>
      <c r="E425" s="61" t="s">
        <v>8854</v>
      </c>
      <c r="F425" s="61"/>
      <c r="G425" s="5"/>
      <c r="H425" s="5"/>
      <c r="I425" s="5"/>
      <c r="J425" s="5"/>
    </row>
    <row r="426" spans="1:10" ht="14.1" customHeight="1" thickBot="1" x14ac:dyDescent="0.25">
      <c r="A426" s="80" t="s">
        <v>14828</v>
      </c>
      <c r="B426" s="62" t="s">
        <v>8528</v>
      </c>
      <c r="C426" s="71">
        <v>44928</v>
      </c>
      <c r="D426" s="80" t="s">
        <v>9385</v>
      </c>
      <c r="E426" s="62" t="s">
        <v>13092</v>
      </c>
      <c r="F426" s="61" t="s">
        <v>3080</v>
      </c>
      <c r="G426" s="5"/>
      <c r="H426" s="5"/>
      <c r="I426" s="5"/>
      <c r="J426" s="5"/>
    </row>
    <row r="427" spans="1:10" ht="14.1" customHeight="1" thickBot="1" x14ac:dyDescent="0.25">
      <c r="A427" s="81"/>
      <c r="B427" s="62" t="s">
        <v>1786</v>
      </c>
      <c r="C427" s="60">
        <f>IF(C426="","",IF(AND(MONTH(C426)&gt;=1,MONTH(C426)&lt;=3),1,IF(AND(MONTH(C426)&gt;=4,MONTH(C426)&lt;=6),2,IF(AND(MONTH(C426)&gt;=7,MONTH(C426)&lt;=9),3,4))))</f>
        <v>1</v>
      </c>
      <c r="D427" s="81"/>
      <c r="E427" s="62" t="s">
        <v>2417</v>
      </c>
      <c r="F427" s="61" t="s">
        <v>11111</v>
      </c>
      <c r="G427" s="5"/>
      <c r="H427" s="5"/>
      <c r="I427" s="5"/>
      <c r="J427" s="5"/>
    </row>
    <row r="428" spans="1:10" ht="14.1" customHeight="1" thickBot="1" x14ac:dyDescent="0.25">
      <c r="A428" s="81"/>
      <c r="B428" s="62" t="s">
        <v>12941</v>
      </c>
      <c r="C428" s="71">
        <v>44929</v>
      </c>
      <c r="D428" s="81"/>
      <c r="E428" s="62" t="s">
        <v>3073</v>
      </c>
      <c r="F428" s="61" t="s">
        <v>11111</v>
      </c>
      <c r="G428" s="5"/>
      <c r="H428" s="5"/>
      <c r="I428" s="5"/>
      <c r="J428" s="5"/>
    </row>
    <row r="429" spans="1:10" ht="14.1" customHeight="1" thickBot="1" x14ac:dyDescent="0.25">
      <c r="A429" s="81"/>
      <c r="B429" s="62" t="s">
        <v>1786</v>
      </c>
      <c r="C429" s="60">
        <f>IF(C428="","",IF(AND(MONTH(C428)&gt;=1,MONTH(C428)&lt;=3),1,IF(AND(MONTH(C428)&gt;=4,MONTH(C428)&lt;=6),2,IF(AND(MONTH(C428)&gt;=7,MONTH(C428)&lt;=9),3,4))))</f>
        <v>1</v>
      </c>
      <c r="D429" s="81"/>
      <c r="E429" s="62" t="s">
        <v>13191</v>
      </c>
      <c r="F429" s="61" t="s">
        <v>11111</v>
      </c>
      <c r="G429" s="5"/>
      <c r="H429" s="5"/>
      <c r="I429" s="5"/>
      <c r="J429" s="5"/>
    </row>
    <row r="430" spans="1:10" ht="14.1" customHeight="1" thickBot="1" x14ac:dyDescent="0.25">
      <c r="A430" s="5"/>
      <c r="B430" s="5"/>
      <c r="C430" s="5"/>
      <c r="D430" s="5"/>
      <c r="E430" s="5"/>
      <c r="F430" s="5"/>
      <c r="G430" s="5"/>
      <c r="H430" s="5"/>
      <c r="I430" s="5"/>
      <c r="J430" s="5"/>
    </row>
    <row r="431" spans="1:10" ht="14.1" customHeight="1" thickBot="1" x14ac:dyDescent="0.25">
      <c r="A431" s="67" t="s">
        <v>15735</v>
      </c>
      <c r="B431" s="67" t="s">
        <v>16146</v>
      </c>
      <c r="C431" s="67" t="s">
        <v>15641</v>
      </c>
      <c r="D431" s="67" t="s">
        <v>15251</v>
      </c>
      <c r="E431" s="67" t="s">
        <v>6932</v>
      </c>
      <c r="F431" s="67" t="s">
        <v>15280</v>
      </c>
      <c r="G431" s="5"/>
      <c r="H431" s="5"/>
      <c r="I431" s="5"/>
      <c r="J431" s="5"/>
    </row>
    <row r="432" spans="1:10" ht="13.5" customHeight="1" x14ac:dyDescent="0.2">
      <c r="A432" s="63">
        <v>72102103</v>
      </c>
      <c r="B432" s="64" t="str">
        <f ca="1">IFERROR(INDEX(UNSPSCDes,MATCH(INDIRECT(ADDRESS(ROW(),COLUMN()-1,4)),UNSPSCCode,0)),"")</f>
        <v>Servicios de exterminación o fumigación</v>
      </c>
      <c r="C432" s="63" t="s">
        <v>1449</v>
      </c>
      <c r="D432" s="63">
        <v>6</v>
      </c>
      <c r="E432" s="66">
        <v>8500</v>
      </c>
      <c r="F432" s="65">
        <f ca="1">INDIRECT(ADDRESS(ROW(),COLUMN()-2,4))*INDIRECT(ADDRESS(ROW(),COLUMN()-1,4))</f>
        <v>51000</v>
      </c>
      <c r="G432" s="5"/>
      <c r="H432" s="5"/>
      <c r="I432" s="5"/>
      <c r="J432" s="5"/>
    </row>
    <row r="433" spans="1:10" ht="13.5" customHeight="1" x14ac:dyDescent="0.2">
      <c r="A433" s="63">
        <v>91111502</v>
      </c>
      <c r="B433" s="64" t="str">
        <f ca="1">IFERROR(INDEX(UNSPSCDes,MATCH(INDIRECT(ADDRESS(ROW(),COLUMN()-1,4)),UNSPSCCode,0)),"")</f>
        <v>Servicios de lavandería</v>
      </c>
      <c r="C433" s="63" t="s">
        <v>18143</v>
      </c>
      <c r="D433" s="63">
        <v>3</v>
      </c>
      <c r="E433" s="66">
        <v>2500</v>
      </c>
      <c r="F433" s="65">
        <f ca="1">INDIRECT(ADDRESS(ROW(),COLUMN()-2,4))*INDIRECT(ADDRESS(ROW(),COLUMN()-1,4))</f>
        <v>7500</v>
      </c>
      <c r="G433" s="5"/>
      <c r="H433" s="5"/>
      <c r="I433" s="5"/>
      <c r="J433" s="5"/>
    </row>
    <row r="434" spans="1:10" ht="13.5" customHeight="1" x14ac:dyDescent="0.2">
      <c r="A434" s="77">
        <v>76111501</v>
      </c>
      <c r="B434" s="64" t="str">
        <f ca="1">IFERROR(INDEX(UNSPSCDes,MATCH(INDIRECT(ADDRESS(ROW(),COLUMN()-1,4)),UNSPSCCode,0)),"")</f>
        <v>Servicios de limpieza de edificios</v>
      </c>
      <c r="C434" s="63" t="s">
        <v>18143</v>
      </c>
      <c r="D434" s="63">
        <v>3</v>
      </c>
      <c r="E434" s="66">
        <v>8000</v>
      </c>
      <c r="F434" s="65">
        <f ca="1">INDIRECT(ADDRESS(ROW(),COLUMN()-2,4))*INDIRECT(ADDRESS(ROW(),COLUMN()-1,4))</f>
        <v>24000</v>
      </c>
      <c r="G434" s="5"/>
      <c r="H434" s="5"/>
      <c r="I434" s="5"/>
      <c r="J434" s="5"/>
    </row>
    <row r="435" spans="1:10" ht="14.1" customHeight="1" x14ac:dyDescent="0.2">
      <c r="A435" s="5"/>
      <c r="B435" s="5"/>
      <c r="C435" s="5"/>
      <c r="D435" s="5"/>
      <c r="E435" s="68" t="s">
        <v>12549</v>
      </c>
      <c r="F435" s="69">
        <f ca="1">SUM(Table339[MONTO TOTAL ESTIMADO])</f>
        <v>82500</v>
      </c>
      <c r="G435" s="5"/>
      <c r="H435" s="5" t="str">
        <f>C425</f>
        <v>Servicios</v>
      </c>
      <c r="I435" s="5" t="str">
        <f>E425</f>
        <v>Sí</v>
      </c>
      <c r="J435" s="5" t="str">
        <f>D425</f>
        <v>Compras por debajo del Umbral</v>
      </c>
    </row>
    <row r="436" spans="1:10" ht="14.1" customHeight="1" thickBot="1" x14ac:dyDescent="0.3"/>
    <row r="437" spans="1:10" ht="33.75" customHeight="1" thickBot="1" x14ac:dyDescent="0.25">
      <c r="A437" s="59" t="s">
        <v>16382</v>
      </c>
      <c r="B437" s="59" t="s">
        <v>161</v>
      </c>
      <c r="C437" s="59" t="s">
        <v>11723</v>
      </c>
      <c r="D437" s="59" t="s">
        <v>14377</v>
      </c>
      <c r="E437" s="59" t="s">
        <v>10961</v>
      </c>
      <c r="F437" s="59" t="s">
        <v>11094</v>
      </c>
      <c r="G437" s="5"/>
      <c r="H437" s="5"/>
      <c r="I437" s="5"/>
      <c r="J437" s="5"/>
    </row>
    <row r="438" spans="1:10" ht="14.1" customHeight="1" thickBot="1" x14ac:dyDescent="0.25">
      <c r="A438" s="61" t="s">
        <v>18847</v>
      </c>
      <c r="B438" s="61" t="s">
        <v>18848</v>
      </c>
      <c r="C438" s="61" t="s">
        <v>6798</v>
      </c>
      <c r="D438" s="61" t="s">
        <v>10170</v>
      </c>
      <c r="E438" s="61" t="s">
        <v>8854</v>
      </c>
      <c r="F438" s="61"/>
      <c r="G438" s="5"/>
      <c r="H438" s="5"/>
      <c r="I438" s="5"/>
      <c r="J438" s="5"/>
    </row>
    <row r="439" spans="1:10" ht="14.1" customHeight="1" thickBot="1" x14ac:dyDescent="0.25">
      <c r="A439" s="80" t="s">
        <v>14828</v>
      </c>
      <c r="B439" s="62" t="s">
        <v>8528</v>
      </c>
      <c r="C439" s="71">
        <v>45019</v>
      </c>
      <c r="D439" s="80" t="s">
        <v>9385</v>
      </c>
      <c r="E439" s="62" t="s">
        <v>13092</v>
      </c>
      <c r="F439" s="61" t="s">
        <v>3080</v>
      </c>
      <c r="G439" s="5"/>
      <c r="H439" s="5"/>
      <c r="I439" s="5"/>
      <c r="J439" s="5"/>
    </row>
    <row r="440" spans="1:10" ht="14.1" customHeight="1" thickBot="1" x14ac:dyDescent="0.25">
      <c r="A440" s="81"/>
      <c r="B440" s="62" t="s">
        <v>1786</v>
      </c>
      <c r="C440" s="60">
        <f>IF(C439="","",IF(AND(MONTH(C439)&gt;=1,MONTH(C439)&lt;=3),1,IF(AND(MONTH(C439)&gt;=4,MONTH(C439)&lt;=6),2,IF(AND(MONTH(C439)&gt;=7,MONTH(C439)&lt;=9),3,4))))</f>
        <v>2</v>
      </c>
      <c r="D440" s="81"/>
      <c r="E440" s="62" t="s">
        <v>2417</v>
      </c>
      <c r="F440" s="61" t="s">
        <v>11111</v>
      </c>
      <c r="G440" s="5"/>
      <c r="H440" s="5"/>
      <c r="I440" s="5"/>
      <c r="J440" s="5"/>
    </row>
    <row r="441" spans="1:10" ht="14.1" customHeight="1" thickBot="1" x14ac:dyDescent="0.25">
      <c r="A441" s="81"/>
      <c r="B441" s="62" t="s">
        <v>12941</v>
      </c>
      <c r="C441" s="71">
        <v>45020</v>
      </c>
      <c r="D441" s="81"/>
      <c r="E441" s="62" t="s">
        <v>3073</v>
      </c>
      <c r="F441" s="61" t="s">
        <v>11111</v>
      </c>
      <c r="G441" s="5"/>
      <c r="H441" s="5"/>
      <c r="I441" s="5"/>
      <c r="J441" s="5"/>
    </row>
    <row r="442" spans="1:10" ht="14.1" customHeight="1" thickBot="1" x14ac:dyDescent="0.25">
      <c r="A442" s="81"/>
      <c r="B442" s="62" t="s">
        <v>1786</v>
      </c>
      <c r="C442" s="60">
        <f>IF(C441="","",IF(AND(MONTH(C441)&gt;=1,MONTH(C441)&lt;=3),1,IF(AND(MONTH(C441)&gt;=4,MONTH(C441)&lt;=6),2,IF(AND(MONTH(C441)&gt;=7,MONTH(C441)&lt;=9),3,4))))</f>
        <v>2</v>
      </c>
      <c r="D442" s="81"/>
      <c r="E442" s="62" t="s">
        <v>13191</v>
      </c>
      <c r="F442" s="61" t="s">
        <v>11111</v>
      </c>
      <c r="G442" s="5"/>
      <c r="H442" s="5"/>
      <c r="I442" s="5"/>
      <c r="J442" s="5"/>
    </row>
    <row r="443" spans="1:10" ht="14.1" customHeight="1" thickBot="1" x14ac:dyDescent="0.25">
      <c r="A443" s="5"/>
      <c r="B443" s="5"/>
      <c r="C443" s="5"/>
      <c r="D443" s="5"/>
      <c r="E443" s="5"/>
      <c r="F443" s="5"/>
      <c r="G443" s="5"/>
      <c r="H443" s="5"/>
      <c r="I443" s="5"/>
      <c r="J443" s="5"/>
    </row>
    <row r="444" spans="1:10" ht="14.1" customHeight="1" thickBot="1" x14ac:dyDescent="0.25">
      <c r="A444" s="67" t="s">
        <v>15735</v>
      </c>
      <c r="B444" s="67" t="s">
        <v>16146</v>
      </c>
      <c r="C444" s="67" t="s">
        <v>15641</v>
      </c>
      <c r="D444" s="67" t="s">
        <v>15251</v>
      </c>
      <c r="E444" s="67" t="s">
        <v>6932</v>
      </c>
      <c r="F444" s="67" t="s">
        <v>15280</v>
      </c>
      <c r="G444" s="5"/>
      <c r="H444" s="5"/>
      <c r="I444" s="5"/>
      <c r="J444" s="5"/>
    </row>
    <row r="445" spans="1:10" ht="14.1" customHeight="1" x14ac:dyDescent="0.2">
      <c r="A445" s="63">
        <v>72102103</v>
      </c>
      <c r="B445" s="64" t="str">
        <f ca="1">IFERROR(INDEX(UNSPSCDes,MATCH(INDIRECT(ADDRESS(ROW(),COLUMN()-1,4)),UNSPSCCode,0)),"")</f>
        <v>Servicios de exterminación o fumigación</v>
      </c>
      <c r="C445" s="63" t="s">
        <v>1449</v>
      </c>
      <c r="D445" s="63">
        <v>6</v>
      </c>
      <c r="E445" s="66">
        <v>8500</v>
      </c>
      <c r="F445" s="65">
        <f ca="1">INDIRECT(ADDRESS(ROW(),COLUMN()-2,4))*INDIRECT(ADDRESS(ROW(),COLUMN()-1,4))</f>
        <v>51000</v>
      </c>
      <c r="G445" s="5"/>
      <c r="H445" s="5"/>
      <c r="I445" s="5"/>
      <c r="J445" s="5"/>
    </row>
    <row r="446" spans="1:10" ht="13.5" customHeight="1" x14ac:dyDescent="0.2">
      <c r="A446" s="63">
        <v>91111502</v>
      </c>
      <c r="B446" s="64" t="str">
        <f ca="1">IFERROR(INDEX(UNSPSCDes,MATCH(INDIRECT(ADDRESS(ROW(),COLUMN()-1,4)),UNSPSCCode,0)),"")</f>
        <v>Servicios de lavandería</v>
      </c>
      <c r="C446" s="63" t="s">
        <v>18143</v>
      </c>
      <c r="D446" s="63">
        <v>3</v>
      </c>
      <c r="E446" s="66">
        <v>2500</v>
      </c>
      <c r="F446" s="65">
        <f ca="1">INDIRECT(ADDRESS(ROW(),COLUMN()-2,4))*INDIRECT(ADDRESS(ROW(),COLUMN()-1,4))</f>
        <v>7500</v>
      </c>
      <c r="G446" s="5"/>
      <c r="H446" s="5"/>
      <c r="I446" s="5"/>
      <c r="J446" s="5"/>
    </row>
    <row r="447" spans="1:10" ht="13.5" customHeight="1" x14ac:dyDescent="0.2">
      <c r="A447" s="63">
        <v>76111501</v>
      </c>
      <c r="B447" s="64" t="str">
        <f ca="1">IFERROR(INDEX(UNSPSCDes,MATCH(INDIRECT(ADDRESS(ROW(),COLUMN()-1,4)),UNSPSCCode,0)),"")</f>
        <v>Servicios de limpieza de edificios</v>
      </c>
      <c r="C447" s="63" t="s">
        <v>18143</v>
      </c>
      <c r="D447" s="63">
        <v>3</v>
      </c>
      <c r="E447" s="66">
        <v>8000</v>
      </c>
      <c r="F447" s="65">
        <f ca="1">INDIRECT(ADDRESS(ROW(),COLUMN()-2,4))*INDIRECT(ADDRESS(ROW(),COLUMN()-1,4))</f>
        <v>24000</v>
      </c>
      <c r="G447" s="5"/>
      <c r="H447" s="5"/>
      <c r="I447" s="5"/>
      <c r="J447" s="5"/>
    </row>
    <row r="448" spans="1:10" ht="14.1" customHeight="1" x14ac:dyDescent="0.2">
      <c r="A448" s="5"/>
      <c r="B448" s="5"/>
      <c r="C448" s="5"/>
      <c r="D448" s="5"/>
      <c r="E448" s="68" t="s">
        <v>12549</v>
      </c>
      <c r="F448" s="69">
        <f ca="1">SUM(Table340[MONTO TOTAL ESTIMADO])</f>
        <v>82500</v>
      </c>
      <c r="G448" s="5"/>
      <c r="H448" s="5" t="str">
        <f>C438</f>
        <v>Servicios</v>
      </c>
      <c r="I448" s="5" t="str">
        <f>E438</f>
        <v>Sí</v>
      </c>
      <c r="J448" s="5" t="str">
        <f>D438</f>
        <v>Compras por debajo del Umbral</v>
      </c>
    </row>
    <row r="449" spans="1:10" ht="14.1" customHeight="1" thickBot="1" x14ac:dyDescent="0.3"/>
    <row r="450" spans="1:10" ht="33.75" customHeight="1" thickBot="1" x14ac:dyDescent="0.25">
      <c r="A450" s="59" t="s">
        <v>16382</v>
      </c>
      <c r="B450" s="59" t="s">
        <v>161</v>
      </c>
      <c r="C450" s="59" t="s">
        <v>11723</v>
      </c>
      <c r="D450" s="59" t="s">
        <v>14377</v>
      </c>
      <c r="E450" s="59" t="s">
        <v>10961</v>
      </c>
      <c r="F450" s="59" t="s">
        <v>11094</v>
      </c>
      <c r="G450" s="5"/>
      <c r="H450" s="5"/>
      <c r="I450" s="5"/>
      <c r="J450" s="5"/>
    </row>
    <row r="451" spans="1:10" ht="14.1" customHeight="1" thickBot="1" x14ac:dyDescent="0.25">
      <c r="A451" s="61" t="s">
        <v>18847</v>
      </c>
      <c r="B451" s="61" t="s">
        <v>18848</v>
      </c>
      <c r="C451" s="61" t="s">
        <v>6798</v>
      </c>
      <c r="D451" s="61" t="s">
        <v>10170</v>
      </c>
      <c r="E451" s="61" t="s">
        <v>8854</v>
      </c>
      <c r="F451" s="61"/>
      <c r="G451" s="5"/>
      <c r="H451" s="5"/>
      <c r="I451" s="5"/>
      <c r="J451" s="5"/>
    </row>
    <row r="452" spans="1:10" ht="14.1" customHeight="1" thickBot="1" x14ac:dyDescent="0.25">
      <c r="A452" s="80" t="s">
        <v>14828</v>
      </c>
      <c r="B452" s="62" t="s">
        <v>8528</v>
      </c>
      <c r="C452" s="71">
        <v>45110</v>
      </c>
      <c r="D452" s="80" t="s">
        <v>9385</v>
      </c>
      <c r="E452" s="62" t="s">
        <v>13092</v>
      </c>
      <c r="F452" s="61" t="s">
        <v>3080</v>
      </c>
      <c r="G452" s="5"/>
      <c r="H452" s="5"/>
      <c r="I452" s="5"/>
      <c r="J452" s="5"/>
    </row>
    <row r="453" spans="1:10" ht="14.1" customHeight="1" thickBot="1" x14ac:dyDescent="0.25">
      <c r="A453" s="81"/>
      <c r="B453" s="62" t="s">
        <v>1786</v>
      </c>
      <c r="C453" s="60">
        <f>IF(C452="","",IF(AND(MONTH(C452)&gt;=1,MONTH(C452)&lt;=3),1,IF(AND(MONTH(C452)&gt;=4,MONTH(C452)&lt;=6),2,IF(AND(MONTH(C452)&gt;=7,MONTH(C452)&lt;=9),3,4))))</f>
        <v>3</v>
      </c>
      <c r="D453" s="81"/>
      <c r="E453" s="62" t="s">
        <v>2417</v>
      </c>
      <c r="F453" s="61" t="s">
        <v>11111</v>
      </c>
      <c r="G453" s="5"/>
      <c r="H453" s="5"/>
      <c r="I453" s="5"/>
      <c r="J453" s="5"/>
    </row>
    <row r="454" spans="1:10" ht="14.1" customHeight="1" thickBot="1" x14ac:dyDescent="0.25">
      <c r="A454" s="81"/>
      <c r="B454" s="62" t="s">
        <v>12941</v>
      </c>
      <c r="C454" s="71">
        <v>45111</v>
      </c>
      <c r="D454" s="81"/>
      <c r="E454" s="62" t="s">
        <v>3073</v>
      </c>
      <c r="F454" s="61" t="s">
        <v>11111</v>
      </c>
      <c r="G454" s="5"/>
      <c r="H454" s="5"/>
      <c r="I454" s="5"/>
      <c r="J454" s="5"/>
    </row>
    <row r="455" spans="1:10" ht="14.1" customHeight="1" thickBot="1" x14ac:dyDescent="0.25">
      <c r="A455" s="81"/>
      <c r="B455" s="62" t="s">
        <v>1786</v>
      </c>
      <c r="C455" s="60">
        <f>IF(C454="","",IF(AND(MONTH(C454)&gt;=1,MONTH(C454)&lt;=3),1,IF(AND(MONTH(C454)&gt;=4,MONTH(C454)&lt;=6),2,IF(AND(MONTH(C454)&gt;=7,MONTH(C454)&lt;=9),3,4))))</f>
        <v>3</v>
      </c>
      <c r="D455" s="81"/>
      <c r="E455" s="62" t="s">
        <v>13191</v>
      </c>
      <c r="F455" s="61" t="s">
        <v>11111</v>
      </c>
      <c r="G455" s="5"/>
      <c r="H455" s="5"/>
      <c r="I455" s="5"/>
      <c r="J455" s="5"/>
    </row>
    <row r="456" spans="1:10" ht="14.1" customHeight="1" thickBot="1" x14ac:dyDescent="0.25">
      <c r="A456" s="5"/>
      <c r="B456" s="5"/>
      <c r="C456" s="5"/>
      <c r="D456" s="5"/>
      <c r="E456" s="5"/>
      <c r="F456" s="5"/>
      <c r="G456" s="5"/>
      <c r="H456" s="5"/>
      <c r="I456" s="5"/>
      <c r="J456" s="5"/>
    </row>
    <row r="457" spans="1:10" ht="14.1" customHeight="1" thickBot="1" x14ac:dyDescent="0.25">
      <c r="A457" s="67" t="s">
        <v>15735</v>
      </c>
      <c r="B457" s="67" t="s">
        <v>16146</v>
      </c>
      <c r="C457" s="67" t="s">
        <v>15641</v>
      </c>
      <c r="D457" s="67" t="s">
        <v>15251</v>
      </c>
      <c r="E457" s="67" t="s">
        <v>6932</v>
      </c>
      <c r="F457" s="67" t="s">
        <v>15280</v>
      </c>
      <c r="G457" s="5"/>
      <c r="H457" s="5"/>
      <c r="I457" s="5"/>
      <c r="J457" s="5"/>
    </row>
    <row r="458" spans="1:10" ht="14.1" customHeight="1" x14ac:dyDescent="0.2">
      <c r="A458" s="63">
        <v>72102103</v>
      </c>
      <c r="B458" s="64" t="str">
        <f ca="1">IFERROR(INDEX(UNSPSCDes,MATCH(INDIRECT(ADDRESS(ROW(),COLUMN()-1,4)),UNSPSCCode,0)),"")</f>
        <v>Servicios de exterminación o fumigación</v>
      </c>
      <c r="C458" s="63" t="s">
        <v>1449</v>
      </c>
      <c r="D458" s="63">
        <v>6</v>
      </c>
      <c r="E458" s="66">
        <v>8500</v>
      </c>
      <c r="F458" s="65">
        <f ca="1">INDIRECT(ADDRESS(ROW(),COLUMN()-2,4))*INDIRECT(ADDRESS(ROW(),COLUMN()-1,4))</f>
        <v>51000</v>
      </c>
      <c r="G458" s="5"/>
      <c r="H458" s="5"/>
      <c r="I458" s="5"/>
      <c r="J458" s="5"/>
    </row>
    <row r="459" spans="1:10" ht="13.5" customHeight="1" x14ac:dyDescent="0.2">
      <c r="A459" s="63">
        <v>91111502</v>
      </c>
      <c r="B459" s="64" t="str">
        <f ca="1">IFERROR(INDEX(UNSPSCDes,MATCH(INDIRECT(ADDRESS(ROW(),COLUMN()-1,4)),UNSPSCCode,0)),"")</f>
        <v>Servicios de lavandería</v>
      </c>
      <c r="C459" s="63" t="s">
        <v>18143</v>
      </c>
      <c r="D459" s="63">
        <v>3</v>
      </c>
      <c r="E459" s="66">
        <v>2500</v>
      </c>
      <c r="F459" s="65">
        <f ca="1">INDIRECT(ADDRESS(ROW(),COLUMN()-2,4))*INDIRECT(ADDRESS(ROW(),COLUMN()-1,4))</f>
        <v>7500</v>
      </c>
      <c r="G459" s="5"/>
      <c r="H459" s="5"/>
      <c r="I459" s="5"/>
      <c r="J459" s="5"/>
    </row>
    <row r="460" spans="1:10" ht="13.5" customHeight="1" x14ac:dyDescent="0.2">
      <c r="A460" s="63">
        <v>76111501</v>
      </c>
      <c r="B460" s="64" t="str">
        <f ca="1">IFERROR(INDEX(UNSPSCDes,MATCH(INDIRECT(ADDRESS(ROW(),COLUMN()-1,4)),UNSPSCCode,0)),"")</f>
        <v>Servicios de limpieza de edificios</v>
      </c>
      <c r="C460" s="63" t="s">
        <v>18143</v>
      </c>
      <c r="D460" s="63">
        <v>3</v>
      </c>
      <c r="E460" s="66">
        <v>8000</v>
      </c>
      <c r="F460" s="65">
        <f ca="1">INDIRECT(ADDRESS(ROW(),COLUMN()-2,4))*INDIRECT(ADDRESS(ROW(),COLUMN()-1,4))</f>
        <v>24000</v>
      </c>
      <c r="G460" s="5"/>
      <c r="H460" s="5"/>
      <c r="I460" s="5"/>
      <c r="J460" s="5"/>
    </row>
    <row r="461" spans="1:10" ht="14.1" customHeight="1" x14ac:dyDescent="0.2">
      <c r="A461" s="5"/>
      <c r="B461" s="5"/>
      <c r="C461" s="5"/>
      <c r="D461" s="5"/>
      <c r="E461" s="68" t="s">
        <v>12549</v>
      </c>
      <c r="F461" s="69">
        <f ca="1">SUM(Table341[MONTO TOTAL ESTIMADO])</f>
        <v>82500</v>
      </c>
      <c r="G461" s="5"/>
      <c r="H461" s="5" t="str">
        <f>C451</f>
        <v>Servicios</v>
      </c>
      <c r="I461" s="5" t="str">
        <f>E451</f>
        <v>Sí</v>
      </c>
      <c r="J461" s="5" t="str">
        <f>D451</f>
        <v>Compras por debajo del Umbral</v>
      </c>
    </row>
    <row r="462" spans="1:10" ht="14.1" customHeight="1" thickBot="1" x14ac:dyDescent="0.3"/>
    <row r="463" spans="1:10" ht="33.75" customHeight="1" thickBot="1" x14ac:dyDescent="0.25">
      <c r="A463" s="59" t="s">
        <v>16382</v>
      </c>
      <c r="B463" s="59" t="s">
        <v>161</v>
      </c>
      <c r="C463" s="59" t="s">
        <v>11723</v>
      </c>
      <c r="D463" s="59" t="s">
        <v>14377</v>
      </c>
      <c r="E463" s="59" t="s">
        <v>10961</v>
      </c>
      <c r="F463" s="59" t="s">
        <v>11094</v>
      </c>
      <c r="G463" s="5"/>
      <c r="H463" s="5"/>
      <c r="I463" s="5"/>
      <c r="J463" s="5"/>
    </row>
    <row r="464" spans="1:10" ht="14.1" customHeight="1" thickBot="1" x14ac:dyDescent="0.25">
      <c r="A464" s="61" t="s">
        <v>18847</v>
      </c>
      <c r="B464" s="61" t="s">
        <v>18848</v>
      </c>
      <c r="C464" s="61" t="s">
        <v>6798</v>
      </c>
      <c r="D464" s="61" t="s">
        <v>10170</v>
      </c>
      <c r="E464" s="61" t="s">
        <v>8854</v>
      </c>
      <c r="F464" s="61"/>
      <c r="G464" s="5"/>
      <c r="H464" s="5"/>
      <c r="I464" s="5"/>
      <c r="J464" s="5"/>
    </row>
    <row r="465" spans="1:10" ht="14.1" customHeight="1" thickBot="1" x14ac:dyDescent="0.25">
      <c r="A465" s="80" t="s">
        <v>14828</v>
      </c>
      <c r="B465" s="62" t="s">
        <v>8528</v>
      </c>
      <c r="C465" s="71">
        <v>45201</v>
      </c>
      <c r="D465" s="80" t="s">
        <v>9385</v>
      </c>
      <c r="E465" s="62" t="s">
        <v>13092</v>
      </c>
      <c r="F465" s="61" t="s">
        <v>3080</v>
      </c>
      <c r="G465" s="5"/>
      <c r="H465" s="5"/>
      <c r="I465" s="5"/>
      <c r="J465" s="5"/>
    </row>
    <row r="466" spans="1:10" ht="14.1" customHeight="1" thickBot="1" x14ac:dyDescent="0.25">
      <c r="A466" s="81"/>
      <c r="B466" s="62" t="s">
        <v>1786</v>
      </c>
      <c r="C466" s="60">
        <f>IF(C465="","",IF(AND(MONTH(C465)&gt;=1,MONTH(C465)&lt;=3),1,IF(AND(MONTH(C465)&gt;=4,MONTH(C465)&lt;=6),2,IF(AND(MONTH(C465)&gt;=7,MONTH(C465)&lt;=9),3,4))))</f>
        <v>4</v>
      </c>
      <c r="D466" s="81"/>
      <c r="E466" s="62" t="s">
        <v>2417</v>
      </c>
      <c r="F466" s="61" t="s">
        <v>11111</v>
      </c>
      <c r="G466" s="5"/>
      <c r="H466" s="5"/>
      <c r="I466" s="5"/>
      <c r="J466" s="5"/>
    </row>
    <row r="467" spans="1:10" ht="14.1" customHeight="1" thickBot="1" x14ac:dyDescent="0.25">
      <c r="A467" s="81"/>
      <c r="B467" s="62" t="s">
        <v>12941</v>
      </c>
      <c r="C467" s="71">
        <v>45202</v>
      </c>
      <c r="D467" s="81"/>
      <c r="E467" s="62" t="s">
        <v>3073</v>
      </c>
      <c r="F467" s="61" t="s">
        <v>11111</v>
      </c>
      <c r="G467" s="5"/>
      <c r="H467" s="5"/>
      <c r="I467" s="5"/>
      <c r="J467" s="5"/>
    </row>
    <row r="468" spans="1:10" ht="14.1" customHeight="1" thickBot="1" x14ac:dyDescent="0.25">
      <c r="A468" s="81"/>
      <c r="B468" s="62" t="s">
        <v>1786</v>
      </c>
      <c r="C468" s="60">
        <f>IF(C467="","",IF(AND(MONTH(C467)&gt;=1,MONTH(C467)&lt;=3),1,IF(AND(MONTH(C467)&gt;=4,MONTH(C467)&lt;=6),2,IF(AND(MONTH(C467)&gt;=7,MONTH(C467)&lt;=9),3,4))))</f>
        <v>4</v>
      </c>
      <c r="D468" s="81"/>
      <c r="E468" s="62" t="s">
        <v>13191</v>
      </c>
      <c r="F468" s="61" t="s">
        <v>11111</v>
      </c>
      <c r="G468" s="5"/>
      <c r="H468" s="5"/>
      <c r="I468" s="5"/>
      <c r="J468" s="5"/>
    </row>
    <row r="469" spans="1:10" ht="14.1" customHeight="1" thickBot="1" x14ac:dyDescent="0.25">
      <c r="A469" s="5"/>
      <c r="B469" s="5"/>
      <c r="C469" s="5"/>
      <c r="D469" s="5"/>
      <c r="E469" s="5"/>
      <c r="F469" s="5"/>
      <c r="G469" s="5"/>
      <c r="H469" s="5"/>
      <c r="I469" s="5"/>
      <c r="J469" s="5"/>
    </row>
    <row r="470" spans="1:10" ht="14.1" customHeight="1" thickBot="1" x14ac:dyDescent="0.25">
      <c r="A470" s="67" t="s">
        <v>15735</v>
      </c>
      <c r="B470" s="67" t="s">
        <v>16146</v>
      </c>
      <c r="C470" s="67" t="s">
        <v>15641</v>
      </c>
      <c r="D470" s="67" t="s">
        <v>15251</v>
      </c>
      <c r="E470" s="67" t="s">
        <v>6932</v>
      </c>
      <c r="F470" s="67" t="s">
        <v>15280</v>
      </c>
      <c r="G470" s="5"/>
      <c r="H470" s="5"/>
      <c r="I470" s="5"/>
      <c r="J470" s="5"/>
    </row>
    <row r="471" spans="1:10" ht="14.1" customHeight="1" x14ac:dyDescent="0.2">
      <c r="A471" s="63">
        <v>72102103</v>
      </c>
      <c r="B471" s="64" t="str">
        <f ca="1">IFERROR(INDEX(UNSPSCDes,MATCH(INDIRECT(ADDRESS(ROW(),COLUMN()-1,4)),UNSPSCCode,0)),"")</f>
        <v>Servicios de exterminación o fumigación</v>
      </c>
      <c r="C471" s="63" t="s">
        <v>1449</v>
      </c>
      <c r="D471" s="63">
        <v>6</v>
      </c>
      <c r="E471" s="66">
        <v>8500</v>
      </c>
      <c r="F471" s="65">
        <f ca="1">INDIRECT(ADDRESS(ROW(),COLUMN()-2,4))*INDIRECT(ADDRESS(ROW(),COLUMN()-1,4))</f>
        <v>51000</v>
      </c>
      <c r="G471" s="5"/>
      <c r="H471" s="5"/>
      <c r="I471" s="5"/>
      <c r="J471" s="5"/>
    </row>
    <row r="472" spans="1:10" ht="13.5" customHeight="1" x14ac:dyDescent="0.2">
      <c r="A472" s="63">
        <v>91111502</v>
      </c>
      <c r="B472" s="64" t="str">
        <f ca="1">IFERROR(INDEX(UNSPSCDes,MATCH(INDIRECT(ADDRESS(ROW(),COLUMN()-1,4)),UNSPSCCode,0)),"")</f>
        <v>Servicios de lavandería</v>
      </c>
      <c r="C472" s="63" t="s">
        <v>18143</v>
      </c>
      <c r="D472" s="63">
        <v>3</v>
      </c>
      <c r="E472" s="66">
        <v>2500</v>
      </c>
      <c r="F472" s="65">
        <f ca="1">INDIRECT(ADDRESS(ROW(),COLUMN()-2,4))*INDIRECT(ADDRESS(ROW(),COLUMN()-1,4))</f>
        <v>7500</v>
      </c>
      <c r="G472" s="5"/>
      <c r="H472" s="5"/>
      <c r="I472" s="5"/>
      <c r="J472" s="5"/>
    </row>
    <row r="473" spans="1:10" ht="13.5" customHeight="1" x14ac:dyDescent="0.2">
      <c r="A473" s="63">
        <v>76111501</v>
      </c>
      <c r="B473" s="64" t="str">
        <f ca="1">IFERROR(INDEX(UNSPSCDes,MATCH(INDIRECT(ADDRESS(ROW(),COLUMN()-1,4)),UNSPSCCode,0)),"")</f>
        <v>Servicios de limpieza de edificios</v>
      </c>
      <c r="C473" s="63" t="s">
        <v>18143</v>
      </c>
      <c r="D473" s="63">
        <v>3</v>
      </c>
      <c r="E473" s="66">
        <v>8000</v>
      </c>
      <c r="F473" s="65">
        <f ca="1">INDIRECT(ADDRESS(ROW(),COLUMN()-2,4))*INDIRECT(ADDRESS(ROW(),COLUMN()-1,4))</f>
        <v>24000</v>
      </c>
      <c r="G473" s="5"/>
      <c r="H473" s="5"/>
      <c r="I473" s="5"/>
      <c r="J473" s="5"/>
    </row>
    <row r="474" spans="1:10" ht="14.1" customHeight="1" x14ac:dyDescent="0.2">
      <c r="A474" s="5"/>
      <c r="B474" s="5"/>
      <c r="C474" s="5"/>
      <c r="D474" s="5"/>
      <c r="E474" s="68" t="s">
        <v>12549</v>
      </c>
      <c r="F474" s="69">
        <f ca="1">SUM(Table342[MONTO TOTAL ESTIMADO])</f>
        <v>82500</v>
      </c>
      <c r="G474" s="5"/>
      <c r="H474" s="5" t="str">
        <f>C464</f>
        <v>Servicios</v>
      </c>
      <c r="I474" s="5" t="str">
        <f>E464</f>
        <v>Sí</v>
      </c>
      <c r="J474" s="5" t="str">
        <f>D464</f>
        <v>Compras por debajo del Umbral</v>
      </c>
    </row>
    <row r="475" spans="1:10" ht="14.1" customHeight="1" thickBot="1" x14ac:dyDescent="0.3"/>
    <row r="476" spans="1:10" ht="33.75" customHeight="1" thickBot="1" x14ac:dyDescent="0.25">
      <c r="A476" s="59" t="s">
        <v>16382</v>
      </c>
      <c r="B476" s="59" t="s">
        <v>161</v>
      </c>
      <c r="C476" s="59" t="s">
        <v>11723</v>
      </c>
      <c r="D476" s="59" t="s">
        <v>14377</v>
      </c>
      <c r="E476" s="59" t="s">
        <v>10961</v>
      </c>
      <c r="F476" s="59" t="s">
        <v>11094</v>
      </c>
      <c r="G476" s="5"/>
      <c r="H476" s="5"/>
      <c r="I476" s="5"/>
      <c r="J476" s="5"/>
    </row>
    <row r="477" spans="1:10" ht="13.5" customHeight="1" thickBot="1" x14ac:dyDescent="0.25">
      <c r="A477" s="61" t="s">
        <v>18849</v>
      </c>
      <c r="B477" s="61" t="s">
        <v>18850</v>
      </c>
      <c r="C477" s="61" t="s">
        <v>6798</v>
      </c>
      <c r="D477" s="61" t="s">
        <v>10170</v>
      </c>
      <c r="E477" s="61" t="s">
        <v>8854</v>
      </c>
      <c r="F477" s="61"/>
      <c r="G477" s="5"/>
      <c r="H477" s="5"/>
      <c r="I477" s="5"/>
      <c r="J477" s="5"/>
    </row>
    <row r="478" spans="1:10" ht="14.1" customHeight="1" thickBot="1" x14ac:dyDescent="0.25">
      <c r="A478" s="80" t="s">
        <v>14828</v>
      </c>
      <c r="B478" s="62" t="s">
        <v>8528</v>
      </c>
      <c r="C478" s="71">
        <v>44928</v>
      </c>
      <c r="D478" s="80" t="s">
        <v>9385</v>
      </c>
      <c r="E478" s="62" t="s">
        <v>13092</v>
      </c>
      <c r="F478" s="61" t="s">
        <v>3080</v>
      </c>
      <c r="G478" s="5"/>
      <c r="H478" s="5"/>
      <c r="I478" s="5"/>
      <c r="J478" s="5"/>
    </row>
    <row r="479" spans="1:10" ht="14.1" customHeight="1" thickBot="1" x14ac:dyDescent="0.25">
      <c r="A479" s="81"/>
      <c r="B479" s="62" t="s">
        <v>1786</v>
      </c>
      <c r="C479" s="60">
        <f>IF(C478="","",IF(AND(MONTH(C478)&gt;=1,MONTH(C478)&lt;=3),1,IF(AND(MONTH(C478)&gt;=4,MONTH(C478)&lt;=6),2,IF(AND(MONTH(C478)&gt;=7,MONTH(C478)&lt;=9),3,4))))</f>
        <v>1</v>
      </c>
      <c r="D479" s="81"/>
      <c r="E479" s="62" t="s">
        <v>2417</v>
      </c>
      <c r="F479" s="61" t="s">
        <v>11111</v>
      </c>
      <c r="G479" s="5"/>
      <c r="H479" s="5"/>
      <c r="I479" s="5"/>
      <c r="J479" s="5"/>
    </row>
    <row r="480" spans="1:10" ht="14.1" customHeight="1" thickBot="1" x14ac:dyDescent="0.25">
      <c r="A480" s="81"/>
      <c r="B480" s="62" t="s">
        <v>12941</v>
      </c>
      <c r="C480" s="71">
        <v>44929</v>
      </c>
      <c r="D480" s="81"/>
      <c r="E480" s="62" t="s">
        <v>3073</v>
      </c>
      <c r="F480" s="61" t="s">
        <v>11111</v>
      </c>
      <c r="G480" s="5"/>
      <c r="H480" s="5"/>
      <c r="I480" s="5"/>
      <c r="J480" s="5"/>
    </row>
    <row r="481" spans="1:10" ht="14.1" customHeight="1" thickBot="1" x14ac:dyDescent="0.25">
      <c r="A481" s="81"/>
      <c r="B481" s="62" t="s">
        <v>1786</v>
      </c>
      <c r="C481" s="60">
        <f>IF(C480="","",IF(AND(MONTH(C480)&gt;=1,MONTH(C480)&lt;=3),1,IF(AND(MONTH(C480)&gt;=4,MONTH(C480)&lt;=6),2,IF(AND(MONTH(C480)&gt;=7,MONTH(C480)&lt;=9),3,4))))</f>
        <v>1</v>
      </c>
      <c r="D481" s="81"/>
      <c r="E481" s="62" t="s">
        <v>13191</v>
      </c>
      <c r="F481" s="61" t="s">
        <v>11111</v>
      </c>
      <c r="G481" s="5"/>
      <c r="H481" s="5"/>
      <c r="I481" s="5"/>
      <c r="J481" s="5"/>
    </row>
    <row r="482" spans="1:10" ht="14.1" customHeight="1" thickBot="1" x14ac:dyDescent="0.25">
      <c r="A482" s="5"/>
      <c r="B482" s="5"/>
      <c r="C482" s="5"/>
      <c r="D482" s="5"/>
      <c r="E482" s="5"/>
      <c r="F482" s="5"/>
      <c r="G482" s="5"/>
      <c r="H482" s="5"/>
      <c r="I482" s="5"/>
      <c r="J482" s="5"/>
    </row>
    <row r="483" spans="1:10" ht="14.1" customHeight="1" thickBot="1" x14ac:dyDescent="0.25">
      <c r="A483" s="67" t="s">
        <v>15735</v>
      </c>
      <c r="B483" s="67" t="s">
        <v>16146</v>
      </c>
      <c r="C483" s="67" t="s">
        <v>15641</v>
      </c>
      <c r="D483" s="67" t="s">
        <v>15251</v>
      </c>
      <c r="E483" s="67" t="s">
        <v>6932</v>
      </c>
      <c r="F483" s="67" t="s">
        <v>15280</v>
      </c>
      <c r="G483" s="5"/>
      <c r="H483" s="5"/>
      <c r="I483" s="5"/>
      <c r="J483" s="5"/>
    </row>
    <row r="484" spans="1:10" ht="13.5" customHeight="1" x14ac:dyDescent="0.2">
      <c r="A484" s="77">
        <v>80121704</v>
      </c>
      <c r="B484" s="64" t="str">
        <f ca="1">IFERROR(INDEX(UNSPSCDes,MATCH(INDIRECT(ADDRESS(ROW(),COLUMN()-1,4)),UNSPSCCode,0)),"")</f>
        <v>Servicios legales sobre contratos</v>
      </c>
      <c r="C484" s="63" t="s">
        <v>18143</v>
      </c>
      <c r="D484" s="63">
        <v>3</v>
      </c>
      <c r="E484" s="66">
        <v>16666.6666</v>
      </c>
      <c r="F484" s="65">
        <f ca="1">INDIRECT(ADDRESS(ROW(),COLUMN()-2,4))*INDIRECT(ADDRESS(ROW(),COLUMN()-1,4))</f>
        <v>49999.999800000005</v>
      </c>
      <c r="G484" s="5"/>
      <c r="H484" s="5"/>
      <c r="I484" s="5"/>
      <c r="J484" s="5"/>
    </row>
    <row r="485" spans="1:10" ht="27" customHeight="1" x14ac:dyDescent="0.2">
      <c r="A485" s="63">
        <v>80121601</v>
      </c>
      <c r="B485" s="64" t="str">
        <f ca="1">IFERROR(INDEX(UNSPSCDes,MATCH(INDIRECT(ADDRESS(ROW(),COLUMN()-1,4)),UNSPSCCode,0)),"")</f>
        <v>Servicios legales sobre competencia o regulaciones gubernamentales</v>
      </c>
      <c r="C485" s="63" t="s">
        <v>18143</v>
      </c>
      <c r="D485" s="63">
        <v>3</v>
      </c>
      <c r="E485" s="66">
        <v>25000</v>
      </c>
      <c r="F485" s="65">
        <f ca="1">INDIRECT(ADDRESS(ROW(),COLUMN()-2,4))*INDIRECT(ADDRESS(ROW(),COLUMN()-1,4))</f>
        <v>75000</v>
      </c>
      <c r="G485" s="5"/>
      <c r="H485" s="5"/>
      <c r="I485" s="5"/>
      <c r="J485" s="5"/>
    </row>
    <row r="486" spans="1:10" ht="14.1" customHeight="1" x14ac:dyDescent="0.2">
      <c r="A486" s="5"/>
      <c r="B486" s="5"/>
      <c r="C486" s="5"/>
      <c r="D486" s="5"/>
      <c r="E486" s="68" t="s">
        <v>12549</v>
      </c>
      <c r="F486" s="69">
        <f ca="1">SUM(Table343[MONTO TOTAL ESTIMADO])</f>
        <v>124999.99980000001</v>
      </c>
      <c r="G486" s="5"/>
      <c r="H486" s="5" t="str">
        <f>C477</f>
        <v>Servicios</v>
      </c>
      <c r="I486" s="5" t="str">
        <f>E477</f>
        <v>Sí</v>
      </c>
      <c r="J486" s="5" t="str">
        <f>D477</f>
        <v>Compras por debajo del Umbral</v>
      </c>
    </row>
    <row r="487" spans="1:10" ht="14.1" customHeight="1" thickBot="1" x14ac:dyDescent="0.3"/>
    <row r="488" spans="1:10" ht="33.75" customHeight="1" thickBot="1" x14ac:dyDescent="0.25">
      <c r="A488" s="59" t="s">
        <v>16382</v>
      </c>
      <c r="B488" s="59" t="s">
        <v>161</v>
      </c>
      <c r="C488" s="59" t="s">
        <v>11723</v>
      </c>
      <c r="D488" s="59" t="s">
        <v>14377</v>
      </c>
      <c r="E488" s="59" t="s">
        <v>10961</v>
      </c>
      <c r="F488" s="59" t="s">
        <v>11094</v>
      </c>
      <c r="G488" s="5"/>
      <c r="H488" s="5"/>
      <c r="I488" s="5"/>
      <c r="J488" s="5"/>
    </row>
    <row r="489" spans="1:10" ht="14.1" customHeight="1" thickBot="1" x14ac:dyDescent="0.25">
      <c r="A489" s="61" t="s">
        <v>18849</v>
      </c>
      <c r="B489" s="61" t="s">
        <v>18850</v>
      </c>
      <c r="C489" s="61" t="s">
        <v>6798</v>
      </c>
      <c r="D489" s="61" t="s">
        <v>10170</v>
      </c>
      <c r="E489" s="61" t="s">
        <v>8854</v>
      </c>
      <c r="F489" s="61"/>
      <c r="G489" s="5"/>
      <c r="H489" s="5"/>
      <c r="I489" s="5"/>
      <c r="J489" s="5"/>
    </row>
    <row r="490" spans="1:10" ht="14.1" customHeight="1" thickBot="1" x14ac:dyDescent="0.25">
      <c r="A490" s="80" t="s">
        <v>14828</v>
      </c>
      <c r="B490" s="62" t="s">
        <v>8528</v>
      </c>
      <c r="C490" s="71">
        <v>45019</v>
      </c>
      <c r="D490" s="80" t="s">
        <v>9385</v>
      </c>
      <c r="E490" s="62" t="s">
        <v>13092</v>
      </c>
      <c r="F490" s="61" t="s">
        <v>3080</v>
      </c>
      <c r="G490" s="5"/>
      <c r="H490" s="5"/>
      <c r="I490" s="5"/>
      <c r="J490" s="5"/>
    </row>
    <row r="491" spans="1:10" ht="14.1" customHeight="1" thickBot="1" x14ac:dyDescent="0.25">
      <c r="A491" s="81"/>
      <c r="B491" s="62" t="s">
        <v>1786</v>
      </c>
      <c r="C491" s="60">
        <f>IF(C490="","",IF(AND(MONTH(C490)&gt;=1,MONTH(C490)&lt;=3),1,IF(AND(MONTH(C490)&gt;=4,MONTH(C490)&lt;=6),2,IF(AND(MONTH(C490)&gt;=7,MONTH(C490)&lt;=9),3,4))))</f>
        <v>2</v>
      </c>
      <c r="D491" s="81"/>
      <c r="E491" s="62" t="s">
        <v>2417</v>
      </c>
      <c r="F491" s="61" t="s">
        <v>11111</v>
      </c>
      <c r="G491" s="5"/>
      <c r="H491" s="5"/>
      <c r="I491" s="5"/>
      <c r="J491" s="5"/>
    </row>
    <row r="492" spans="1:10" ht="14.1" customHeight="1" thickBot="1" x14ac:dyDescent="0.25">
      <c r="A492" s="81"/>
      <c r="B492" s="62" t="s">
        <v>12941</v>
      </c>
      <c r="C492" s="71">
        <v>45020</v>
      </c>
      <c r="D492" s="81"/>
      <c r="E492" s="62" t="s">
        <v>3073</v>
      </c>
      <c r="F492" s="61" t="s">
        <v>11111</v>
      </c>
      <c r="G492" s="5"/>
      <c r="H492" s="5"/>
      <c r="I492" s="5"/>
      <c r="J492" s="5"/>
    </row>
    <row r="493" spans="1:10" ht="14.1" customHeight="1" thickBot="1" x14ac:dyDescent="0.25">
      <c r="A493" s="81"/>
      <c r="B493" s="62" t="s">
        <v>1786</v>
      </c>
      <c r="C493" s="60">
        <f>IF(C492="","",IF(AND(MONTH(C492)&gt;=1,MONTH(C492)&lt;=3),1,IF(AND(MONTH(C492)&gt;=4,MONTH(C492)&lt;=6),2,IF(AND(MONTH(C492)&gt;=7,MONTH(C492)&lt;=9),3,4))))</f>
        <v>2</v>
      </c>
      <c r="D493" s="81"/>
      <c r="E493" s="62" t="s">
        <v>13191</v>
      </c>
      <c r="F493" s="61" t="s">
        <v>11111</v>
      </c>
      <c r="G493" s="5"/>
      <c r="H493" s="5"/>
      <c r="I493" s="5"/>
      <c r="J493" s="5"/>
    </row>
    <row r="494" spans="1:10" ht="14.1" customHeight="1" thickBot="1" x14ac:dyDescent="0.25">
      <c r="A494" s="5"/>
      <c r="B494" s="5"/>
      <c r="C494" s="5"/>
      <c r="D494" s="5"/>
      <c r="E494" s="5"/>
      <c r="F494" s="5"/>
      <c r="G494" s="5"/>
      <c r="H494" s="5"/>
      <c r="I494" s="5"/>
      <c r="J494" s="5"/>
    </row>
    <row r="495" spans="1:10" ht="14.1" customHeight="1" thickBot="1" x14ac:dyDescent="0.25">
      <c r="A495" s="67" t="s">
        <v>15735</v>
      </c>
      <c r="B495" s="67" t="s">
        <v>16146</v>
      </c>
      <c r="C495" s="67" t="s">
        <v>15641</v>
      </c>
      <c r="D495" s="67" t="s">
        <v>15251</v>
      </c>
      <c r="E495" s="67" t="s">
        <v>6932</v>
      </c>
      <c r="F495" s="67" t="s">
        <v>15280</v>
      </c>
      <c r="G495" s="5"/>
      <c r="H495" s="5"/>
      <c r="I495" s="5"/>
      <c r="J495" s="5"/>
    </row>
    <row r="496" spans="1:10" ht="14.1" customHeight="1" x14ac:dyDescent="0.2">
      <c r="A496" s="63">
        <v>80121704</v>
      </c>
      <c r="B496" s="64" t="str">
        <f ca="1">IFERROR(INDEX(UNSPSCDes,MATCH(INDIRECT(ADDRESS(ROW(),COLUMN()-1,4)),UNSPSCCode,0)),"")</f>
        <v>Servicios legales sobre contratos</v>
      </c>
      <c r="C496" s="63" t="s">
        <v>18143</v>
      </c>
      <c r="D496" s="63">
        <v>3</v>
      </c>
      <c r="E496" s="66">
        <v>16666.6666</v>
      </c>
      <c r="F496" s="65">
        <f ca="1">INDIRECT(ADDRESS(ROW(),COLUMN()-2,4))*INDIRECT(ADDRESS(ROW(),COLUMN()-1,4))</f>
        <v>49999.999800000005</v>
      </c>
      <c r="G496" s="5"/>
      <c r="H496" s="5"/>
      <c r="I496" s="5"/>
      <c r="J496" s="5"/>
    </row>
    <row r="497" spans="1:10" ht="13.5" customHeight="1" x14ac:dyDescent="0.2">
      <c r="A497" s="63">
        <v>80121601</v>
      </c>
      <c r="B497" s="64" t="str">
        <f ca="1">IFERROR(INDEX(UNSPSCDes,MATCH(INDIRECT(ADDRESS(ROW(),COLUMN()-1,4)),UNSPSCCode,0)),"")</f>
        <v>Servicios legales sobre competencia o regulaciones gubernamentales</v>
      </c>
      <c r="C497" s="63" t="s">
        <v>18143</v>
      </c>
      <c r="D497" s="63">
        <v>3</v>
      </c>
      <c r="E497" s="66">
        <v>25000</v>
      </c>
      <c r="F497" s="65">
        <f ca="1">INDIRECT(ADDRESS(ROW(),COLUMN()-2,4))*INDIRECT(ADDRESS(ROW(),COLUMN()-1,4))</f>
        <v>75000</v>
      </c>
      <c r="G497" s="5"/>
      <c r="H497" s="5"/>
      <c r="I497" s="5"/>
      <c r="J497" s="5"/>
    </row>
    <row r="498" spans="1:10" ht="14.1" customHeight="1" x14ac:dyDescent="0.2">
      <c r="A498" s="5"/>
      <c r="B498" s="5"/>
      <c r="C498" s="5"/>
      <c r="D498" s="5"/>
      <c r="E498" s="68" t="s">
        <v>12549</v>
      </c>
      <c r="F498" s="69">
        <f ca="1">SUM(Table344[MONTO TOTAL ESTIMADO])</f>
        <v>124999.99980000001</v>
      </c>
      <c r="G498" s="5"/>
      <c r="H498" s="5" t="str">
        <f>C489</f>
        <v>Servicios</v>
      </c>
      <c r="I498" s="5" t="str">
        <f>E489</f>
        <v>Sí</v>
      </c>
      <c r="J498" s="5" t="str">
        <f>D489</f>
        <v>Compras por debajo del Umbral</v>
      </c>
    </row>
    <row r="499" spans="1:10" ht="14.1" customHeight="1" thickBot="1" x14ac:dyDescent="0.3"/>
    <row r="500" spans="1:10" ht="33.75" customHeight="1" thickBot="1" x14ac:dyDescent="0.25">
      <c r="A500" s="59" t="s">
        <v>16382</v>
      </c>
      <c r="B500" s="59" t="s">
        <v>161</v>
      </c>
      <c r="C500" s="59" t="s">
        <v>11723</v>
      </c>
      <c r="D500" s="59" t="s">
        <v>14377</v>
      </c>
      <c r="E500" s="59" t="s">
        <v>10961</v>
      </c>
      <c r="F500" s="59" t="s">
        <v>11094</v>
      </c>
      <c r="G500" s="5"/>
      <c r="H500" s="5"/>
      <c r="I500" s="5"/>
      <c r="J500" s="5"/>
    </row>
    <row r="501" spans="1:10" ht="14.1" customHeight="1" thickBot="1" x14ac:dyDescent="0.25">
      <c r="A501" s="61" t="s">
        <v>18849</v>
      </c>
      <c r="B501" s="61" t="s">
        <v>18850</v>
      </c>
      <c r="C501" s="61" t="s">
        <v>6798</v>
      </c>
      <c r="D501" s="61" t="s">
        <v>10170</v>
      </c>
      <c r="E501" s="61" t="s">
        <v>8854</v>
      </c>
      <c r="F501" s="61"/>
      <c r="G501" s="5"/>
      <c r="H501" s="5"/>
      <c r="I501" s="5"/>
      <c r="J501" s="5"/>
    </row>
    <row r="502" spans="1:10" ht="14.1" customHeight="1" thickBot="1" x14ac:dyDescent="0.25">
      <c r="A502" s="80" t="s">
        <v>14828</v>
      </c>
      <c r="B502" s="62" t="s">
        <v>8528</v>
      </c>
      <c r="C502" s="71">
        <v>45110</v>
      </c>
      <c r="D502" s="80" t="s">
        <v>9385</v>
      </c>
      <c r="E502" s="62" t="s">
        <v>13092</v>
      </c>
      <c r="F502" s="61" t="s">
        <v>3080</v>
      </c>
      <c r="G502" s="5"/>
      <c r="H502" s="5"/>
      <c r="I502" s="5"/>
      <c r="J502" s="5"/>
    </row>
    <row r="503" spans="1:10" ht="14.1" customHeight="1" thickBot="1" x14ac:dyDescent="0.25">
      <c r="A503" s="81"/>
      <c r="B503" s="62" t="s">
        <v>1786</v>
      </c>
      <c r="C503" s="60">
        <f>IF(C502="","",IF(AND(MONTH(C502)&gt;=1,MONTH(C502)&lt;=3),1,IF(AND(MONTH(C502)&gt;=4,MONTH(C502)&lt;=6),2,IF(AND(MONTH(C502)&gt;=7,MONTH(C502)&lt;=9),3,4))))</f>
        <v>3</v>
      </c>
      <c r="D503" s="81"/>
      <c r="E503" s="62" t="s">
        <v>2417</v>
      </c>
      <c r="F503" s="61" t="s">
        <v>11111</v>
      </c>
      <c r="G503" s="5"/>
      <c r="H503" s="5"/>
      <c r="I503" s="5"/>
      <c r="J503" s="5"/>
    </row>
    <row r="504" spans="1:10" ht="14.1" customHeight="1" thickBot="1" x14ac:dyDescent="0.25">
      <c r="A504" s="81"/>
      <c r="B504" s="62" t="s">
        <v>12941</v>
      </c>
      <c r="C504" s="71">
        <v>45111</v>
      </c>
      <c r="D504" s="81"/>
      <c r="E504" s="62" t="s">
        <v>3073</v>
      </c>
      <c r="F504" s="61" t="s">
        <v>11111</v>
      </c>
      <c r="G504" s="5"/>
      <c r="H504" s="5"/>
      <c r="I504" s="5"/>
      <c r="J504" s="5"/>
    </row>
    <row r="505" spans="1:10" ht="14.1" customHeight="1" thickBot="1" x14ac:dyDescent="0.25">
      <c r="A505" s="81"/>
      <c r="B505" s="62" t="s">
        <v>1786</v>
      </c>
      <c r="C505" s="60">
        <f>IF(C504="","",IF(AND(MONTH(C504)&gt;=1,MONTH(C504)&lt;=3),1,IF(AND(MONTH(C504)&gt;=4,MONTH(C504)&lt;=6),2,IF(AND(MONTH(C504)&gt;=7,MONTH(C504)&lt;=9),3,4))))</f>
        <v>3</v>
      </c>
      <c r="D505" s="81"/>
      <c r="E505" s="62" t="s">
        <v>13191</v>
      </c>
      <c r="F505" s="61" t="s">
        <v>11111</v>
      </c>
      <c r="G505" s="5"/>
      <c r="H505" s="5"/>
      <c r="I505" s="5"/>
      <c r="J505" s="5"/>
    </row>
    <row r="506" spans="1:10" ht="14.1" customHeight="1" thickBot="1" x14ac:dyDescent="0.25">
      <c r="A506" s="5"/>
      <c r="B506" s="5"/>
      <c r="C506" s="5"/>
      <c r="D506" s="5"/>
      <c r="E506" s="5"/>
      <c r="F506" s="5"/>
      <c r="G506" s="5"/>
      <c r="H506" s="5"/>
      <c r="I506" s="5"/>
      <c r="J506" s="5"/>
    </row>
    <row r="507" spans="1:10" ht="14.1" customHeight="1" thickBot="1" x14ac:dyDescent="0.25">
      <c r="A507" s="67" t="s">
        <v>15735</v>
      </c>
      <c r="B507" s="67" t="s">
        <v>16146</v>
      </c>
      <c r="C507" s="67" t="s">
        <v>15641</v>
      </c>
      <c r="D507" s="67" t="s">
        <v>15251</v>
      </c>
      <c r="E507" s="67" t="s">
        <v>6932</v>
      </c>
      <c r="F507" s="67" t="s">
        <v>15280</v>
      </c>
      <c r="G507" s="5"/>
      <c r="H507" s="5"/>
      <c r="I507" s="5"/>
      <c r="J507" s="5"/>
    </row>
    <row r="508" spans="1:10" ht="14.1" customHeight="1" x14ac:dyDescent="0.2">
      <c r="A508" s="63">
        <v>80121704</v>
      </c>
      <c r="B508" s="64" t="str">
        <f ca="1">IFERROR(INDEX(UNSPSCDes,MATCH(INDIRECT(ADDRESS(ROW(),COLUMN()-1,4)),UNSPSCCode,0)),"")</f>
        <v>Servicios legales sobre contratos</v>
      </c>
      <c r="C508" s="63" t="s">
        <v>18143</v>
      </c>
      <c r="D508" s="63">
        <v>3</v>
      </c>
      <c r="E508" s="66">
        <v>16666.6666</v>
      </c>
      <c r="F508" s="65">
        <f ca="1">INDIRECT(ADDRESS(ROW(),COLUMN()-2,4))*INDIRECT(ADDRESS(ROW(),COLUMN()-1,4))</f>
        <v>49999.999800000005</v>
      </c>
      <c r="G508" s="5"/>
      <c r="H508" s="5"/>
      <c r="I508" s="5"/>
      <c r="J508" s="5"/>
    </row>
    <row r="509" spans="1:10" ht="13.5" customHeight="1" x14ac:dyDescent="0.2">
      <c r="A509" s="63">
        <v>80121601</v>
      </c>
      <c r="B509" s="64" t="str">
        <f ca="1">IFERROR(INDEX(UNSPSCDes,MATCH(INDIRECT(ADDRESS(ROW(),COLUMN()-1,4)),UNSPSCCode,0)),"")</f>
        <v>Servicios legales sobre competencia o regulaciones gubernamentales</v>
      </c>
      <c r="C509" s="63" t="s">
        <v>18143</v>
      </c>
      <c r="D509" s="63">
        <v>3</v>
      </c>
      <c r="E509" s="66">
        <v>25000</v>
      </c>
      <c r="F509" s="65">
        <f ca="1">INDIRECT(ADDRESS(ROW(),COLUMN()-2,4))*INDIRECT(ADDRESS(ROW(),COLUMN()-1,4))</f>
        <v>75000</v>
      </c>
      <c r="G509" s="5"/>
      <c r="H509" s="5"/>
      <c r="I509" s="5"/>
      <c r="J509" s="5"/>
    </row>
    <row r="510" spans="1:10" ht="14.1" customHeight="1" x14ac:dyDescent="0.2">
      <c r="A510" s="5"/>
      <c r="B510" s="5"/>
      <c r="C510" s="5"/>
      <c r="D510" s="5"/>
      <c r="E510" s="68" t="s">
        <v>12549</v>
      </c>
      <c r="F510" s="69">
        <f ca="1">SUM(Table345[MONTO TOTAL ESTIMADO])</f>
        <v>124999.99980000001</v>
      </c>
      <c r="G510" s="5"/>
      <c r="H510" s="5" t="str">
        <f>C501</f>
        <v>Servicios</v>
      </c>
      <c r="I510" s="5" t="str">
        <f>E501</f>
        <v>Sí</v>
      </c>
      <c r="J510" s="5" t="str">
        <f>D501</f>
        <v>Compras por debajo del Umbral</v>
      </c>
    </row>
    <row r="511" spans="1:10" ht="14.1" customHeight="1" thickBot="1" x14ac:dyDescent="0.3"/>
    <row r="512" spans="1:10" ht="33.75" customHeight="1" thickBot="1" x14ac:dyDescent="0.25">
      <c r="A512" s="59" t="s">
        <v>16382</v>
      </c>
      <c r="B512" s="59" t="s">
        <v>161</v>
      </c>
      <c r="C512" s="59" t="s">
        <v>11723</v>
      </c>
      <c r="D512" s="59" t="s">
        <v>14377</v>
      </c>
      <c r="E512" s="59" t="s">
        <v>10961</v>
      </c>
      <c r="F512" s="59" t="s">
        <v>11094</v>
      </c>
      <c r="G512" s="5"/>
      <c r="H512" s="5"/>
      <c r="I512" s="5"/>
      <c r="J512" s="5"/>
    </row>
    <row r="513" spans="1:10" ht="14.1" customHeight="1" thickBot="1" x14ac:dyDescent="0.25">
      <c r="A513" s="61" t="s">
        <v>18849</v>
      </c>
      <c r="B513" s="61" t="s">
        <v>18850</v>
      </c>
      <c r="C513" s="61" t="s">
        <v>6798</v>
      </c>
      <c r="D513" s="61" t="s">
        <v>10170</v>
      </c>
      <c r="E513" s="61" t="s">
        <v>8854</v>
      </c>
      <c r="F513" s="61"/>
      <c r="G513" s="5"/>
      <c r="H513" s="5"/>
      <c r="I513" s="5"/>
      <c r="J513" s="5"/>
    </row>
    <row r="514" spans="1:10" ht="14.1" customHeight="1" thickBot="1" x14ac:dyDescent="0.25">
      <c r="A514" s="80" t="s">
        <v>14828</v>
      </c>
      <c r="B514" s="62" t="s">
        <v>8528</v>
      </c>
      <c r="C514" s="71">
        <v>45201</v>
      </c>
      <c r="D514" s="80" t="s">
        <v>9385</v>
      </c>
      <c r="E514" s="62" t="s">
        <v>13092</v>
      </c>
      <c r="F514" s="61" t="s">
        <v>3080</v>
      </c>
      <c r="G514" s="5"/>
      <c r="H514" s="5"/>
      <c r="I514" s="5"/>
      <c r="J514" s="5"/>
    </row>
    <row r="515" spans="1:10" ht="14.1" customHeight="1" thickBot="1" x14ac:dyDescent="0.25">
      <c r="A515" s="81"/>
      <c r="B515" s="62" t="s">
        <v>1786</v>
      </c>
      <c r="C515" s="60">
        <f>IF(C514="","",IF(AND(MONTH(C514)&gt;=1,MONTH(C514)&lt;=3),1,IF(AND(MONTH(C514)&gt;=4,MONTH(C514)&lt;=6),2,IF(AND(MONTH(C514)&gt;=7,MONTH(C514)&lt;=9),3,4))))</f>
        <v>4</v>
      </c>
      <c r="D515" s="81"/>
      <c r="E515" s="62" t="s">
        <v>2417</v>
      </c>
      <c r="F515" s="61" t="s">
        <v>11111</v>
      </c>
      <c r="G515" s="5"/>
      <c r="H515" s="5"/>
      <c r="I515" s="5"/>
      <c r="J515" s="5"/>
    </row>
    <row r="516" spans="1:10" ht="14.1" customHeight="1" thickBot="1" x14ac:dyDescent="0.25">
      <c r="A516" s="81"/>
      <c r="B516" s="62" t="s">
        <v>12941</v>
      </c>
      <c r="C516" s="71">
        <v>45202</v>
      </c>
      <c r="D516" s="81"/>
      <c r="E516" s="62" t="s">
        <v>3073</v>
      </c>
      <c r="F516" s="61" t="s">
        <v>11111</v>
      </c>
      <c r="G516" s="5"/>
      <c r="H516" s="5"/>
      <c r="I516" s="5"/>
      <c r="J516" s="5"/>
    </row>
    <row r="517" spans="1:10" ht="14.1" customHeight="1" thickBot="1" x14ac:dyDescent="0.25">
      <c r="A517" s="81"/>
      <c r="B517" s="62" t="s">
        <v>1786</v>
      </c>
      <c r="C517" s="60">
        <f>IF(C516="","",IF(AND(MONTH(C516)&gt;=1,MONTH(C516)&lt;=3),1,IF(AND(MONTH(C516)&gt;=4,MONTH(C516)&lt;=6),2,IF(AND(MONTH(C516)&gt;=7,MONTH(C516)&lt;=9),3,4))))</f>
        <v>4</v>
      </c>
      <c r="D517" s="81"/>
      <c r="E517" s="62" t="s">
        <v>13191</v>
      </c>
      <c r="F517" s="61" t="s">
        <v>11111</v>
      </c>
      <c r="G517" s="5"/>
      <c r="H517" s="5"/>
      <c r="I517" s="5"/>
      <c r="J517" s="5"/>
    </row>
    <row r="518" spans="1:10" ht="14.1" customHeight="1" thickBot="1" x14ac:dyDescent="0.25">
      <c r="A518" s="5"/>
      <c r="B518" s="5"/>
      <c r="C518" s="5"/>
      <c r="D518" s="5"/>
      <c r="E518" s="5"/>
      <c r="F518" s="5"/>
      <c r="G518" s="5"/>
      <c r="H518" s="5"/>
      <c r="I518" s="5"/>
      <c r="J518" s="5"/>
    </row>
    <row r="519" spans="1:10" ht="14.1" customHeight="1" thickBot="1" x14ac:dyDescent="0.25">
      <c r="A519" s="67" t="s">
        <v>15735</v>
      </c>
      <c r="B519" s="67" t="s">
        <v>16146</v>
      </c>
      <c r="C519" s="67" t="s">
        <v>15641</v>
      </c>
      <c r="D519" s="67" t="s">
        <v>15251</v>
      </c>
      <c r="E519" s="67" t="s">
        <v>6932</v>
      </c>
      <c r="F519" s="67" t="s">
        <v>15280</v>
      </c>
      <c r="G519" s="5"/>
      <c r="H519" s="5"/>
      <c r="I519" s="5"/>
      <c r="J519" s="5"/>
    </row>
    <row r="520" spans="1:10" ht="14.1" customHeight="1" x14ac:dyDescent="0.2">
      <c r="A520" s="63">
        <v>80121704</v>
      </c>
      <c r="B520" s="64" t="str">
        <f ca="1">IFERROR(INDEX(UNSPSCDes,MATCH(INDIRECT(ADDRESS(ROW(),COLUMN()-1,4)),UNSPSCCode,0)),"")</f>
        <v>Servicios legales sobre contratos</v>
      </c>
      <c r="C520" s="63" t="s">
        <v>18143</v>
      </c>
      <c r="D520" s="63">
        <v>3</v>
      </c>
      <c r="E520" s="66">
        <v>16666.6666</v>
      </c>
      <c r="F520" s="65">
        <f ca="1">INDIRECT(ADDRESS(ROW(),COLUMN()-2,4))*INDIRECT(ADDRESS(ROW(),COLUMN()-1,4))</f>
        <v>49999.999800000005</v>
      </c>
      <c r="G520" s="5"/>
      <c r="H520" s="5"/>
      <c r="I520" s="5"/>
      <c r="J520" s="5"/>
    </row>
    <row r="521" spans="1:10" ht="13.5" customHeight="1" x14ac:dyDescent="0.2">
      <c r="A521" s="63">
        <v>80121601</v>
      </c>
      <c r="B521" s="64" t="str">
        <f ca="1">IFERROR(INDEX(UNSPSCDes,MATCH(INDIRECT(ADDRESS(ROW(),COLUMN()-1,4)),UNSPSCCode,0)),"")</f>
        <v>Servicios legales sobre competencia o regulaciones gubernamentales</v>
      </c>
      <c r="C521" s="63" t="s">
        <v>18143</v>
      </c>
      <c r="D521" s="63">
        <v>3</v>
      </c>
      <c r="E521" s="66">
        <v>25000</v>
      </c>
      <c r="F521" s="65">
        <f ca="1">INDIRECT(ADDRESS(ROW(),COLUMN()-2,4))*INDIRECT(ADDRESS(ROW(),COLUMN()-1,4))</f>
        <v>75000</v>
      </c>
      <c r="G521" s="5"/>
      <c r="H521" s="5"/>
      <c r="I521" s="5"/>
      <c r="J521" s="5"/>
    </row>
    <row r="522" spans="1:10" ht="14.1" customHeight="1" x14ac:dyDescent="0.2">
      <c r="A522" s="5"/>
      <c r="B522" s="5"/>
      <c r="C522" s="5"/>
      <c r="D522" s="5"/>
      <c r="E522" s="68" t="s">
        <v>12549</v>
      </c>
      <c r="F522" s="69">
        <f ca="1">SUM(Table346[MONTO TOTAL ESTIMADO])</f>
        <v>124999.99980000001</v>
      </c>
      <c r="G522" s="5"/>
      <c r="H522" s="5" t="str">
        <f>C513</f>
        <v>Servicios</v>
      </c>
      <c r="I522" s="5" t="str">
        <f>E513</f>
        <v>Sí</v>
      </c>
      <c r="J522" s="5" t="str">
        <f>D513</f>
        <v>Compras por debajo del Umbral</v>
      </c>
    </row>
    <row r="523" spans="1:10" ht="14.1" customHeight="1" thickBot="1" x14ac:dyDescent="0.3"/>
    <row r="524" spans="1:10" ht="33.75" customHeight="1" thickBot="1" x14ac:dyDescent="0.25">
      <c r="A524" s="59" t="s">
        <v>16382</v>
      </c>
      <c r="B524" s="59" t="s">
        <v>161</v>
      </c>
      <c r="C524" s="59" t="s">
        <v>11723</v>
      </c>
      <c r="D524" s="59" t="s">
        <v>14377</v>
      </c>
      <c r="E524" s="59" t="s">
        <v>10961</v>
      </c>
      <c r="F524" s="59" t="s">
        <v>11094</v>
      </c>
      <c r="G524" s="5"/>
      <c r="H524" s="5"/>
      <c r="I524" s="5"/>
      <c r="J524" s="5"/>
    </row>
    <row r="525" spans="1:10" ht="14.1" customHeight="1" thickBot="1" x14ac:dyDescent="0.25">
      <c r="A525" s="61" t="s">
        <v>18851</v>
      </c>
      <c r="B525" s="61" t="s">
        <v>18851</v>
      </c>
      <c r="C525" s="61" t="s">
        <v>6798</v>
      </c>
      <c r="D525" s="61" t="s">
        <v>17483</v>
      </c>
      <c r="E525" s="61" t="s">
        <v>17854</v>
      </c>
      <c r="F525" s="61"/>
      <c r="G525" s="5"/>
      <c r="H525" s="5"/>
      <c r="I525" s="5"/>
      <c r="J525" s="5"/>
    </row>
    <row r="526" spans="1:10" ht="14.1" customHeight="1" thickBot="1" x14ac:dyDescent="0.25">
      <c r="A526" s="80" t="s">
        <v>14828</v>
      </c>
      <c r="B526" s="62" t="s">
        <v>8528</v>
      </c>
      <c r="C526" s="71">
        <v>44928</v>
      </c>
      <c r="D526" s="80" t="s">
        <v>9385</v>
      </c>
      <c r="E526" s="62" t="s">
        <v>13092</v>
      </c>
      <c r="F526" s="61" t="s">
        <v>3080</v>
      </c>
      <c r="G526" s="5"/>
      <c r="H526" s="5"/>
      <c r="I526" s="5"/>
      <c r="J526" s="5"/>
    </row>
    <row r="527" spans="1:10" ht="14.1" customHeight="1" thickBot="1" x14ac:dyDescent="0.25">
      <c r="A527" s="81"/>
      <c r="B527" s="62" t="s">
        <v>1786</v>
      </c>
      <c r="C527" s="60">
        <f>IF(C526="","",IF(AND(MONTH(C526)&gt;=1,MONTH(C526)&lt;=3),1,IF(AND(MONTH(C526)&gt;=4,MONTH(C526)&lt;=6),2,IF(AND(MONTH(C526)&gt;=7,MONTH(C526)&lt;=9),3,4))))</f>
        <v>1</v>
      </c>
      <c r="D527" s="81"/>
      <c r="E527" s="62" t="s">
        <v>2417</v>
      </c>
      <c r="F527" s="61" t="s">
        <v>11111</v>
      </c>
      <c r="G527" s="5"/>
      <c r="H527" s="5"/>
      <c r="I527" s="5"/>
      <c r="J527" s="5"/>
    </row>
    <row r="528" spans="1:10" ht="14.1" customHeight="1" thickBot="1" x14ac:dyDescent="0.25">
      <c r="A528" s="81"/>
      <c r="B528" s="62" t="s">
        <v>12941</v>
      </c>
      <c r="C528" s="71">
        <v>44943</v>
      </c>
      <c r="D528" s="81"/>
      <c r="E528" s="62" t="s">
        <v>3073</v>
      </c>
      <c r="F528" s="61" t="s">
        <v>11111</v>
      </c>
      <c r="G528" s="5"/>
      <c r="H528" s="5"/>
      <c r="I528" s="5"/>
      <c r="J528" s="5"/>
    </row>
    <row r="529" spans="1:10" ht="14.1" customHeight="1" thickBot="1" x14ac:dyDescent="0.25">
      <c r="A529" s="81"/>
      <c r="B529" s="62" t="s">
        <v>1786</v>
      </c>
      <c r="C529" s="60">
        <f>IF(C528="","",IF(AND(MONTH(C528)&gt;=1,MONTH(C528)&lt;=3),1,IF(AND(MONTH(C528)&gt;=4,MONTH(C528)&lt;=6),2,IF(AND(MONTH(C528)&gt;=7,MONTH(C528)&lt;=9),3,4))))</f>
        <v>1</v>
      </c>
      <c r="D529" s="81"/>
      <c r="E529" s="62" t="s">
        <v>13191</v>
      </c>
      <c r="F529" s="61" t="s">
        <v>11111</v>
      </c>
      <c r="G529" s="5"/>
      <c r="H529" s="5"/>
      <c r="I529" s="5"/>
      <c r="J529" s="5"/>
    </row>
    <row r="530" spans="1:10" ht="14.1" customHeight="1" thickBot="1" x14ac:dyDescent="0.25">
      <c r="A530" s="5"/>
      <c r="B530" s="5"/>
      <c r="C530" s="5"/>
      <c r="D530" s="5"/>
      <c r="E530" s="5"/>
      <c r="F530" s="5"/>
      <c r="G530" s="5"/>
      <c r="H530" s="5"/>
      <c r="I530" s="5"/>
      <c r="J530" s="5"/>
    </row>
    <row r="531" spans="1:10" ht="14.1" customHeight="1" thickBot="1" x14ac:dyDescent="0.25">
      <c r="A531" s="67" t="s">
        <v>15735</v>
      </c>
      <c r="B531" s="67" t="s">
        <v>16146</v>
      </c>
      <c r="C531" s="67" t="s">
        <v>15641</v>
      </c>
      <c r="D531" s="67" t="s">
        <v>15251</v>
      </c>
      <c r="E531" s="67" t="s">
        <v>6932</v>
      </c>
      <c r="F531" s="67" t="s">
        <v>15280</v>
      </c>
      <c r="G531" s="5"/>
      <c r="H531" s="5"/>
      <c r="I531" s="5"/>
      <c r="J531" s="5"/>
    </row>
    <row r="532" spans="1:10" ht="13.5" customHeight="1" x14ac:dyDescent="0.2">
      <c r="A532" s="63">
        <v>80111504</v>
      </c>
      <c r="B532" s="64" t="str">
        <f ca="1">IFERROR(INDEX(UNSPSCDes,MATCH(INDIRECT(ADDRESS(ROW(),COLUMN()-1,4)),UNSPSCCode,0)),"")</f>
        <v>Formación o desarrollo laboral</v>
      </c>
      <c r="C532" s="63" t="s">
        <v>18143</v>
      </c>
      <c r="D532" s="63">
        <v>3</v>
      </c>
      <c r="E532" s="66">
        <v>166666.6666</v>
      </c>
      <c r="F532" s="65">
        <f ca="1">INDIRECT(ADDRESS(ROW(),COLUMN()-2,4))*INDIRECT(ADDRESS(ROW(),COLUMN()-1,4))</f>
        <v>499999.99979999999</v>
      </c>
      <c r="G532" s="5"/>
      <c r="H532" s="5"/>
      <c r="I532" s="5"/>
      <c r="J532" s="5"/>
    </row>
    <row r="533" spans="1:10" ht="14.1" customHeight="1" x14ac:dyDescent="0.2">
      <c r="A533" s="5"/>
      <c r="B533" s="5"/>
      <c r="C533" s="5"/>
      <c r="D533" s="5"/>
      <c r="E533" s="68" t="s">
        <v>12549</v>
      </c>
      <c r="F533" s="69">
        <f ca="1">SUM(Table347[MONTO TOTAL ESTIMADO])</f>
        <v>499999.99979999999</v>
      </c>
      <c r="G533" s="5"/>
      <c r="H533" s="5" t="str">
        <f>C525</f>
        <v>Servicios</v>
      </c>
      <c r="I533" s="5" t="str">
        <f>E525</f>
        <v>No</v>
      </c>
      <c r="J533" s="5" t="str">
        <f>D525</f>
        <v>Compras Menores</v>
      </c>
    </row>
    <row r="534" spans="1:10" ht="14.1" customHeight="1" thickBot="1" x14ac:dyDescent="0.3"/>
    <row r="535" spans="1:10" ht="33.75" customHeight="1" thickBot="1" x14ac:dyDescent="0.25">
      <c r="A535" s="59" t="s">
        <v>16382</v>
      </c>
      <c r="B535" s="59" t="s">
        <v>161</v>
      </c>
      <c r="C535" s="59" t="s">
        <v>11723</v>
      </c>
      <c r="D535" s="59" t="s">
        <v>14377</v>
      </c>
      <c r="E535" s="59" t="s">
        <v>10961</v>
      </c>
      <c r="F535" s="59" t="s">
        <v>11094</v>
      </c>
      <c r="G535" s="5"/>
      <c r="H535" s="5"/>
      <c r="I535" s="5"/>
      <c r="J535" s="5"/>
    </row>
    <row r="536" spans="1:10" ht="14.1" customHeight="1" thickBot="1" x14ac:dyDescent="0.25">
      <c r="A536" s="61" t="s">
        <v>18851</v>
      </c>
      <c r="B536" s="61" t="s">
        <v>18904</v>
      </c>
      <c r="C536" s="61" t="s">
        <v>6798</v>
      </c>
      <c r="D536" s="61" t="s">
        <v>1875</v>
      </c>
      <c r="E536" s="61" t="s">
        <v>17854</v>
      </c>
      <c r="F536" s="61"/>
      <c r="G536" s="5"/>
      <c r="H536" s="5"/>
      <c r="I536" s="5"/>
      <c r="J536" s="5"/>
    </row>
    <row r="537" spans="1:10" ht="14.1" customHeight="1" thickBot="1" x14ac:dyDescent="0.25">
      <c r="A537" s="80" t="s">
        <v>14828</v>
      </c>
      <c r="B537" s="62" t="s">
        <v>8528</v>
      </c>
      <c r="C537" s="71">
        <v>45019</v>
      </c>
      <c r="D537" s="80" t="s">
        <v>9385</v>
      </c>
      <c r="E537" s="62" t="s">
        <v>13092</v>
      </c>
      <c r="F537" s="61" t="s">
        <v>3080</v>
      </c>
      <c r="G537" s="5"/>
      <c r="H537" s="5"/>
      <c r="I537" s="5"/>
      <c r="J537" s="5"/>
    </row>
    <row r="538" spans="1:10" ht="14.1" customHeight="1" thickBot="1" x14ac:dyDescent="0.25">
      <c r="A538" s="81"/>
      <c r="B538" s="62" t="s">
        <v>1786</v>
      </c>
      <c r="C538" s="60">
        <f>IF(C537="","",IF(AND(MONTH(C537)&gt;=1,MONTH(C537)&lt;=3),1,IF(AND(MONTH(C537)&gt;=4,MONTH(C537)&lt;=6),2,IF(AND(MONTH(C537)&gt;=7,MONTH(C537)&lt;=9),3,4))))</f>
        <v>2</v>
      </c>
      <c r="D538" s="81"/>
      <c r="E538" s="62" t="s">
        <v>2417</v>
      </c>
      <c r="F538" s="61" t="s">
        <v>11111</v>
      </c>
      <c r="G538" s="5"/>
      <c r="H538" s="5"/>
      <c r="I538" s="5"/>
      <c r="J538" s="5"/>
    </row>
    <row r="539" spans="1:10" ht="14.1" customHeight="1" thickBot="1" x14ac:dyDescent="0.25">
      <c r="A539" s="81"/>
      <c r="B539" s="62" t="s">
        <v>12941</v>
      </c>
      <c r="C539" s="71">
        <v>45034</v>
      </c>
      <c r="D539" s="81"/>
      <c r="E539" s="62" t="s">
        <v>3073</v>
      </c>
      <c r="F539" s="61" t="s">
        <v>11111</v>
      </c>
      <c r="G539" s="5"/>
      <c r="H539" s="5"/>
      <c r="I539" s="5"/>
      <c r="J539" s="5"/>
    </row>
    <row r="540" spans="1:10" ht="14.1" customHeight="1" thickBot="1" x14ac:dyDescent="0.25">
      <c r="A540" s="81"/>
      <c r="B540" s="62" t="s">
        <v>1786</v>
      </c>
      <c r="C540" s="60">
        <f>IF(C539="","",IF(AND(MONTH(C539)&gt;=1,MONTH(C539)&lt;=3),1,IF(AND(MONTH(C539)&gt;=4,MONTH(C539)&lt;=6),2,IF(AND(MONTH(C539)&gt;=7,MONTH(C539)&lt;=9),3,4))))</f>
        <v>2</v>
      </c>
      <c r="D540" s="81"/>
      <c r="E540" s="62" t="s">
        <v>13191</v>
      </c>
      <c r="F540" s="61" t="s">
        <v>11111</v>
      </c>
      <c r="G540" s="5"/>
      <c r="H540" s="5"/>
      <c r="I540" s="5"/>
      <c r="J540" s="5"/>
    </row>
    <row r="541" spans="1:10" ht="14.1" customHeight="1" thickBot="1" x14ac:dyDescent="0.25">
      <c r="A541" s="5"/>
      <c r="B541" s="5"/>
      <c r="C541" s="5"/>
      <c r="D541" s="5"/>
      <c r="E541" s="5"/>
      <c r="F541" s="5"/>
      <c r="G541" s="5"/>
      <c r="H541" s="5"/>
      <c r="I541" s="5"/>
      <c r="J541" s="5"/>
    </row>
    <row r="542" spans="1:10" ht="14.1" customHeight="1" thickBot="1" x14ac:dyDescent="0.25">
      <c r="A542" s="67" t="s">
        <v>15735</v>
      </c>
      <c r="B542" s="67" t="s">
        <v>16146</v>
      </c>
      <c r="C542" s="67" t="s">
        <v>15641</v>
      </c>
      <c r="D542" s="67" t="s">
        <v>15251</v>
      </c>
      <c r="E542" s="67" t="s">
        <v>6932</v>
      </c>
      <c r="F542" s="67" t="s">
        <v>15280</v>
      </c>
      <c r="G542" s="5"/>
      <c r="H542" s="5"/>
      <c r="I542" s="5"/>
      <c r="J542" s="5"/>
    </row>
    <row r="543" spans="1:10" ht="13.5" customHeight="1" x14ac:dyDescent="0.2">
      <c r="A543" s="63">
        <v>80111504</v>
      </c>
      <c r="B543" s="64" t="str">
        <f ca="1">IFERROR(INDEX(UNSPSCDes,MATCH(INDIRECT(ADDRESS(ROW(),COLUMN()-1,4)),UNSPSCCode,0)),"")</f>
        <v>Formación o desarrollo laboral</v>
      </c>
      <c r="C543" s="63" t="s">
        <v>1449</v>
      </c>
      <c r="D543" s="63">
        <v>1</v>
      </c>
      <c r="E543" s="66">
        <v>800000</v>
      </c>
      <c r="F543" s="65">
        <f ca="1">INDIRECT(ADDRESS(ROW(),COLUMN()-2,4))*INDIRECT(ADDRESS(ROW(),COLUMN()-1,4))</f>
        <v>800000</v>
      </c>
      <c r="G543" s="5"/>
      <c r="H543" s="5"/>
      <c r="I543" s="5"/>
      <c r="J543" s="5"/>
    </row>
    <row r="544" spans="1:10" ht="13.5" customHeight="1" x14ac:dyDescent="0.2">
      <c r="A544" s="63">
        <v>80111504</v>
      </c>
      <c r="B544" s="64" t="str">
        <f ca="1">IFERROR(INDEX(UNSPSCDes,MATCH(INDIRECT(ADDRESS(ROW(),COLUMN()-1,4)),UNSPSCCode,0)),"")</f>
        <v>Formación o desarrollo laboral</v>
      </c>
      <c r="C544" s="63" t="s">
        <v>18143</v>
      </c>
      <c r="D544" s="63">
        <v>3</v>
      </c>
      <c r="E544" s="66">
        <v>166666.6666</v>
      </c>
      <c r="F544" s="65">
        <f ca="1">INDIRECT(ADDRESS(ROW(),COLUMN()-2,4))*INDIRECT(ADDRESS(ROW(),COLUMN()-1,4))</f>
        <v>499999.99979999999</v>
      </c>
      <c r="G544" s="5"/>
      <c r="H544" s="5"/>
      <c r="I544" s="5"/>
      <c r="J544" s="5"/>
    </row>
    <row r="545" spans="1:10" ht="14.1" customHeight="1" x14ac:dyDescent="0.2">
      <c r="A545" s="5"/>
      <c r="B545" s="5"/>
      <c r="C545" s="5"/>
      <c r="D545" s="5"/>
      <c r="E545" s="68" t="s">
        <v>12549</v>
      </c>
      <c r="F545" s="69">
        <f ca="1">SUM(Table348[MONTO TOTAL ESTIMADO])</f>
        <v>1299999.9997999999</v>
      </c>
      <c r="G545" s="5"/>
      <c r="H545" s="5" t="str">
        <f>C536</f>
        <v>Servicios</v>
      </c>
      <c r="I545" s="5" t="str">
        <f>E536</f>
        <v>No</v>
      </c>
      <c r="J545" s="5" t="str">
        <f>D536</f>
        <v>Comparacion de Precios</v>
      </c>
    </row>
    <row r="546" spans="1:10" ht="14.1" customHeight="1" thickBot="1" x14ac:dyDescent="0.3"/>
    <row r="547" spans="1:10" ht="33.75" customHeight="1" thickBot="1" x14ac:dyDescent="0.25">
      <c r="A547" s="59" t="s">
        <v>16382</v>
      </c>
      <c r="B547" s="59" t="s">
        <v>161</v>
      </c>
      <c r="C547" s="59" t="s">
        <v>11723</v>
      </c>
      <c r="D547" s="59" t="s">
        <v>14377</v>
      </c>
      <c r="E547" s="59" t="s">
        <v>10961</v>
      </c>
      <c r="F547" s="59" t="s">
        <v>11094</v>
      </c>
      <c r="G547" s="5"/>
      <c r="H547" s="5"/>
      <c r="I547" s="5"/>
      <c r="J547" s="5"/>
    </row>
    <row r="548" spans="1:10" ht="14.1" customHeight="1" thickBot="1" x14ac:dyDescent="0.25">
      <c r="A548" s="61" t="s">
        <v>18851</v>
      </c>
      <c r="B548" s="61" t="s">
        <v>18851</v>
      </c>
      <c r="C548" s="61" t="s">
        <v>6798</v>
      </c>
      <c r="D548" s="61" t="s">
        <v>17483</v>
      </c>
      <c r="E548" s="61" t="s">
        <v>17854</v>
      </c>
      <c r="F548" s="61"/>
      <c r="G548" s="5"/>
      <c r="H548" s="5"/>
      <c r="I548" s="5"/>
      <c r="J548" s="5"/>
    </row>
    <row r="549" spans="1:10" ht="14.1" customHeight="1" thickBot="1" x14ac:dyDescent="0.25">
      <c r="A549" s="80" t="s">
        <v>14828</v>
      </c>
      <c r="B549" s="62" t="s">
        <v>8528</v>
      </c>
      <c r="C549" s="71">
        <v>45110</v>
      </c>
      <c r="D549" s="80" t="s">
        <v>9385</v>
      </c>
      <c r="E549" s="62" t="s">
        <v>13092</v>
      </c>
      <c r="F549" s="61" t="s">
        <v>3080</v>
      </c>
      <c r="G549" s="5"/>
      <c r="H549" s="5"/>
      <c r="I549" s="5"/>
      <c r="J549" s="5"/>
    </row>
    <row r="550" spans="1:10" ht="14.1" customHeight="1" thickBot="1" x14ac:dyDescent="0.25">
      <c r="A550" s="81"/>
      <c r="B550" s="62" t="s">
        <v>1786</v>
      </c>
      <c r="C550" s="60">
        <f>IF(C549="","",IF(AND(MONTH(C549)&gt;=1,MONTH(C549)&lt;=3),1,IF(AND(MONTH(C549)&gt;=4,MONTH(C549)&lt;=6),2,IF(AND(MONTH(C549)&gt;=7,MONTH(C549)&lt;=9),3,4))))</f>
        <v>3</v>
      </c>
      <c r="D550" s="81"/>
      <c r="E550" s="62" t="s">
        <v>2417</v>
      </c>
      <c r="F550" s="61" t="s">
        <v>11111</v>
      </c>
      <c r="G550" s="5"/>
      <c r="H550" s="5"/>
      <c r="I550" s="5"/>
      <c r="J550" s="5"/>
    </row>
    <row r="551" spans="1:10" ht="14.1" customHeight="1" thickBot="1" x14ac:dyDescent="0.25">
      <c r="A551" s="81"/>
      <c r="B551" s="62" t="s">
        <v>12941</v>
      </c>
      <c r="C551" s="71">
        <v>45125</v>
      </c>
      <c r="D551" s="81"/>
      <c r="E551" s="62" t="s">
        <v>3073</v>
      </c>
      <c r="F551" s="61" t="s">
        <v>11111</v>
      </c>
      <c r="G551" s="5"/>
      <c r="H551" s="5"/>
      <c r="I551" s="5"/>
      <c r="J551" s="5"/>
    </row>
    <row r="552" spans="1:10" ht="14.1" customHeight="1" thickBot="1" x14ac:dyDescent="0.25">
      <c r="A552" s="81"/>
      <c r="B552" s="62" t="s">
        <v>1786</v>
      </c>
      <c r="C552" s="60">
        <f>IF(C551="","",IF(AND(MONTH(C551)&gt;=1,MONTH(C551)&lt;=3),1,IF(AND(MONTH(C551)&gt;=4,MONTH(C551)&lt;=6),2,IF(AND(MONTH(C551)&gt;=7,MONTH(C551)&lt;=9),3,4))))</f>
        <v>3</v>
      </c>
      <c r="D552" s="81"/>
      <c r="E552" s="62" t="s">
        <v>13191</v>
      </c>
      <c r="F552" s="61" t="s">
        <v>11111</v>
      </c>
      <c r="G552" s="5"/>
      <c r="H552" s="5"/>
      <c r="I552" s="5"/>
      <c r="J552" s="5"/>
    </row>
    <row r="553" spans="1:10" ht="14.1" customHeight="1" thickBot="1" x14ac:dyDescent="0.25">
      <c r="A553" s="5"/>
      <c r="B553" s="5"/>
      <c r="C553" s="5"/>
      <c r="D553" s="5"/>
      <c r="E553" s="5"/>
      <c r="F553" s="5"/>
      <c r="G553" s="5"/>
      <c r="H553" s="5"/>
      <c r="I553" s="5"/>
      <c r="J553" s="5"/>
    </row>
    <row r="554" spans="1:10" ht="14.1" customHeight="1" thickBot="1" x14ac:dyDescent="0.25">
      <c r="A554" s="67" t="s">
        <v>15735</v>
      </c>
      <c r="B554" s="67" t="s">
        <v>16146</v>
      </c>
      <c r="C554" s="67" t="s">
        <v>15641</v>
      </c>
      <c r="D554" s="67" t="s">
        <v>15251</v>
      </c>
      <c r="E554" s="67" t="s">
        <v>6932</v>
      </c>
      <c r="F554" s="67" t="s">
        <v>15280</v>
      </c>
      <c r="G554" s="5"/>
      <c r="H554" s="5"/>
      <c r="I554" s="5"/>
      <c r="J554" s="5"/>
    </row>
    <row r="555" spans="1:10" ht="13.5" customHeight="1" x14ac:dyDescent="0.2">
      <c r="A555" s="63">
        <v>80111504</v>
      </c>
      <c r="B555" s="64" t="str">
        <f ca="1">IFERROR(INDEX(UNSPSCDes,MATCH(INDIRECT(ADDRESS(ROW(),COLUMN()-1,4)),UNSPSCCode,0)),"")</f>
        <v>Formación o desarrollo laboral</v>
      </c>
      <c r="C555" s="63" t="s">
        <v>18143</v>
      </c>
      <c r="D555" s="63">
        <v>3</v>
      </c>
      <c r="E555" s="66">
        <v>166666.6666</v>
      </c>
      <c r="F555" s="65">
        <f ca="1">INDIRECT(ADDRESS(ROW(),COLUMN()-2,4))*INDIRECT(ADDRESS(ROW(),COLUMN()-1,4))</f>
        <v>499999.99979999999</v>
      </c>
      <c r="G555" s="5"/>
      <c r="H555" s="5"/>
      <c r="I555" s="5"/>
      <c r="J555" s="5"/>
    </row>
    <row r="556" spans="1:10" ht="14.1" customHeight="1" x14ac:dyDescent="0.2">
      <c r="A556" s="5"/>
      <c r="B556" s="5"/>
      <c r="C556" s="5"/>
      <c r="D556" s="5"/>
      <c r="E556" s="68" t="s">
        <v>12549</v>
      </c>
      <c r="F556" s="69">
        <f ca="1">SUM(Table349[MONTO TOTAL ESTIMADO])</f>
        <v>499999.99979999999</v>
      </c>
      <c r="G556" s="5"/>
      <c r="H556" s="5" t="str">
        <f>C548</f>
        <v>Servicios</v>
      </c>
      <c r="I556" s="5" t="str">
        <f>E548</f>
        <v>No</v>
      </c>
      <c r="J556" s="5" t="str">
        <f>D548</f>
        <v>Compras Menores</v>
      </c>
    </row>
    <row r="557" spans="1:10" ht="14.1" customHeight="1" thickBot="1" x14ac:dyDescent="0.3"/>
    <row r="558" spans="1:10" ht="33.75" customHeight="1" thickBot="1" x14ac:dyDescent="0.25">
      <c r="A558" s="59" t="s">
        <v>16382</v>
      </c>
      <c r="B558" s="59" t="s">
        <v>161</v>
      </c>
      <c r="C558" s="59" t="s">
        <v>11723</v>
      </c>
      <c r="D558" s="59" t="s">
        <v>14377</v>
      </c>
      <c r="E558" s="59" t="s">
        <v>10961</v>
      </c>
      <c r="F558" s="59" t="s">
        <v>11094</v>
      </c>
      <c r="G558" s="5"/>
      <c r="H558" s="5"/>
      <c r="I558" s="5"/>
      <c r="J558" s="5"/>
    </row>
    <row r="559" spans="1:10" ht="14.1" customHeight="1" thickBot="1" x14ac:dyDescent="0.25">
      <c r="A559" s="61" t="s">
        <v>18851</v>
      </c>
      <c r="B559" s="61" t="s">
        <v>18851</v>
      </c>
      <c r="C559" s="61" t="s">
        <v>6798</v>
      </c>
      <c r="D559" s="61" t="s">
        <v>17483</v>
      </c>
      <c r="E559" s="61" t="s">
        <v>17854</v>
      </c>
      <c r="F559" s="61"/>
      <c r="G559" s="5"/>
      <c r="H559" s="5"/>
      <c r="I559" s="5"/>
      <c r="J559" s="5"/>
    </row>
    <row r="560" spans="1:10" ht="14.1" customHeight="1" thickBot="1" x14ac:dyDescent="0.25">
      <c r="A560" s="80" t="s">
        <v>14828</v>
      </c>
      <c r="B560" s="62" t="s">
        <v>8528</v>
      </c>
      <c r="C560" s="71">
        <v>45201</v>
      </c>
      <c r="D560" s="80" t="s">
        <v>9385</v>
      </c>
      <c r="E560" s="62" t="s">
        <v>13092</v>
      </c>
      <c r="F560" s="61" t="s">
        <v>3080</v>
      </c>
      <c r="G560" s="5"/>
      <c r="H560" s="5"/>
      <c r="I560" s="5"/>
      <c r="J560" s="5"/>
    </row>
    <row r="561" spans="1:10" ht="14.1" customHeight="1" thickBot="1" x14ac:dyDescent="0.25">
      <c r="A561" s="81"/>
      <c r="B561" s="62" t="s">
        <v>1786</v>
      </c>
      <c r="C561" s="60">
        <f>IF(C560="","",IF(AND(MONTH(C560)&gt;=1,MONTH(C560)&lt;=3),1,IF(AND(MONTH(C560)&gt;=4,MONTH(C560)&lt;=6),2,IF(AND(MONTH(C560)&gt;=7,MONTH(C560)&lt;=9),3,4))))</f>
        <v>4</v>
      </c>
      <c r="D561" s="81"/>
      <c r="E561" s="62" t="s">
        <v>2417</v>
      </c>
      <c r="F561" s="61" t="s">
        <v>11111</v>
      </c>
      <c r="G561" s="5"/>
      <c r="H561" s="5"/>
      <c r="I561" s="5"/>
      <c r="J561" s="5"/>
    </row>
    <row r="562" spans="1:10" ht="14.1" customHeight="1" thickBot="1" x14ac:dyDescent="0.25">
      <c r="A562" s="81"/>
      <c r="B562" s="62" t="s">
        <v>12941</v>
      </c>
      <c r="C562" s="71">
        <v>45216</v>
      </c>
      <c r="D562" s="81"/>
      <c r="E562" s="62" t="s">
        <v>3073</v>
      </c>
      <c r="F562" s="61" t="s">
        <v>11111</v>
      </c>
      <c r="G562" s="5"/>
      <c r="H562" s="5"/>
      <c r="I562" s="5"/>
      <c r="J562" s="5"/>
    </row>
    <row r="563" spans="1:10" ht="14.1" customHeight="1" thickBot="1" x14ac:dyDescent="0.25">
      <c r="A563" s="81"/>
      <c r="B563" s="62" t="s">
        <v>1786</v>
      </c>
      <c r="C563" s="60">
        <f>IF(C562="","",IF(AND(MONTH(C562)&gt;=1,MONTH(C562)&lt;=3),1,IF(AND(MONTH(C562)&gt;=4,MONTH(C562)&lt;=6),2,IF(AND(MONTH(C562)&gt;=7,MONTH(C562)&lt;=9),3,4))))</f>
        <v>4</v>
      </c>
      <c r="D563" s="81"/>
      <c r="E563" s="62" t="s">
        <v>13191</v>
      </c>
      <c r="F563" s="61" t="s">
        <v>11111</v>
      </c>
      <c r="G563" s="5"/>
      <c r="H563" s="5"/>
      <c r="I563" s="5"/>
      <c r="J563" s="5"/>
    </row>
    <row r="564" spans="1:10" ht="14.1" customHeight="1" thickBot="1" x14ac:dyDescent="0.25">
      <c r="A564" s="5"/>
      <c r="B564" s="5"/>
      <c r="C564" s="5"/>
      <c r="D564" s="5"/>
      <c r="E564" s="5"/>
      <c r="F564" s="5"/>
      <c r="G564" s="5"/>
      <c r="H564" s="5"/>
      <c r="I564" s="5"/>
      <c r="J564" s="5"/>
    </row>
    <row r="565" spans="1:10" ht="14.1" customHeight="1" thickBot="1" x14ac:dyDescent="0.25">
      <c r="A565" s="67" t="s">
        <v>15735</v>
      </c>
      <c r="B565" s="67" t="s">
        <v>16146</v>
      </c>
      <c r="C565" s="67" t="s">
        <v>15641</v>
      </c>
      <c r="D565" s="67" t="s">
        <v>15251</v>
      </c>
      <c r="E565" s="67" t="s">
        <v>6932</v>
      </c>
      <c r="F565" s="67" t="s">
        <v>15280</v>
      </c>
      <c r="G565" s="5"/>
      <c r="H565" s="5"/>
      <c r="I565" s="5"/>
      <c r="J565" s="5"/>
    </row>
    <row r="566" spans="1:10" ht="13.5" customHeight="1" x14ac:dyDescent="0.2">
      <c r="A566" s="63">
        <v>80111504</v>
      </c>
      <c r="B566" s="64" t="str">
        <f ca="1">IFERROR(INDEX(UNSPSCDes,MATCH(INDIRECT(ADDRESS(ROW(),COLUMN()-1,4)),UNSPSCCode,0)),"")</f>
        <v>Formación o desarrollo laboral</v>
      </c>
      <c r="C566" s="63" t="s">
        <v>18143</v>
      </c>
      <c r="D566" s="63">
        <v>3</v>
      </c>
      <c r="E566" s="66">
        <v>166666.6666</v>
      </c>
      <c r="F566" s="65">
        <f ca="1">INDIRECT(ADDRESS(ROW(),COLUMN()-2,4))*INDIRECT(ADDRESS(ROW(),COLUMN()-1,4))</f>
        <v>499999.99979999999</v>
      </c>
      <c r="G566" s="5"/>
      <c r="H566" s="5"/>
      <c r="I566" s="5"/>
      <c r="J566" s="5"/>
    </row>
    <row r="567" spans="1:10" ht="14.1" customHeight="1" x14ac:dyDescent="0.2">
      <c r="A567" s="5"/>
      <c r="B567" s="5"/>
      <c r="C567" s="5"/>
      <c r="D567" s="5"/>
      <c r="E567" s="68" t="s">
        <v>12549</v>
      </c>
      <c r="F567" s="69">
        <f ca="1">SUM(Table350[MONTO TOTAL ESTIMADO])</f>
        <v>499999.99979999999</v>
      </c>
      <c r="G567" s="5"/>
      <c r="H567" s="5" t="str">
        <f>C559</f>
        <v>Servicios</v>
      </c>
      <c r="I567" s="5" t="str">
        <f>E559</f>
        <v>No</v>
      </c>
      <c r="J567" s="5" t="str">
        <f>D559</f>
        <v>Compras Menores</v>
      </c>
    </row>
    <row r="568" spans="1:10" ht="14.1" customHeight="1" thickBot="1" x14ac:dyDescent="0.3"/>
    <row r="569" spans="1:10" ht="33.75" customHeight="1" thickBot="1" x14ac:dyDescent="0.25">
      <c r="A569" s="59" t="s">
        <v>16382</v>
      </c>
      <c r="B569" s="59" t="s">
        <v>161</v>
      </c>
      <c r="C569" s="59" t="s">
        <v>11723</v>
      </c>
      <c r="D569" s="59" t="s">
        <v>14377</v>
      </c>
      <c r="E569" s="59" t="s">
        <v>10961</v>
      </c>
      <c r="F569" s="59" t="s">
        <v>11094</v>
      </c>
      <c r="G569" s="5"/>
      <c r="H569" s="5"/>
      <c r="I569" s="5"/>
      <c r="J569" s="5"/>
    </row>
    <row r="570" spans="1:10" ht="13.5" customHeight="1" thickBot="1" x14ac:dyDescent="0.25">
      <c r="A570" s="61" t="s">
        <v>18852</v>
      </c>
      <c r="B570" s="61" t="s">
        <v>18905</v>
      </c>
      <c r="C570" s="61" t="s">
        <v>6798</v>
      </c>
      <c r="D570" s="61" t="s">
        <v>17483</v>
      </c>
      <c r="E570" s="61" t="s">
        <v>17854</v>
      </c>
      <c r="F570" s="61"/>
      <c r="G570" s="5"/>
      <c r="H570" s="5"/>
      <c r="I570" s="5"/>
      <c r="J570" s="5"/>
    </row>
    <row r="571" spans="1:10" ht="14.1" customHeight="1" thickBot="1" x14ac:dyDescent="0.25">
      <c r="A571" s="80" t="s">
        <v>14828</v>
      </c>
      <c r="B571" s="62" t="s">
        <v>8528</v>
      </c>
      <c r="C571" s="71">
        <v>44928</v>
      </c>
      <c r="D571" s="80" t="s">
        <v>9385</v>
      </c>
      <c r="E571" s="62" t="s">
        <v>13092</v>
      </c>
      <c r="F571" s="61" t="s">
        <v>3080</v>
      </c>
      <c r="G571" s="5"/>
      <c r="H571" s="5"/>
      <c r="I571" s="5"/>
      <c r="J571" s="5"/>
    </row>
    <row r="572" spans="1:10" ht="14.1" customHeight="1" thickBot="1" x14ac:dyDescent="0.25">
      <c r="A572" s="81"/>
      <c r="B572" s="62" t="s">
        <v>1786</v>
      </c>
      <c r="C572" s="60">
        <f>IF(C571="","",IF(AND(MONTH(C571)&gt;=1,MONTH(C571)&lt;=3),1,IF(AND(MONTH(C571)&gt;=4,MONTH(C571)&lt;=6),2,IF(AND(MONTH(C571)&gt;=7,MONTH(C571)&lt;=9),3,4))))</f>
        <v>1</v>
      </c>
      <c r="D572" s="81"/>
      <c r="E572" s="62" t="s">
        <v>2417</v>
      </c>
      <c r="F572" s="61" t="s">
        <v>11111</v>
      </c>
      <c r="G572" s="5"/>
      <c r="H572" s="5"/>
      <c r="I572" s="5"/>
      <c r="J572" s="5"/>
    </row>
    <row r="573" spans="1:10" ht="14.1" customHeight="1" thickBot="1" x14ac:dyDescent="0.25">
      <c r="A573" s="81"/>
      <c r="B573" s="62" t="s">
        <v>12941</v>
      </c>
      <c r="C573" s="71">
        <v>44943</v>
      </c>
      <c r="D573" s="81"/>
      <c r="E573" s="62" t="s">
        <v>3073</v>
      </c>
      <c r="F573" s="61" t="s">
        <v>11111</v>
      </c>
      <c r="G573" s="5"/>
      <c r="H573" s="5"/>
      <c r="I573" s="5"/>
      <c r="J573" s="5"/>
    </row>
    <row r="574" spans="1:10" ht="14.1" customHeight="1" thickBot="1" x14ac:dyDescent="0.25">
      <c r="A574" s="81"/>
      <c r="B574" s="62" t="s">
        <v>1786</v>
      </c>
      <c r="C574" s="60">
        <f>IF(C573="","",IF(AND(MONTH(C573)&gt;=1,MONTH(C573)&lt;=3),1,IF(AND(MONTH(C573)&gt;=4,MONTH(C573)&lt;=6),2,IF(AND(MONTH(C573)&gt;=7,MONTH(C573)&lt;=9),3,4))))</f>
        <v>1</v>
      </c>
      <c r="D574" s="81"/>
      <c r="E574" s="62" t="s">
        <v>13191</v>
      </c>
      <c r="F574" s="61" t="s">
        <v>11111</v>
      </c>
      <c r="G574" s="5"/>
      <c r="H574" s="5"/>
      <c r="I574" s="5"/>
      <c r="J574" s="5"/>
    </row>
    <row r="575" spans="1:10" ht="14.1" customHeight="1" thickBot="1" x14ac:dyDescent="0.25">
      <c r="A575" s="5"/>
      <c r="B575" s="5"/>
      <c r="C575" s="5"/>
      <c r="D575" s="5"/>
      <c r="E575" s="5"/>
      <c r="F575" s="5"/>
      <c r="G575" s="5"/>
      <c r="H575" s="5"/>
      <c r="I575" s="5"/>
      <c r="J575" s="5"/>
    </row>
    <row r="576" spans="1:10" ht="14.1" customHeight="1" thickBot="1" x14ac:dyDescent="0.25">
      <c r="A576" s="67" t="s">
        <v>15735</v>
      </c>
      <c r="B576" s="67" t="s">
        <v>16146</v>
      </c>
      <c r="C576" s="67" t="s">
        <v>15641</v>
      </c>
      <c r="D576" s="67" t="s">
        <v>15251</v>
      </c>
      <c r="E576" s="67" t="s">
        <v>6932</v>
      </c>
      <c r="F576" s="67" t="s">
        <v>15280</v>
      </c>
      <c r="G576" s="5"/>
      <c r="H576" s="5"/>
      <c r="I576" s="5"/>
      <c r="J576" s="5"/>
    </row>
    <row r="577" spans="1:10" ht="13.5" customHeight="1" x14ac:dyDescent="0.2">
      <c r="A577" s="77">
        <v>93121613</v>
      </c>
      <c r="B577" s="64" t="str">
        <f ca="1">IFERROR(INDEX(UNSPSCDes,MATCH(INDIRECT(ADDRESS(ROW(),COLUMN()-1,4)),UNSPSCCode,0)),"")</f>
        <v>Servicios de firma o adhesión o rectificación de tratados</v>
      </c>
      <c r="C577" s="63" t="s">
        <v>1449</v>
      </c>
      <c r="D577" s="63">
        <v>1</v>
      </c>
      <c r="E577" s="66">
        <v>300000</v>
      </c>
      <c r="F577" s="65">
        <f ca="1">INDIRECT(ADDRESS(ROW(),COLUMN()-2,4))*INDIRECT(ADDRESS(ROW(),COLUMN()-1,4))</f>
        <v>300000</v>
      </c>
      <c r="G577" s="5"/>
      <c r="H577" s="5"/>
      <c r="I577" s="5"/>
      <c r="J577" s="5"/>
    </row>
    <row r="578" spans="1:10" ht="14.1" customHeight="1" x14ac:dyDescent="0.2">
      <c r="A578" s="5"/>
      <c r="B578" s="5"/>
      <c r="C578" s="5"/>
      <c r="D578" s="5"/>
      <c r="E578" s="68" t="s">
        <v>12549</v>
      </c>
      <c r="F578" s="69">
        <f ca="1">SUM(Table351[MONTO TOTAL ESTIMADO])</f>
        <v>300000</v>
      </c>
      <c r="G578" s="5"/>
      <c r="H578" s="5" t="str">
        <f>C570</f>
        <v>Servicios</v>
      </c>
      <c r="I578" s="5" t="str">
        <f>E570</f>
        <v>No</v>
      </c>
      <c r="J578" s="5" t="str">
        <f>D570</f>
        <v>Compras Menores</v>
      </c>
    </row>
    <row r="579" spans="1:10" ht="14.1" customHeight="1" thickBot="1" x14ac:dyDescent="0.3"/>
    <row r="580" spans="1:10" ht="33.75" customHeight="1" thickBot="1" x14ac:dyDescent="0.25">
      <c r="A580" s="59" t="s">
        <v>16382</v>
      </c>
      <c r="B580" s="59" t="s">
        <v>161</v>
      </c>
      <c r="C580" s="59" t="s">
        <v>11723</v>
      </c>
      <c r="D580" s="59" t="s">
        <v>14377</v>
      </c>
      <c r="E580" s="59" t="s">
        <v>10961</v>
      </c>
      <c r="F580" s="59" t="s">
        <v>11094</v>
      </c>
      <c r="G580" s="5"/>
      <c r="H580" s="5"/>
      <c r="I580" s="5"/>
      <c r="J580" s="5"/>
    </row>
    <row r="581" spans="1:10" ht="14.1" customHeight="1" thickBot="1" x14ac:dyDescent="0.25">
      <c r="A581" s="61" t="s">
        <v>18853</v>
      </c>
      <c r="B581" s="61" t="s">
        <v>18854</v>
      </c>
      <c r="C581" s="61" t="s">
        <v>6798</v>
      </c>
      <c r="D581" s="61" t="s">
        <v>10170</v>
      </c>
      <c r="E581" s="61" t="s">
        <v>6033</v>
      </c>
      <c r="F581" s="61"/>
      <c r="G581" s="5"/>
      <c r="H581" s="5"/>
      <c r="I581" s="5"/>
      <c r="J581" s="5"/>
    </row>
    <row r="582" spans="1:10" ht="14.1" customHeight="1" thickBot="1" x14ac:dyDescent="0.25">
      <c r="A582" s="80" t="s">
        <v>14828</v>
      </c>
      <c r="B582" s="62" t="s">
        <v>8528</v>
      </c>
      <c r="C582" s="71">
        <v>44928</v>
      </c>
      <c r="D582" s="80" t="s">
        <v>9385</v>
      </c>
      <c r="E582" s="62" t="s">
        <v>13092</v>
      </c>
      <c r="F582" s="61" t="s">
        <v>3080</v>
      </c>
      <c r="G582" s="5"/>
      <c r="H582" s="5"/>
      <c r="I582" s="5"/>
      <c r="J582" s="5"/>
    </row>
    <row r="583" spans="1:10" ht="14.1" customHeight="1" thickBot="1" x14ac:dyDescent="0.25">
      <c r="A583" s="81"/>
      <c r="B583" s="62" t="s">
        <v>1786</v>
      </c>
      <c r="C583" s="60">
        <f>IF(C582="","",IF(AND(MONTH(C582)&gt;=1,MONTH(C582)&lt;=3),1,IF(AND(MONTH(C582)&gt;=4,MONTH(C582)&lt;=6),2,IF(AND(MONTH(C582)&gt;=7,MONTH(C582)&lt;=9),3,4))))</f>
        <v>1</v>
      </c>
      <c r="D583" s="81"/>
      <c r="E583" s="62" t="s">
        <v>2417</v>
      </c>
      <c r="F583" s="61" t="s">
        <v>11111</v>
      </c>
      <c r="G583" s="5"/>
      <c r="H583" s="5"/>
      <c r="I583" s="5"/>
      <c r="J583" s="5"/>
    </row>
    <row r="584" spans="1:10" ht="14.1" customHeight="1" thickBot="1" x14ac:dyDescent="0.25">
      <c r="A584" s="81"/>
      <c r="B584" s="62" t="s">
        <v>12941</v>
      </c>
      <c r="C584" s="71">
        <v>44929</v>
      </c>
      <c r="D584" s="81"/>
      <c r="E584" s="62" t="s">
        <v>3073</v>
      </c>
      <c r="F584" s="61" t="s">
        <v>11111</v>
      </c>
      <c r="G584" s="5"/>
      <c r="H584" s="5"/>
      <c r="I584" s="5"/>
      <c r="J584" s="5"/>
    </row>
    <row r="585" spans="1:10" ht="14.1" customHeight="1" thickBot="1" x14ac:dyDescent="0.25">
      <c r="A585" s="81"/>
      <c r="B585" s="62" t="s">
        <v>1786</v>
      </c>
      <c r="C585" s="60">
        <f>IF(C584="","",IF(AND(MONTH(C584)&gt;=1,MONTH(C584)&lt;=3),1,IF(AND(MONTH(C584)&gt;=4,MONTH(C584)&lt;=6),2,IF(AND(MONTH(C584)&gt;=7,MONTH(C584)&lt;=9),3,4))))</f>
        <v>1</v>
      </c>
      <c r="D585" s="81"/>
      <c r="E585" s="62" t="s">
        <v>13191</v>
      </c>
      <c r="F585" s="61" t="s">
        <v>11111</v>
      </c>
      <c r="G585" s="5"/>
      <c r="H585" s="5"/>
      <c r="I585" s="5"/>
      <c r="J585" s="5"/>
    </row>
    <row r="586" spans="1:10" ht="14.1" customHeight="1" thickBot="1" x14ac:dyDescent="0.25">
      <c r="A586" s="5"/>
      <c r="B586" s="5"/>
      <c r="C586" s="5"/>
      <c r="D586" s="5"/>
      <c r="E586" s="5"/>
      <c r="F586" s="5"/>
      <c r="G586" s="5"/>
      <c r="H586" s="5"/>
      <c r="I586" s="5"/>
      <c r="J586" s="5"/>
    </row>
    <row r="587" spans="1:10" ht="14.1" customHeight="1" thickBot="1" x14ac:dyDescent="0.25">
      <c r="A587" s="67" t="s">
        <v>15735</v>
      </c>
      <c r="B587" s="67" t="s">
        <v>16146</v>
      </c>
      <c r="C587" s="67" t="s">
        <v>15641</v>
      </c>
      <c r="D587" s="67" t="s">
        <v>15251</v>
      </c>
      <c r="E587" s="67" t="s">
        <v>6932</v>
      </c>
      <c r="F587" s="67" t="s">
        <v>15280</v>
      </c>
      <c r="G587" s="5"/>
      <c r="H587" s="5"/>
      <c r="I587" s="5"/>
      <c r="J587" s="5"/>
    </row>
    <row r="588" spans="1:10" ht="13.5" customHeight="1" x14ac:dyDescent="0.2">
      <c r="A588" s="63">
        <v>10161707</v>
      </c>
      <c r="B588" s="64" t="str">
        <f ca="1">IFERROR(INDEX(UNSPSCDes,MATCH(INDIRECT(ADDRESS(ROW(),COLUMN()-1,4)),UNSPSCCode,0)),"")</f>
        <v>Arreglo de flores cortadas</v>
      </c>
      <c r="C588" s="63" t="s">
        <v>18143</v>
      </c>
      <c r="D588" s="63">
        <v>3</v>
      </c>
      <c r="E588" s="66">
        <v>40000</v>
      </c>
      <c r="F588" s="65">
        <f ca="1">INDIRECT(ADDRESS(ROW(),COLUMN()-2,4))*INDIRECT(ADDRESS(ROW(),COLUMN()-1,4))</f>
        <v>120000</v>
      </c>
      <c r="G588" s="5"/>
      <c r="H588" s="5"/>
      <c r="I588" s="5"/>
      <c r="J588" s="5"/>
    </row>
    <row r="589" spans="1:10" ht="13.5" customHeight="1" x14ac:dyDescent="0.2">
      <c r="A589" s="63">
        <v>10161707</v>
      </c>
      <c r="B589" s="64" t="str">
        <f ca="1">IFERROR(INDEX(UNSPSCDes,MATCH(INDIRECT(ADDRESS(ROW(),COLUMN()-1,4)),UNSPSCCode,0)),"")</f>
        <v>Arreglo de flores cortadas</v>
      </c>
      <c r="C589" s="63" t="s">
        <v>18143</v>
      </c>
      <c r="D589" s="63">
        <v>3</v>
      </c>
      <c r="E589" s="66">
        <v>3000</v>
      </c>
      <c r="F589" s="65">
        <f ca="1">INDIRECT(ADDRESS(ROW(),COLUMN()-2,4))*INDIRECT(ADDRESS(ROW(),COLUMN()-1,4))</f>
        <v>9000</v>
      </c>
      <c r="G589" s="5"/>
      <c r="H589" s="5"/>
      <c r="I589" s="5"/>
      <c r="J589" s="5"/>
    </row>
    <row r="590" spans="1:10" ht="14.1" customHeight="1" x14ac:dyDescent="0.2">
      <c r="A590" s="5"/>
      <c r="B590" s="5"/>
      <c r="C590" s="5"/>
      <c r="D590" s="5"/>
      <c r="E590" s="68" t="s">
        <v>12549</v>
      </c>
      <c r="F590" s="69">
        <f ca="1">SUM(Table355[MONTO TOTAL ESTIMADO])</f>
        <v>129000</v>
      </c>
      <c r="G590" s="5"/>
      <c r="H590" s="5" t="str">
        <f>C581</f>
        <v>Servicios</v>
      </c>
      <c r="I590" s="5" t="str">
        <f>E581</f>
        <v>MIPYME Mujeres</v>
      </c>
      <c r="J590" s="5" t="str">
        <f>D581</f>
        <v>Compras por debajo del Umbral</v>
      </c>
    </row>
    <row r="591" spans="1:10" ht="14.1" customHeight="1" thickBot="1" x14ac:dyDescent="0.3"/>
    <row r="592" spans="1:10" ht="33.75" customHeight="1" thickBot="1" x14ac:dyDescent="0.25">
      <c r="A592" s="59" t="s">
        <v>16382</v>
      </c>
      <c r="B592" s="59" t="s">
        <v>161</v>
      </c>
      <c r="C592" s="59" t="s">
        <v>11723</v>
      </c>
      <c r="D592" s="59" t="s">
        <v>14377</v>
      </c>
      <c r="E592" s="59" t="s">
        <v>10961</v>
      </c>
      <c r="F592" s="59" t="s">
        <v>11094</v>
      </c>
      <c r="G592" s="5"/>
      <c r="H592" s="5"/>
      <c r="I592" s="5"/>
      <c r="J592" s="5"/>
    </row>
    <row r="593" spans="1:10" ht="14.1" customHeight="1" thickBot="1" x14ac:dyDescent="0.25">
      <c r="A593" s="61" t="s">
        <v>18853</v>
      </c>
      <c r="B593" s="61" t="s">
        <v>18854</v>
      </c>
      <c r="C593" s="61" t="s">
        <v>6798</v>
      </c>
      <c r="D593" s="61" t="s">
        <v>10170</v>
      </c>
      <c r="E593" s="61" t="s">
        <v>6033</v>
      </c>
      <c r="F593" s="61"/>
      <c r="G593" s="5"/>
      <c r="H593" s="5"/>
      <c r="I593" s="5"/>
      <c r="J593" s="5"/>
    </row>
    <row r="594" spans="1:10" ht="14.1" customHeight="1" thickBot="1" x14ac:dyDescent="0.25">
      <c r="A594" s="80" t="s">
        <v>14828</v>
      </c>
      <c r="B594" s="62" t="s">
        <v>8528</v>
      </c>
      <c r="C594" s="71">
        <v>45019</v>
      </c>
      <c r="D594" s="80" t="s">
        <v>9385</v>
      </c>
      <c r="E594" s="62" t="s">
        <v>13092</v>
      </c>
      <c r="F594" s="61" t="s">
        <v>3080</v>
      </c>
      <c r="G594" s="5"/>
      <c r="H594" s="5"/>
      <c r="I594" s="5"/>
      <c r="J594" s="5"/>
    </row>
    <row r="595" spans="1:10" ht="14.1" customHeight="1" thickBot="1" x14ac:dyDescent="0.25">
      <c r="A595" s="81"/>
      <c r="B595" s="62" t="s">
        <v>1786</v>
      </c>
      <c r="C595" s="60">
        <f>IF(C594="","",IF(AND(MONTH(C594)&gt;=1,MONTH(C594)&lt;=3),1,IF(AND(MONTH(C594)&gt;=4,MONTH(C594)&lt;=6),2,IF(AND(MONTH(C594)&gt;=7,MONTH(C594)&lt;=9),3,4))))</f>
        <v>2</v>
      </c>
      <c r="D595" s="81"/>
      <c r="E595" s="62" t="s">
        <v>2417</v>
      </c>
      <c r="F595" s="61" t="s">
        <v>11111</v>
      </c>
      <c r="G595" s="5"/>
      <c r="H595" s="5"/>
      <c r="I595" s="5"/>
      <c r="J595" s="5"/>
    </row>
    <row r="596" spans="1:10" ht="14.1" customHeight="1" thickBot="1" x14ac:dyDescent="0.25">
      <c r="A596" s="81"/>
      <c r="B596" s="62" t="s">
        <v>12941</v>
      </c>
      <c r="C596" s="71">
        <v>45020</v>
      </c>
      <c r="D596" s="81"/>
      <c r="E596" s="62" t="s">
        <v>3073</v>
      </c>
      <c r="F596" s="61" t="s">
        <v>11111</v>
      </c>
      <c r="G596" s="5"/>
      <c r="H596" s="5"/>
      <c r="I596" s="5"/>
      <c r="J596" s="5"/>
    </row>
    <row r="597" spans="1:10" ht="14.1" customHeight="1" thickBot="1" x14ac:dyDescent="0.25">
      <c r="A597" s="81"/>
      <c r="B597" s="62" t="s">
        <v>1786</v>
      </c>
      <c r="C597" s="60">
        <f>IF(C596="","",IF(AND(MONTH(C596)&gt;=1,MONTH(C596)&lt;=3),1,IF(AND(MONTH(C596)&gt;=4,MONTH(C596)&lt;=6),2,IF(AND(MONTH(C596)&gt;=7,MONTH(C596)&lt;=9),3,4))))</f>
        <v>2</v>
      </c>
      <c r="D597" s="81"/>
      <c r="E597" s="62" t="s">
        <v>13191</v>
      </c>
      <c r="F597" s="61" t="s">
        <v>11111</v>
      </c>
      <c r="G597" s="5"/>
      <c r="H597" s="5"/>
      <c r="I597" s="5"/>
      <c r="J597" s="5"/>
    </row>
    <row r="598" spans="1:10" ht="14.1" customHeight="1" thickBot="1" x14ac:dyDescent="0.25">
      <c r="A598" s="5"/>
      <c r="B598" s="5"/>
      <c r="C598" s="5"/>
      <c r="D598" s="5"/>
      <c r="E598" s="5"/>
      <c r="F598" s="5"/>
      <c r="G598" s="5"/>
      <c r="H598" s="5"/>
      <c r="I598" s="5"/>
      <c r="J598" s="5"/>
    </row>
    <row r="599" spans="1:10" ht="14.1" customHeight="1" thickBot="1" x14ac:dyDescent="0.25">
      <c r="A599" s="67" t="s">
        <v>15735</v>
      </c>
      <c r="B599" s="67" t="s">
        <v>16146</v>
      </c>
      <c r="C599" s="67" t="s">
        <v>15641</v>
      </c>
      <c r="D599" s="67" t="s">
        <v>15251</v>
      </c>
      <c r="E599" s="67" t="s">
        <v>6932</v>
      </c>
      <c r="F599" s="67" t="s">
        <v>15280</v>
      </c>
      <c r="G599" s="5"/>
      <c r="H599" s="5"/>
      <c r="I599" s="5"/>
      <c r="J599" s="5"/>
    </row>
    <row r="600" spans="1:10" ht="13.5" customHeight="1" x14ac:dyDescent="0.2">
      <c r="A600" s="63">
        <v>10161707</v>
      </c>
      <c r="B600" s="64" t="str">
        <f ca="1">IFERROR(INDEX(UNSPSCDes,MATCH(INDIRECT(ADDRESS(ROW(),COLUMN()-1,4)),UNSPSCCode,0)),"")</f>
        <v>Arreglo de flores cortadas</v>
      </c>
      <c r="C600" s="63" t="s">
        <v>18143</v>
      </c>
      <c r="D600" s="63">
        <v>3</v>
      </c>
      <c r="E600" s="66">
        <v>40000</v>
      </c>
      <c r="F600" s="65">
        <f ca="1">INDIRECT(ADDRESS(ROW(),COLUMN()-2,4))*INDIRECT(ADDRESS(ROW(),COLUMN()-1,4))</f>
        <v>120000</v>
      </c>
      <c r="G600" s="5"/>
      <c r="H600" s="5"/>
      <c r="I600" s="5"/>
      <c r="J600" s="5"/>
    </row>
    <row r="601" spans="1:10" ht="13.5" customHeight="1" x14ac:dyDescent="0.2">
      <c r="A601" s="63">
        <v>10161707</v>
      </c>
      <c r="B601" s="64" t="str">
        <f ca="1">IFERROR(INDEX(UNSPSCDes,MATCH(INDIRECT(ADDRESS(ROW(),COLUMN()-1,4)),UNSPSCCode,0)),"")</f>
        <v>Arreglo de flores cortadas</v>
      </c>
      <c r="C601" s="63" t="s">
        <v>18143</v>
      </c>
      <c r="D601" s="63">
        <v>3</v>
      </c>
      <c r="E601" s="66">
        <v>3000</v>
      </c>
      <c r="F601" s="65">
        <f ca="1">INDIRECT(ADDRESS(ROW(),COLUMN()-2,4))*INDIRECT(ADDRESS(ROW(),COLUMN()-1,4))</f>
        <v>9000</v>
      </c>
      <c r="G601" s="5"/>
      <c r="H601" s="5"/>
      <c r="I601" s="5"/>
      <c r="J601" s="5"/>
    </row>
    <row r="602" spans="1:10" ht="14.1" customHeight="1" x14ac:dyDescent="0.2">
      <c r="A602" s="5"/>
      <c r="B602" s="5"/>
      <c r="C602" s="5"/>
      <c r="D602" s="5"/>
      <c r="E602" s="68" t="s">
        <v>12549</v>
      </c>
      <c r="F602" s="69">
        <f ca="1">SUM(Table356[MONTO TOTAL ESTIMADO])</f>
        <v>129000</v>
      </c>
      <c r="G602" s="5"/>
      <c r="H602" s="5" t="str">
        <f>C593</f>
        <v>Servicios</v>
      </c>
      <c r="I602" s="5" t="str">
        <f>E593</f>
        <v>MIPYME Mujeres</v>
      </c>
      <c r="J602" s="5" t="str">
        <f>D593</f>
        <v>Compras por debajo del Umbral</v>
      </c>
    </row>
    <row r="603" spans="1:10" ht="14.1" customHeight="1" thickBot="1" x14ac:dyDescent="0.3"/>
    <row r="604" spans="1:10" ht="33.75" customHeight="1" thickBot="1" x14ac:dyDescent="0.25">
      <c r="A604" s="59" t="s">
        <v>16382</v>
      </c>
      <c r="B604" s="59" t="s">
        <v>161</v>
      </c>
      <c r="C604" s="59" t="s">
        <v>11723</v>
      </c>
      <c r="D604" s="59" t="s">
        <v>14377</v>
      </c>
      <c r="E604" s="59" t="s">
        <v>10961</v>
      </c>
      <c r="F604" s="59" t="s">
        <v>11094</v>
      </c>
      <c r="G604" s="5"/>
      <c r="H604" s="5"/>
      <c r="I604" s="5"/>
      <c r="J604" s="5"/>
    </row>
    <row r="605" spans="1:10" ht="14.1" customHeight="1" thickBot="1" x14ac:dyDescent="0.25">
      <c r="A605" s="61" t="s">
        <v>18853</v>
      </c>
      <c r="B605" s="61" t="s">
        <v>18854</v>
      </c>
      <c r="C605" s="61" t="s">
        <v>6798</v>
      </c>
      <c r="D605" s="61" t="s">
        <v>10170</v>
      </c>
      <c r="E605" s="61" t="s">
        <v>6033</v>
      </c>
      <c r="F605" s="61"/>
      <c r="G605" s="5"/>
      <c r="H605" s="5"/>
      <c r="I605" s="5"/>
      <c r="J605" s="5"/>
    </row>
    <row r="606" spans="1:10" ht="14.1" customHeight="1" thickBot="1" x14ac:dyDescent="0.25">
      <c r="A606" s="80" t="s">
        <v>14828</v>
      </c>
      <c r="B606" s="62" t="s">
        <v>8528</v>
      </c>
      <c r="C606" s="71">
        <v>45110</v>
      </c>
      <c r="D606" s="80" t="s">
        <v>9385</v>
      </c>
      <c r="E606" s="62" t="s">
        <v>13092</v>
      </c>
      <c r="F606" s="61" t="s">
        <v>3080</v>
      </c>
      <c r="G606" s="5"/>
      <c r="H606" s="5"/>
      <c r="I606" s="5"/>
      <c r="J606" s="5"/>
    </row>
    <row r="607" spans="1:10" ht="14.1" customHeight="1" thickBot="1" x14ac:dyDescent="0.25">
      <c r="A607" s="81"/>
      <c r="B607" s="62" t="s">
        <v>1786</v>
      </c>
      <c r="C607" s="60">
        <f>IF(C606="","",IF(AND(MONTH(C606)&gt;=1,MONTH(C606)&lt;=3),1,IF(AND(MONTH(C606)&gt;=4,MONTH(C606)&lt;=6),2,IF(AND(MONTH(C606)&gt;=7,MONTH(C606)&lt;=9),3,4))))</f>
        <v>3</v>
      </c>
      <c r="D607" s="81"/>
      <c r="E607" s="62" t="s">
        <v>2417</v>
      </c>
      <c r="F607" s="61" t="s">
        <v>11111</v>
      </c>
      <c r="G607" s="5"/>
      <c r="H607" s="5"/>
      <c r="I607" s="5"/>
      <c r="J607" s="5"/>
    </row>
    <row r="608" spans="1:10" ht="14.1" customHeight="1" thickBot="1" x14ac:dyDescent="0.25">
      <c r="A608" s="81"/>
      <c r="B608" s="62" t="s">
        <v>12941</v>
      </c>
      <c r="C608" s="71">
        <v>45111</v>
      </c>
      <c r="D608" s="81"/>
      <c r="E608" s="62" t="s">
        <v>3073</v>
      </c>
      <c r="F608" s="61" t="s">
        <v>11111</v>
      </c>
      <c r="G608" s="5"/>
      <c r="H608" s="5"/>
      <c r="I608" s="5"/>
      <c r="J608" s="5"/>
    </row>
    <row r="609" spans="1:10" ht="14.1" customHeight="1" thickBot="1" x14ac:dyDescent="0.25">
      <c r="A609" s="81"/>
      <c r="B609" s="62" t="s">
        <v>1786</v>
      </c>
      <c r="C609" s="60">
        <f>IF(C608="","",IF(AND(MONTH(C608)&gt;=1,MONTH(C608)&lt;=3),1,IF(AND(MONTH(C608)&gt;=4,MONTH(C608)&lt;=6),2,IF(AND(MONTH(C608)&gt;=7,MONTH(C608)&lt;=9),3,4))))</f>
        <v>3</v>
      </c>
      <c r="D609" s="81"/>
      <c r="E609" s="62" t="s">
        <v>13191</v>
      </c>
      <c r="F609" s="61" t="s">
        <v>11111</v>
      </c>
      <c r="G609" s="5"/>
      <c r="H609" s="5"/>
      <c r="I609" s="5"/>
      <c r="J609" s="5"/>
    </row>
    <row r="610" spans="1:10" ht="14.1" customHeight="1" thickBot="1" x14ac:dyDescent="0.25">
      <c r="A610" s="5"/>
      <c r="B610" s="5"/>
      <c r="C610" s="5"/>
      <c r="D610" s="5"/>
      <c r="E610" s="5"/>
      <c r="F610" s="5"/>
      <c r="G610" s="5"/>
      <c r="H610" s="5"/>
      <c r="I610" s="5"/>
      <c r="J610" s="5"/>
    </row>
    <row r="611" spans="1:10" ht="14.1" customHeight="1" thickBot="1" x14ac:dyDescent="0.25">
      <c r="A611" s="67" t="s">
        <v>15735</v>
      </c>
      <c r="B611" s="67" t="s">
        <v>16146</v>
      </c>
      <c r="C611" s="67" t="s">
        <v>15641</v>
      </c>
      <c r="D611" s="67" t="s">
        <v>15251</v>
      </c>
      <c r="E611" s="67" t="s">
        <v>6932</v>
      </c>
      <c r="F611" s="67" t="s">
        <v>15280</v>
      </c>
      <c r="G611" s="5"/>
      <c r="H611" s="5"/>
      <c r="I611" s="5"/>
      <c r="J611" s="5"/>
    </row>
    <row r="612" spans="1:10" ht="13.5" customHeight="1" x14ac:dyDescent="0.2">
      <c r="A612" s="63">
        <v>10161707</v>
      </c>
      <c r="B612" s="64" t="str">
        <f ca="1">IFERROR(INDEX(UNSPSCDes,MATCH(INDIRECT(ADDRESS(ROW(),COLUMN()-1,4)),UNSPSCCode,0)),"")</f>
        <v>Arreglo de flores cortadas</v>
      </c>
      <c r="C612" s="63" t="s">
        <v>18143</v>
      </c>
      <c r="D612" s="63">
        <v>3</v>
      </c>
      <c r="E612" s="66">
        <v>40000</v>
      </c>
      <c r="F612" s="65">
        <f ca="1">INDIRECT(ADDRESS(ROW(),COLUMN()-2,4))*INDIRECT(ADDRESS(ROW(),COLUMN()-1,4))</f>
        <v>120000</v>
      </c>
      <c r="G612" s="5"/>
      <c r="H612" s="5"/>
      <c r="I612" s="5"/>
      <c r="J612" s="5"/>
    </row>
    <row r="613" spans="1:10" ht="13.5" customHeight="1" x14ac:dyDescent="0.2">
      <c r="A613" s="63">
        <v>10161707</v>
      </c>
      <c r="B613" s="64" t="str">
        <f ca="1">IFERROR(INDEX(UNSPSCDes,MATCH(INDIRECT(ADDRESS(ROW(),COLUMN()-1,4)),UNSPSCCode,0)),"")</f>
        <v>Arreglo de flores cortadas</v>
      </c>
      <c r="C613" s="63" t="s">
        <v>18143</v>
      </c>
      <c r="D613" s="63">
        <v>3</v>
      </c>
      <c r="E613" s="66">
        <v>3000</v>
      </c>
      <c r="F613" s="65">
        <f ca="1">INDIRECT(ADDRESS(ROW(),COLUMN()-2,4))*INDIRECT(ADDRESS(ROW(),COLUMN()-1,4))</f>
        <v>9000</v>
      </c>
      <c r="G613" s="5"/>
      <c r="H613" s="5"/>
      <c r="I613" s="5"/>
      <c r="J613" s="5"/>
    </row>
    <row r="614" spans="1:10" ht="14.1" customHeight="1" x14ac:dyDescent="0.2">
      <c r="A614" s="5"/>
      <c r="B614" s="5"/>
      <c r="C614" s="5"/>
      <c r="D614" s="5"/>
      <c r="E614" s="68" t="s">
        <v>12549</v>
      </c>
      <c r="F614" s="69">
        <f ca="1">SUM(Table357[MONTO TOTAL ESTIMADO])</f>
        <v>129000</v>
      </c>
      <c r="G614" s="5"/>
      <c r="H614" s="5" t="str">
        <f>C605</f>
        <v>Servicios</v>
      </c>
      <c r="I614" s="5" t="str">
        <f>E605</f>
        <v>MIPYME Mujeres</v>
      </c>
      <c r="J614" s="5" t="str">
        <f>D605</f>
        <v>Compras por debajo del Umbral</v>
      </c>
    </row>
    <row r="615" spans="1:10" ht="14.1" customHeight="1" thickBot="1" x14ac:dyDescent="0.3"/>
    <row r="616" spans="1:10" ht="33.75" customHeight="1" thickBot="1" x14ac:dyDescent="0.25">
      <c r="A616" s="59" t="s">
        <v>16382</v>
      </c>
      <c r="B616" s="59" t="s">
        <v>161</v>
      </c>
      <c r="C616" s="59" t="s">
        <v>11723</v>
      </c>
      <c r="D616" s="59" t="s">
        <v>14377</v>
      </c>
      <c r="E616" s="59" t="s">
        <v>10961</v>
      </c>
      <c r="F616" s="59" t="s">
        <v>11094</v>
      </c>
      <c r="G616" s="5"/>
      <c r="H616" s="5"/>
      <c r="I616" s="5"/>
      <c r="J616" s="5"/>
    </row>
    <row r="617" spans="1:10" ht="14.1" customHeight="1" thickBot="1" x14ac:dyDescent="0.25">
      <c r="A617" s="61" t="s">
        <v>18853</v>
      </c>
      <c r="B617" s="61" t="s">
        <v>18854</v>
      </c>
      <c r="C617" s="61" t="s">
        <v>6798</v>
      </c>
      <c r="D617" s="61" t="s">
        <v>10170</v>
      </c>
      <c r="E617" s="61" t="s">
        <v>6033</v>
      </c>
      <c r="F617" s="61"/>
      <c r="G617" s="5"/>
      <c r="H617" s="5"/>
      <c r="I617" s="5"/>
      <c r="J617" s="5"/>
    </row>
    <row r="618" spans="1:10" ht="14.1" customHeight="1" thickBot="1" x14ac:dyDescent="0.25">
      <c r="A618" s="80" t="s">
        <v>14828</v>
      </c>
      <c r="B618" s="62" t="s">
        <v>8528</v>
      </c>
      <c r="C618" s="71">
        <v>45201</v>
      </c>
      <c r="D618" s="80" t="s">
        <v>9385</v>
      </c>
      <c r="E618" s="62" t="s">
        <v>13092</v>
      </c>
      <c r="F618" s="61" t="s">
        <v>3080</v>
      </c>
      <c r="G618" s="5"/>
      <c r="H618" s="5"/>
      <c r="I618" s="5"/>
      <c r="J618" s="5"/>
    </row>
    <row r="619" spans="1:10" ht="14.1" customHeight="1" thickBot="1" x14ac:dyDescent="0.25">
      <c r="A619" s="81"/>
      <c r="B619" s="62" t="s">
        <v>1786</v>
      </c>
      <c r="C619" s="60">
        <f>IF(C618="","",IF(AND(MONTH(C618)&gt;=1,MONTH(C618)&lt;=3),1,IF(AND(MONTH(C618)&gt;=4,MONTH(C618)&lt;=6),2,IF(AND(MONTH(C618)&gt;=7,MONTH(C618)&lt;=9),3,4))))</f>
        <v>4</v>
      </c>
      <c r="D619" s="81"/>
      <c r="E619" s="62" t="s">
        <v>2417</v>
      </c>
      <c r="F619" s="61" t="s">
        <v>11111</v>
      </c>
      <c r="G619" s="5"/>
      <c r="H619" s="5"/>
      <c r="I619" s="5"/>
      <c r="J619" s="5"/>
    </row>
    <row r="620" spans="1:10" ht="14.1" customHeight="1" thickBot="1" x14ac:dyDescent="0.25">
      <c r="A620" s="81"/>
      <c r="B620" s="62" t="s">
        <v>12941</v>
      </c>
      <c r="C620" s="71">
        <v>45202</v>
      </c>
      <c r="D620" s="81"/>
      <c r="E620" s="62" t="s">
        <v>3073</v>
      </c>
      <c r="F620" s="61" t="s">
        <v>11111</v>
      </c>
      <c r="G620" s="5"/>
      <c r="H620" s="5"/>
      <c r="I620" s="5"/>
      <c r="J620" s="5"/>
    </row>
    <row r="621" spans="1:10" ht="14.1" customHeight="1" thickBot="1" x14ac:dyDescent="0.25">
      <c r="A621" s="81"/>
      <c r="B621" s="62" t="s">
        <v>1786</v>
      </c>
      <c r="C621" s="60">
        <f>IF(C620="","",IF(AND(MONTH(C620)&gt;=1,MONTH(C620)&lt;=3),1,IF(AND(MONTH(C620)&gt;=4,MONTH(C620)&lt;=6),2,IF(AND(MONTH(C620)&gt;=7,MONTH(C620)&lt;=9),3,4))))</f>
        <v>4</v>
      </c>
      <c r="D621" s="81"/>
      <c r="E621" s="62" t="s">
        <v>13191</v>
      </c>
      <c r="F621" s="61" t="s">
        <v>11111</v>
      </c>
      <c r="G621" s="5"/>
      <c r="H621" s="5"/>
      <c r="I621" s="5"/>
      <c r="J621" s="5"/>
    </row>
    <row r="622" spans="1:10" ht="14.1" customHeight="1" thickBot="1" x14ac:dyDescent="0.25">
      <c r="A622" s="5"/>
      <c r="B622" s="5"/>
      <c r="C622" s="5"/>
      <c r="D622" s="5"/>
      <c r="E622" s="5"/>
      <c r="F622" s="5"/>
      <c r="G622" s="5"/>
      <c r="H622" s="5"/>
      <c r="I622" s="5"/>
      <c r="J622" s="5"/>
    </row>
    <row r="623" spans="1:10" ht="14.1" customHeight="1" thickBot="1" x14ac:dyDescent="0.25">
      <c r="A623" s="67" t="s">
        <v>15735</v>
      </c>
      <c r="B623" s="67" t="s">
        <v>16146</v>
      </c>
      <c r="C623" s="67" t="s">
        <v>15641</v>
      </c>
      <c r="D623" s="67" t="s">
        <v>15251</v>
      </c>
      <c r="E623" s="67" t="s">
        <v>6932</v>
      </c>
      <c r="F623" s="67" t="s">
        <v>15280</v>
      </c>
      <c r="G623" s="5"/>
      <c r="H623" s="5"/>
      <c r="I623" s="5"/>
      <c r="J623" s="5"/>
    </row>
    <row r="624" spans="1:10" ht="13.5" customHeight="1" x14ac:dyDescent="0.2">
      <c r="A624" s="63">
        <v>10161707</v>
      </c>
      <c r="B624" s="64" t="str">
        <f ca="1">IFERROR(INDEX(UNSPSCDes,MATCH(INDIRECT(ADDRESS(ROW(),COLUMN()-1,4)),UNSPSCCode,0)),"")</f>
        <v>Arreglo de flores cortadas</v>
      </c>
      <c r="C624" s="63" t="s">
        <v>18143</v>
      </c>
      <c r="D624" s="63">
        <v>3</v>
      </c>
      <c r="E624" s="66">
        <v>40000</v>
      </c>
      <c r="F624" s="65">
        <f ca="1">INDIRECT(ADDRESS(ROW(),COLUMN()-2,4))*INDIRECT(ADDRESS(ROW(),COLUMN()-1,4))</f>
        <v>120000</v>
      </c>
      <c r="G624" s="5"/>
      <c r="H624" s="5"/>
      <c r="I624" s="5"/>
      <c r="J624" s="5"/>
    </row>
    <row r="625" spans="1:10" ht="13.5" customHeight="1" x14ac:dyDescent="0.2">
      <c r="A625" s="63">
        <v>10161707</v>
      </c>
      <c r="B625" s="64" t="str">
        <f ca="1">IFERROR(INDEX(UNSPSCDes,MATCH(INDIRECT(ADDRESS(ROW(),COLUMN()-1,4)),UNSPSCCode,0)),"")</f>
        <v>Arreglo de flores cortadas</v>
      </c>
      <c r="C625" s="63" t="s">
        <v>18143</v>
      </c>
      <c r="D625" s="63">
        <v>3</v>
      </c>
      <c r="E625" s="66">
        <v>3000</v>
      </c>
      <c r="F625" s="65">
        <f ca="1">INDIRECT(ADDRESS(ROW(),COLUMN()-2,4))*INDIRECT(ADDRESS(ROW(),COLUMN()-1,4))</f>
        <v>9000</v>
      </c>
      <c r="G625" s="5"/>
      <c r="H625" s="5"/>
      <c r="I625" s="5"/>
      <c r="J625" s="5"/>
    </row>
    <row r="626" spans="1:10" ht="14.1" customHeight="1" x14ac:dyDescent="0.2">
      <c r="A626" s="5"/>
      <c r="B626" s="5"/>
      <c r="C626" s="5"/>
      <c r="D626" s="5"/>
      <c r="E626" s="68" t="s">
        <v>12549</v>
      </c>
      <c r="F626" s="69">
        <f ca="1">SUM(Table358[MONTO TOTAL ESTIMADO])</f>
        <v>129000</v>
      </c>
      <c r="G626" s="5"/>
      <c r="H626" s="5" t="str">
        <f>C617</f>
        <v>Servicios</v>
      </c>
      <c r="I626" s="5" t="str">
        <f>E617</f>
        <v>MIPYME Mujeres</v>
      </c>
      <c r="J626" s="5" t="str">
        <f>D617</f>
        <v>Compras por debajo del Umbral</v>
      </c>
    </row>
    <row r="627" spans="1:10" ht="14.1" customHeight="1" thickBot="1" x14ac:dyDescent="0.3"/>
    <row r="628" spans="1:10" ht="33.75" customHeight="1" thickBot="1" x14ac:dyDescent="0.25">
      <c r="A628" s="59" t="s">
        <v>16382</v>
      </c>
      <c r="B628" s="59" t="s">
        <v>161</v>
      </c>
      <c r="C628" s="59" t="s">
        <v>11723</v>
      </c>
      <c r="D628" s="59" t="s">
        <v>14377</v>
      </c>
      <c r="E628" s="59" t="s">
        <v>10961</v>
      </c>
      <c r="F628" s="59" t="s">
        <v>11094</v>
      </c>
      <c r="G628" s="5"/>
      <c r="H628" s="5"/>
      <c r="I628" s="5"/>
      <c r="J628" s="5"/>
    </row>
    <row r="629" spans="1:10" ht="14.1" customHeight="1" thickBot="1" x14ac:dyDescent="0.25">
      <c r="A629" s="61" t="s">
        <v>18855</v>
      </c>
      <c r="B629" s="61" t="s">
        <v>18856</v>
      </c>
      <c r="C629" s="61" t="s">
        <v>17798</v>
      </c>
      <c r="D629" s="61" t="s">
        <v>10170</v>
      </c>
      <c r="E629" s="61" t="s">
        <v>8854</v>
      </c>
      <c r="F629" s="61"/>
      <c r="G629" s="5"/>
      <c r="H629" s="5"/>
      <c r="I629" s="5"/>
      <c r="J629" s="5"/>
    </row>
    <row r="630" spans="1:10" ht="14.1" customHeight="1" thickBot="1" x14ac:dyDescent="0.25">
      <c r="A630" s="80" t="s">
        <v>14828</v>
      </c>
      <c r="B630" s="62" t="s">
        <v>8528</v>
      </c>
      <c r="C630" s="71">
        <v>44928</v>
      </c>
      <c r="D630" s="80" t="s">
        <v>9385</v>
      </c>
      <c r="E630" s="62" t="s">
        <v>13092</v>
      </c>
      <c r="F630" s="61" t="s">
        <v>3080</v>
      </c>
      <c r="G630" s="5"/>
      <c r="H630" s="5"/>
      <c r="I630" s="5"/>
      <c r="J630" s="5"/>
    </row>
    <row r="631" spans="1:10" ht="14.1" customHeight="1" thickBot="1" x14ac:dyDescent="0.25">
      <c r="A631" s="81"/>
      <c r="B631" s="62" t="s">
        <v>1786</v>
      </c>
      <c r="C631" s="60">
        <f>IF(C630="","",IF(AND(MONTH(C630)&gt;=1,MONTH(C630)&lt;=3),1,IF(AND(MONTH(C630)&gt;=4,MONTH(C630)&lt;=6),2,IF(AND(MONTH(C630)&gt;=7,MONTH(C630)&lt;=9),3,4))))</f>
        <v>1</v>
      </c>
      <c r="D631" s="81"/>
      <c r="E631" s="62" t="s">
        <v>2417</v>
      </c>
      <c r="F631" s="61" t="s">
        <v>11111</v>
      </c>
      <c r="G631" s="5"/>
      <c r="H631" s="5"/>
      <c r="I631" s="5"/>
      <c r="J631" s="5"/>
    </row>
    <row r="632" spans="1:10" ht="14.1" customHeight="1" thickBot="1" x14ac:dyDescent="0.25">
      <c r="A632" s="81"/>
      <c r="B632" s="62" t="s">
        <v>12941</v>
      </c>
      <c r="C632" s="71">
        <v>44929</v>
      </c>
      <c r="D632" s="81"/>
      <c r="E632" s="62" t="s">
        <v>3073</v>
      </c>
      <c r="F632" s="61" t="s">
        <v>11111</v>
      </c>
      <c r="G632" s="5"/>
      <c r="H632" s="5"/>
      <c r="I632" s="5"/>
      <c r="J632" s="5"/>
    </row>
    <row r="633" spans="1:10" ht="14.1" customHeight="1" thickBot="1" x14ac:dyDescent="0.25">
      <c r="A633" s="81"/>
      <c r="B633" s="62" t="s">
        <v>1786</v>
      </c>
      <c r="C633" s="60">
        <f>IF(C632="","",IF(AND(MONTH(C632)&gt;=1,MONTH(C632)&lt;=3),1,IF(AND(MONTH(C632)&gt;=4,MONTH(C632)&lt;=6),2,IF(AND(MONTH(C632)&gt;=7,MONTH(C632)&lt;=9),3,4))))</f>
        <v>1</v>
      </c>
      <c r="D633" s="81"/>
      <c r="E633" s="62" t="s">
        <v>13191</v>
      </c>
      <c r="F633" s="61" t="s">
        <v>11111</v>
      </c>
      <c r="G633" s="5"/>
      <c r="H633" s="5"/>
      <c r="I633" s="5"/>
      <c r="J633" s="5"/>
    </row>
    <row r="634" spans="1:10" ht="14.1" customHeight="1" thickBot="1" x14ac:dyDescent="0.25">
      <c r="A634" s="5"/>
      <c r="B634" s="5"/>
      <c r="C634" s="5"/>
      <c r="D634" s="5"/>
      <c r="E634" s="5"/>
      <c r="F634" s="5"/>
      <c r="G634" s="5"/>
      <c r="H634" s="5"/>
      <c r="I634" s="5"/>
      <c r="J634" s="5"/>
    </row>
    <row r="635" spans="1:10" ht="14.1" customHeight="1" thickBot="1" x14ac:dyDescent="0.25">
      <c r="A635" s="67" t="s">
        <v>15735</v>
      </c>
      <c r="B635" s="67" t="s">
        <v>16146</v>
      </c>
      <c r="C635" s="67" t="s">
        <v>15641</v>
      </c>
      <c r="D635" s="67" t="s">
        <v>15251</v>
      </c>
      <c r="E635" s="67" t="s">
        <v>6932</v>
      </c>
      <c r="F635" s="67" t="s">
        <v>15280</v>
      </c>
      <c r="G635" s="5"/>
      <c r="H635" s="5"/>
      <c r="I635" s="5"/>
      <c r="J635" s="5"/>
    </row>
    <row r="636" spans="1:10" ht="13.5" customHeight="1" x14ac:dyDescent="0.2">
      <c r="A636" s="63">
        <v>53102710</v>
      </c>
      <c r="B636" s="64" t="str">
        <f ca="1">IFERROR(INDEX(UNSPSCDes,MATCH(INDIRECT(ADDRESS(ROW(),COLUMN()-1,4)),UNSPSCCode,0)),"")</f>
        <v>Uniformes corporativos</v>
      </c>
      <c r="C636" s="63" t="s">
        <v>18143</v>
      </c>
      <c r="D636" s="63">
        <v>3</v>
      </c>
      <c r="E636" s="66">
        <v>33333.333299999998</v>
      </c>
      <c r="F636" s="65">
        <f ca="1">INDIRECT(ADDRESS(ROW(),COLUMN()-2,4))*INDIRECT(ADDRESS(ROW(),COLUMN()-1,4))</f>
        <v>99999.999899999995</v>
      </c>
      <c r="G636" s="5"/>
      <c r="H636" s="5"/>
      <c r="I636" s="5"/>
      <c r="J636" s="5"/>
    </row>
    <row r="637" spans="1:10" ht="14.1" customHeight="1" x14ac:dyDescent="0.2">
      <c r="A637" s="5"/>
      <c r="B637" s="5"/>
      <c r="C637" s="5"/>
      <c r="D637" s="5"/>
      <c r="E637" s="68" t="s">
        <v>12549</v>
      </c>
      <c r="F637" s="69">
        <f ca="1">SUM(Table359[MONTO TOTAL ESTIMADO])</f>
        <v>99999.999899999995</v>
      </c>
      <c r="G637" s="5"/>
      <c r="H637" s="5" t="str">
        <f>C629</f>
        <v>Bienes</v>
      </c>
      <c r="I637" s="5" t="str">
        <f>E629</f>
        <v>Sí</v>
      </c>
      <c r="J637" s="5" t="str">
        <f>D629</f>
        <v>Compras por debajo del Umbral</v>
      </c>
    </row>
    <row r="638" spans="1:10" ht="14.1" customHeight="1" thickBot="1" x14ac:dyDescent="0.3"/>
    <row r="639" spans="1:10" ht="33.75" customHeight="1" thickBot="1" x14ac:dyDescent="0.25">
      <c r="A639" s="59" t="s">
        <v>16382</v>
      </c>
      <c r="B639" s="59" t="s">
        <v>161</v>
      </c>
      <c r="C639" s="59" t="s">
        <v>11723</v>
      </c>
      <c r="D639" s="59" t="s">
        <v>14377</v>
      </c>
      <c r="E639" s="59" t="s">
        <v>10961</v>
      </c>
      <c r="F639" s="59" t="s">
        <v>11094</v>
      </c>
      <c r="G639" s="5"/>
      <c r="H639" s="5"/>
      <c r="I639" s="5"/>
      <c r="J639" s="5"/>
    </row>
    <row r="640" spans="1:10" ht="14.1" customHeight="1" thickBot="1" x14ac:dyDescent="0.25">
      <c r="A640" s="61" t="s">
        <v>18855</v>
      </c>
      <c r="B640" s="61" t="s">
        <v>18856</v>
      </c>
      <c r="C640" s="61" t="s">
        <v>17798</v>
      </c>
      <c r="D640" s="61" t="s">
        <v>10170</v>
      </c>
      <c r="E640" s="61" t="s">
        <v>8854</v>
      </c>
      <c r="F640" s="61"/>
      <c r="G640" s="5"/>
      <c r="H640" s="5"/>
      <c r="I640" s="5"/>
      <c r="J640" s="5"/>
    </row>
    <row r="641" spans="1:10" ht="14.1" customHeight="1" thickBot="1" x14ac:dyDescent="0.25">
      <c r="A641" s="80" t="s">
        <v>14828</v>
      </c>
      <c r="B641" s="62" t="s">
        <v>8528</v>
      </c>
      <c r="C641" s="71">
        <v>45019</v>
      </c>
      <c r="D641" s="80" t="s">
        <v>9385</v>
      </c>
      <c r="E641" s="62" t="s">
        <v>13092</v>
      </c>
      <c r="F641" s="61" t="s">
        <v>3080</v>
      </c>
      <c r="G641" s="5"/>
      <c r="H641" s="5"/>
      <c r="I641" s="5"/>
      <c r="J641" s="5"/>
    </row>
    <row r="642" spans="1:10" ht="14.1" customHeight="1" thickBot="1" x14ac:dyDescent="0.25">
      <c r="A642" s="81"/>
      <c r="B642" s="62" t="s">
        <v>1786</v>
      </c>
      <c r="C642" s="60">
        <f>IF(C641="","",IF(AND(MONTH(C641)&gt;=1,MONTH(C641)&lt;=3),1,IF(AND(MONTH(C641)&gt;=4,MONTH(C641)&lt;=6),2,IF(AND(MONTH(C641)&gt;=7,MONTH(C641)&lt;=9),3,4))))</f>
        <v>2</v>
      </c>
      <c r="D642" s="81"/>
      <c r="E642" s="62" t="s">
        <v>2417</v>
      </c>
      <c r="F642" s="61" t="s">
        <v>11111</v>
      </c>
      <c r="G642" s="5"/>
      <c r="H642" s="5"/>
      <c r="I642" s="5"/>
      <c r="J642" s="5"/>
    </row>
    <row r="643" spans="1:10" ht="14.1" customHeight="1" thickBot="1" x14ac:dyDescent="0.25">
      <c r="A643" s="81"/>
      <c r="B643" s="62" t="s">
        <v>12941</v>
      </c>
      <c r="C643" s="71">
        <v>45020</v>
      </c>
      <c r="D643" s="81"/>
      <c r="E643" s="62" t="s">
        <v>3073</v>
      </c>
      <c r="F643" s="61" t="s">
        <v>11111</v>
      </c>
      <c r="G643" s="5"/>
      <c r="H643" s="5"/>
      <c r="I643" s="5"/>
      <c r="J643" s="5"/>
    </row>
    <row r="644" spans="1:10" ht="14.1" customHeight="1" thickBot="1" x14ac:dyDescent="0.25">
      <c r="A644" s="81"/>
      <c r="B644" s="62" t="s">
        <v>1786</v>
      </c>
      <c r="C644" s="60">
        <f>IF(C643="","",IF(AND(MONTH(C643)&gt;=1,MONTH(C643)&lt;=3),1,IF(AND(MONTH(C643)&gt;=4,MONTH(C643)&lt;=6),2,IF(AND(MONTH(C643)&gt;=7,MONTH(C643)&lt;=9),3,4))))</f>
        <v>2</v>
      </c>
      <c r="D644" s="81"/>
      <c r="E644" s="62" t="s">
        <v>13191</v>
      </c>
      <c r="F644" s="61" t="s">
        <v>11111</v>
      </c>
      <c r="G644" s="5"/>
      <c r="H644" s="5"/>
      <c r="I644" s="5"/>
      <c r="J644" s="5"/>
    </row>
    <row r="645" spans="1:10" ht="14.1" customHeight="1" thickBot="1" x14ac:dyDescent="0.25">
      <c r="A645" s="5"/>
      <c r="B645" s="5"/>
      <c r="C645" s="5"/>
      <c r="D645" s="5"/>
      <c r="E645" s="5"/>
      <c r="F645" s="5"/>
      <c r="G645" s="5"/>
      <c r="H645" s="5"/>
      <c r="I645" s="5"/>
      <c r="J645" s="5"/>
    </row>
    <row r="646" spans="1:10" ht="14.1" customHeight="1" thickBot="1" x14ac:dyDescent="0.25">
      <c r="A646" s="67" t="s">
        <v>15735</v>
      </c>
      <c r="B646" s="67" t="s">
        <v>16146</v>
      </c>
      <c r="C646" s="67" t="s">
        <v>15641</v>
      </c>
      <c r="D646" s="67" t="s">
        <v>15251</v>
      </c>
      <c r="E646" s="67" t="s">
        <v>6932</v>
      </c>
      <c r="F646" s="67" t="s">
        <v>15280</v>
      </c>
      <c r="G646" s="5"/>
      <c r="H646" s="5"/>
      <c r="I646" s="5"/>
      <c r="J646" s="5"/>
    </row>
    <row r="647" spans="1:10" ht="13.5" customHeight="1" x14ac:dyDescent="0.2">
      <c r="A647" s="63">
        <v>53102710</v>
      </c>
      <c r="B647" s="64" t="str">
        <f ca="1">IFERROR(INDEX(UNSPSCDes,MATCH(INDIRECT(ADDRESS(ROW(),COLUMN()-1,4)),UNSPSCCode,0)),"")</f>
        <v>Uniformes corporativos</v>
      </c>
      <c r="C647" s="63" t="s">
        <v>18143</v>
      </c>
      <c r="D647" s="63">
        <v>3</v>
      </c>
      <c r="E647" s="66">
        <v>33333.333299999998</v>
      </c>
      <c r="F647" s="65">
        <f ca="1">INDIRECT(ADDRESS(ROW(),COLUMN()-2,4))*INDIRECT(ADDRESS(ROW(),COLUMN()-1,4))</f>
        <v>99999.999899999995</v>
      </c>
      <c r="G647" s="5"/>
      <c r="H647" s="5"/>
      <c r="I647" s="5"/>
      <c r="J647" s="5"/>
    </row>
    <row r="648" spans="1:10" ht="14.1" customHeight="1" x14ac:dyDescent="0.2">
      <c r="A648" s="5"/>
      <c r="B648" s="5"/>
      <c r="C648" s="5"/>
      <c r="D648" s="5"/>
      <c r="E648" s="68" t="s">
        <v>12549</v>
      </c>
      <c r="F648" s="69">
        <f ca="1">SUM(Table360[MONTO TOTAL ESTIMADO])</f>
        <v>99999.999899999995</v>
      </c>
      <c r="G648" s="5"/>
      <c r="H648" s="5" t="str">
        <f>C640</f>
        <v>Bienes</v>
      </c>
      <c r="I648" s="5" t="str">
        <f>E640</f>
        <v>Sí</v>
      </c>
      <c r="J648" s="5" t="str">
        <f>D640</f>
        <v>Compras por debajo del Umbral</v>
      </c>
    </row>
    <row r="649" spans="1:10" ht="14.1" customHeight="1" thickBot="1" x14ac:dyDescent="0.3"/>
    <row r="650" spans="1:10" ht="33.75" customHeight="1" thickBot="1" x14ac:dyDescent="0.25">
      <c r="A650" s="59" t="s">
        <v>16382</v>
      </c>
      <c r="B650" s="59" t="s">
        <v>161</v>
      </c>
      <c r="C650" s="59" t="s">
        <v>11723</v>
      </c>
      <c r="D650" s="59" t="s">
        <v>14377</v>
      </c>
      <c r="E650" s="59" t="s">
        <v>10961</v>
      </c>
      <c r="F650" s="59" t="s">
        <v>11094</v>
      </c>
      <c r="G650" s="5"/>
      <c r="H650" s="5"/>
      <c r="I650" s="5"/>
      <c r="J650" s="5"/>
    </row>
    <row r="651" spans="1:10" ht="14.1" customHeight="1" thickBot="1" x14ac:dyDescent="0.25">
      <c r="A651" s="61" t="s">
        <v>18855</v>
      </c>
      <c r="B651" s="61" t="s">
        <v>18856</v>
      </c>
      <c r="C651" s="61" t="s">
        <v>17798</v>
      </c>
      <c r="D651" s="61" t="s">
        <v>10170</v>
      </c>
      <c r="E651" s="61" t="s">
        <v>8854</v>
      </c>
      <c r="F651" s="61"/>
      <c r="G651" s="5"/>
      <c r="H651" s="5"/>
      <c r="I651" s="5"/>
      <c r="J651" s="5"/>
    </row>
    <row r="652" spans="1:10" ht="14.1" customHeight="1" thickBot="1" x14ac:dyDescent="0.25">
      <c r="A652" s="80" t="s">
        <v>14828</v>
      </c>
      <c r="B652" s="62" t="s">
        <v>8528</v>
      </c>
      <c r="C652" s="71">
        <v>45110</v>
      </c>
      <c r="D652" s="80" t="s">
        <v>9385</v>
      </c>
      <c r="E652" s="62" t="s">
        <v>13092</v>
      </c>
      <c r="F652" s="61" t="s">
        <v>3080</v>
      </c>
      <c r="G652" s="5"/>
      <c r="H652" s="5"/>
      <c r="I652" s="5"/>
      <c r="J652" s="5"/>
    </row>
    <row r="653" spans="1:10" ht="14.1" customHeight="1" thickBot="1" x14ac:dyDescent="0.25">
      <c r="A653" s="81"/>
      <c r="B653" s="62" t="s">
        <v>1786</v>
      </c>
      <c r="C653" s="60">
        <f>IF(C652="","",IF(AND(MONTH(C652)&gt;=1,MONTH(C652)&lt;=3),1,IF(AND(MONTH(C652)&gt;=4,MONTH(C652)&lt;=6),2,IF(AND(MONTH(C652)&gt;=7,MONTH(C652)&lt;=9),3,4))))</f>
        <v>3</v>
      </c>
      <c r="D653" s="81"/>
      <c r="E653" s="62" t="s">
        <v>2417</v>
      </c>
      <c r="F653" s="61" t="s">
        <v>11111</v>
      </c>
      <c r="G653" s="5"/>
      <c r="H653" s="5"/>
      <c r="I653" s="5"/>
      <c r="J653" s="5"/>
    </row>
    <row r="654" spans="1:10" ht="14.1" customHeight="1" thickBot="1" x14ac:dyDescent="0.25">
      <c r="A654" s="81"/>
      <c r="B654" s="62" t="s">
        <v>12941</v>
      </c>
      <c r="C654" s="71">
        <v>45111</v>
      </c>
      <c r="D654" s="81"/>
      <c r="E654" s="62" t="s">
        <v>3073</v>
      </c>
      <c r="F654" s="61" t="s">
        <v>11111</v>
      </c>
      <c r="G654" s="5"/>
      <c r="H654" s="5"/>
      <c r="I654" s="5"/>
      <c r="J654" s="5"/>
    </row>
    <row r="655" spans="1:10" ht="14.1" customHeight="1" thickBot="1" x14ac:dyDescent="0.25">
      <c r="A655" s="81"/>
      <c r="B655" s="62" t="s">
        <v>1786</v>
      </c>
      <c r="C655" s="60">
        <f>IF(C654="","",IF(AND(MONTH(C654)&gt;=1,MONTH(C654)&lt;=3),1,IF(AND(MONTH(C654)&gt;=4,MONTH(C654)&lt;=6),2,IF(AND(MONTH(C654)&gt;=7,MONTH(C654)&lt;=9),3,4))))</f>
        <v>3</v>
      </c>
      <c r="D655" s="81"/>
      <c r="E655" s="62" t="s">
        <v>13191</v>
      </c>
      <c r="F655" s="61" t="s">
        <v>11111</v>
      </c>
      <c r="G655" s="5"/>
      <c r="H655" s="5"/>
      <c r="I655" s="5"/>
      <c r="J655" s="5"/>
    </row>
    <row r="656" spans="1:10" ht="14.1" customHeight="1" thickBot="1" x14ac:dyDescent="0.25">
      <c r="A656" s="5"/>
      <c r="B656" s="5"/>
      <c r="C656" s="5"/>
      <c r="D656" s="5"/>
      <c r="E656" s="5"/>
      <c r="F656" s="5"/>
      <c r="G656" s="5"/>
      <c r="H656" s="5"/>
      <c r="I656" s="5"/>
      <c r="J656" s="5"/>
    </row>
    <row r="657" spans="1:10" ht="14.1" customHeight="1" thickBot="1" x14ac:dyDescent="0.25">
      <c r="A657" s="67" t="s">
        <v>15735</v>
      </c>
      <c r="B657" s="67" t="s">
        <v>16146</v>
      </c>
      <c r="C657" s="67" t="s">
        <v>15641</v>
      </c>
      <c r="D657" s="67" t="s">
        <v>15251</v>
      </c>
      <c r="E657" s="67" t="s">
        <v>6932</v>
      </c>
      <c r="F657" s="67" t="s">
        <v>15280</v>
      </c>
      <c r="G657" s="5"/>
      <c r="H657" s="5"/>
      <c r="I657" s="5"/>
      <c r="J657" s="5"/>
    </row>
    <row r="658" spans="1:10" ht="13.5" customHeight="1" x14ac:dyDescent="0.2">
      <c r="A658" s="63">
        <v>53102710</v>
      </c>
      <c r="B658" s="64" t="str">
        <f ca="1">IFERROR(INDEX(UNSPSCDes,MATCH(INDIRECT(ADDRESS(ROW(),COLUMN()-1,4)),UNSPSCCode,0)),"")</f>
        <v>Uniformes corporativos</v>
      </c>
      <c r="C658" s="63" t="s">
        <v>18143</v>
      </c>
      <c r="D658" s="63">
        <v>3</v>
      </c>
      <c r="E658" s="66">
        <v>33333.333299999998</v>
      </c>
      <c r="F658" s="65">
        <f ca="1">INDIRECT(ADDRESS(ROW(),COLUMN()-2,4))*INDIRECT(ADDRESS(ROW(),COLUMN()-1,4))</f>
        <v>99999.999899999995</v>
      </c>
      <c r="G658" s="5"/>
      <c r="H658" s="5"/>
      <c r="I658" s="5"/>
      <c r="J658" s="5"/>
    </row>
    <row r="659" spans="1:10" ht="14.1" customHeight="1" x14ac:dyDescent="0.2">
      <c r="A659" s="5"/>
      <c r="B659" s="5"/>
      <c r="C659" s="5"/>
      <c r="D659" s="5"/>
      <c r="E659" s="68" t="s">
        <v>12549</v>
      </c>
      <c r="F659" s="69">
        <f ca="1">SUM(Table361[MONTO TOTAL ESTIMADO])</f>
        <v>99999.999899999995</v>
      </c>
      <c r="G659" s="5"/>
      <c r="H659" s="5" t="str">
        <f>C651</f>
        <v>Bienes</v>
      </c>
      <c r="I659" s="5" t="str">
        <f>E651</f>
        <v>Sí</v>
      </c>
      <c r="J659" s="5" t="str">
        <f>D651</f>
        <v>Compras por debajo del Umbral</v>
      </c>
    </row>
    <row r="660" spans="1:10" ht="14.1" customHeight="1" thickBot="1" x14ac:dyDescent="0.3"/>
    <row r="661" spans="1:10" ht="33.75" customHeight="1" thickBot="1" x14ac:dyDescent="0.25">
      <c r="A661" s="59" t="s">
        <v>16382</v>
      </c>
      <c r="B661" s="59" t="s">
        <v>161</v>
      </c>
      <c r="C661" s="59" t="s">
        <v>11723</v>
      </c>
      <c r="D661" s="59" t="s">
        <v>14377</v>
      </c>
      <c r="E661" s="59" t="s">
        <v>10961</v>
      </c>
      <c r="F661" s="59" t="s">
        <v>11094</v>
      </c>
      <c r="G661" s="5"/>
      <c r="H661" s="5"/>
      <c r="I661" s="5"/>
      <c r="J661" s="5"/>
    </row>
    <row r="662" spans="1:10" ht="14.1" customHeight="1" thickBot="1" x14ac:dyDescent="0.25">
      <c r="A662" s="61" t="s">
        <v>18855</v>
      </c>
      <c r="B662" s="61" t="s">
        <v>18856</v>
      </c>
      <c r="C662" s="61" t="s">
        <v>17798</v>
      </c>
      <c r="D662" s="61" t="s">
        <v>10170</v>
      </c>
      <c r="E662" s="61" t="s">
        <v>8854</v>
      </c>
      <c r="F662" s="61"/>
      <c r="G662" s="5"/>
      <c r="H662" s="5"/>
      <c r="I662" s="5"/>
      <c r="J662" s="5"/>
    </row>
    <row r="663" spans="1:10" ht="14.1" customHeight="1" thickBot="1" x14ac:dyDescent="0.25">
      <c r="A663" s="80" t="s">
        <v>14828</v>
      </c>
      <c r="B663" s="62" t="s">
        <v>8528</v>
      </c>
      <c r="C663" s="71">
        <v>45201</v>
      </c>
      <c r="D663" s="80" t="s">
        <v>9385</v>
      </c>
      <c r="E663" s="62" t="s">
        <v>13092</v>
      </c>
      <c r="F663" s="61" t="s">
        <v>3080</v>
      </c>
      <c r="G663" s="5"/>
      <c r="H663" s="5"/>
      <c r="I663" s="5"/>
      <c r="J663" s="5"/>
    </row>
    <row r="664" spans="1:10" ht="14.1" customHeight="1" thickBot="1" x14ac:dyDescent="0.25">
      <c r="A664" s="81"/>
      <c r="B664" s="62" t="s">
        <v>1786</v>
      </c>
      <c r="C664" s="60">
        <f>IF(C663="","",IF(AND(MONTH(C663)&gt;=1,MONTH(C663)&lt;=3),1,IF(AND(MONTH(C663)&gt;=4,MONTH(C663)&lt;=6),2,IF(AND(MONTH(C663)&gt;=7,MONTH(C663)&lt;=9),3,4))))</f>
        <v>4</v>
      </c>
      <c r="D664" s="81"/>
      <c r="E664" s="62" t="s">
        <v>2417</v>
      </c>
      <c r="F664" s="61" t="s">
        <v>11111</v>
      </c>
      <c r="G664" s="5"/>
      <c r="H664" s="5"/>
      <c r="I664" s="5"/>
      <c r="J664" s="5"/>
    </row>
    <row r="665" spans="1:10" ht="14.1" customHeight="1" thickBot="1" x14ac:dyDescent="0.25">
      <c r="A665" s="81"/>
      <c r="B665" s="62" t="s">
        <v>12941</v>
      </c>
      <c r="C665" s="71">
        <v>45202</v>
      </c>
      <c r="D665" s="81"/>
      <c r="E665" s="62" t="s">
        <v>3073</v>
      </c>
      <c r="F665" s="61" t="s">
        <v>11111</v>
      </c>
      <c r="G665" s="5"/>
      <c r="H665" s="5"/>
      <c r="I665" s="5"/>
      <c r="J665" s="5"/>
    </row>
    <row r="666" spans="1:10" ht="14.1" customHeight="1" thickBot="1" x14ac:dyDescent="0.25">
      <c r="A666" s="81"/>
      <c r="B666" s="62" t="s">
        <v>1786</v>
      </c>
      <c r="C666" s="60">
        <f>IF(C665="","",IF(AND(MONTH(C665)&gt;=1,MONTH(C665)&lt;=3),1,IF(AND(MONTH(C665)&gt;=4,MONTH(C665)&lt;=6),2,IF(AND(MONTH(C665)&gt;=7,MONTH(C665)&lt;=9),3,4))))</f>
        <v>4</v>
      </c>
      <c r="D666" s="81"/>
      <c r="E666" s="62" t="s">
        <v>13191</v>
      </c>
      <c r="F666" s="61" t="s">
        <v>11111</v>
      </c>
      <c r="G666" s="5"/>
      <c r="H666" s="5"/>
      <c r="I666" s="5"/>
      <c r="J666" s="5"/>
    </row>
    <row r="667" spans="1:10" ht="14.1" customHeight="1" thickBot="1" x14ac:dyDescent="0.25">
      <c r="A667" s="5"/>
      <c r="B667" s="5"/>
      <c r="C667" s="5"/>
      <c r="D667" s="5"/>
      <c r="E667" s="5"/>
      <c r="F667" s="5"/>
      <c r="G667" s="5"/>
      <c r="H667" s="5"/>
      <c r="I667" s="5"/>
      <c r="J667" s="5"/>
    </row>
    <row r="668" spans="1:10" ht="14.1" customHeight="1" thickBot="1" x14ac:dyDescent="0.25">
      <c r="A668" s="67" t="s">
        <v>15735</v>
      </c>
      <c r="B668" s="67" t="s">
        <v>16146</v>
      </c>
      <c r="C668" s="67" t="s">
        <v>15641</v>
      </c>
      <c r="D668" s="67" t="s">
        <v>15251</v>
      </c>
      <c r="E668" s="67" t="s">
        <v>6932</v>
      </c>
      <c r="F668" s="67" t="s">
        <v>15280</v>
      </c>
      <c r="G668" s="5"/>
      <c r="H668" s="5"/>
      <c r="I668" s="5"/>
      <c r="J668" s="5"/>
    </row>
    <row r="669" spans="1:10" ht="13.5" customHeight="1" x14ac:dyDescent="0.2">
      <c r="A669" s="63">
        <v>53102710</v>
      </c>
      <c r="B669" s="64" t="str">
        <f ca="1">IFERROR(INDEX(UNSPSCDes,MATCH(INDIRECT(ADDRESS(ROW(),COLUMN()-1,4)),UNSPSCCode,0)),"")</f>
        <v>Uniformes corporativos</v>
      </c>
      <c r="C669" s="63" t="s">
        <v>18143</v>
      </c>
      <c r="D669" s="63">
        <v>3</v>
      </c>
      <c r="E669" s="66">
        <v>33333.333500000001</v>
      </c>
      <c r="F669" s="65">
        <f ca="1">INDIRECT(ADDRESS(ROW(),COLUMN()-2,4))*INDIRECT(ADDRESS(ROW(),COLUMN()-1,4))</f>
        <v>100000.00049999999</v>
      </c>
      <c r="G669" s="5"/>
      <c r="H669" s="5"/>
      <c r="I669" s="5"/>
      <c r="J669" s="5"/>
    </row>
    <row r="670" spans="1:10" ht="14.1" customHeight="1" x14ac:dyDescent="0.2">
      <c r="A670" s="5"/>
      <c r="B670" s="5"/>
      <c r="C670" s="5"/>
      <c r="D670" s="5"/>
      <c r="E670" s="68" t="s">
        <v>12549</v>
      </c>
      <c r="F670" s="69">
        <f ca="1">SUM(Table362[MONTO TOTAL ESTIMADO])</f>
        <v>100000.00049999999</v>
      </c>
      <c r="G670" s="5"/>
      <c r="H670" s="5" t="str">
        <f>C662</f>
        <v>Bienes</v>
      </c>
      <c r="I670" s="5" t="str">
        <f>E662</f>
        <v>Sí</v>
      </c>
      <c r="J670" s="5" t="str">
        <f>D662</f>
        <v>Compras por debajo del Umbral</v>
      </c>
    </row>
    <row r="671" spans="1:10" ht="14.1" customHeight="1" thickBot="1" x14ac:dyDescent="0.3"/>
    <row r="672" spans="1:10" ht="33.75" customHeight="1" thickBot="1" x14ac:dyDescent="0.25">
      <c r="A672" s="59" t="s">
        <v>16382</v>
      </c>
      <c r="B672" s="59" t="s">
        <v>161</v>
      </c>
      <c r="C672" s="59" t="s">
        <v>11723</v>
      </c>
      <c r="D672" s="59" t="s">
        <v>14377</v>
      </c>
      <c r="E672" s="59" t="s">
        <v>10961</v>
      </c>
      <c r="F672" s="59" t="s">
        <v>11094</v>
      </c>
      <c r="G672" s="5"/>
      <c r="H672" s="5"/>
      <c r="I672" s="5"/>
      <c r="J672" s="5"/>
    </row>
    <row r="673" spans="1:10" ht="14.1" customHeight="1" thickBot="1" x14ac:dyDescent="0.25">
      <c r="A673" s="61" t="s">
        <v>18857</v>
      </c>
      <c r="B673" s="61" t="s">
        <v>18908</v>
      </c>
      <c r="C673" s="61" t="s">
        <v>17798</v>
      </c>
      <c r="D673" s="61" t="s">
        <v>10170</v>
      </c>
      <c r="E673" s="61" t="s">
        <v>8854</v>
      </c>
      <c r="F673" s="61"/>
      <c r="G673" s="5"/>
      <c r="H673" s="5"/>
      <c r="I673" s="5"/>
      <c r="J673" s="5"/>
    </row>
    <row r="674" spans="1:10" ht="14.1" customHeight="1" thickBot="1" x14ac:dyDescent="0.25">
      <c r="A674" s="80" t="s">
        <v>14828</v>
      </c>
      <c r="B674" s="62" t="s">
        <v>8528</v>
      </c>
      <c r="C674" s="71">
        <v>44928</v>
      </c>
      <c r="D674" s="80" t="s">
        <v>9385</v>
      </c>
      <c r="E674" s="62" t="s">
        <v>13092</v>
      </c>
      <c r="F674" s="61" t="s">
        <v>3080</v>
      </c>
      <c r="G674" s="5"/>
      <c r="H674" s="5"/>
      <c r="I674" s="5"/>
      <c r="J674" s="5"/>
    </row>
    <row r="675" spans="1:10" ht="14.1" customHeight="1" thickBot="1" x14ac:dyDescent="0.25">
      <c r="A675" s="81"/>
      <c r="B675" s="62" t="s">
        <v>1786</v>
      </c>
      <c r="C675" s="60">
        <f>IF(C674="","",IF(AND(MONTH(C674)&gt;=1,MONTH(C674)&lt;=3),1,IF(AND(MONTH(C674)&gt;=4,MONTH(C674)&lt;=6),2,IF(AND(MONTH(C674)&gt;=7,MONTH(C674)&lt;=9),3,4))))</f>
        <v>1</v>
      </c>
      <c r="D675" s="81"/>
      <c r="E675" s="62" t="s">
        <v>2417</v>
      </c>
      <c r="F675" s="61" t="s">
        <v>11111</v>
      </c>
      <c r="G675" s="5"/>
      <c r="H675" s="5"/>
      <c r="I675" s="5"/>
      <c r="J675" s="5"/>
    </row>
    <row r="676" spans="1:10" ht="14.1" customHeight="1" thickBot="1" x14ac:dyDescent="0.25">
      <c r="A676" s="81"/>
      <c r="B676" s="62" t="s">
        <v>12941</v>
      </c>
      <c r="C676" s="71">
        <v>44929</v>
      </c>
      <c r="D676" s="81"/>
      <c r="E676" s="62" t="s">
        <v>3073</v>
      </c>
      <c r="F676" s="61" t="s">
        <v>11111</v>
      </c>
      <c r="G676" s="5"/>
      <c r="H676" s="5"/>
      <c r="I676" s="5"/>
      <c r="J676" s="5"/>
    </row>
    <row r="677" spans="1:10" ht="14.1" customHeight="1" thickBot="1" x14ac:dyDescent="0.25">
      <c r="A677" s="81"/>
      <c r="B677" s="62" t="s">
        <v>1786</v>
      </c>
      <c r="C677" s="60">
        <f>IF(C676="","",IF(AND(MONTH(C676)&gt;=1,MONTH(C676)&lt;=3),1,IF(AND(MONTH(C676)&gt;=4,MONTH(C676)&lt;=6),2,IF(AND(MONTH(C676)&gt;=7,MONTH(C676)&lt;=9),3,4))))</f>
        <v>1</v>
      </c>
      <c r="D677" s="81"/>
      <c r="E677" s="62" t="s">
        <v>13191</v>
      </c>
      <c r="F677" s="61" t="s">
        <v>11111</v>
      </c>
      <c r="G677" s="5"/>
      <c r="H677" s="5"/>
      <c r="I677" s="5"/>
      <c r="J677" s="5"/>
    </row>
    <row r="678" spans="1:10" ht="14.1" customHeight="1" thickBot="1" x14ac:dyDescent="0.25">
      <c r="A678" s="5"/>
      <c r="B678" s="5"/>
      <c r="C678" s="5"/>
      <c r="D678" s="5"/>
      <c r="E678" s="5"/>
      <c r="F678" s="5"/>
      <c r="G678" s="5"/>
      <c r="H678" s="5"/>
      <c r="I678" s="5"/>
      <c r="J678" s="5"/>
    </row>
    <row r="679" spans="1:10" ht="14.1" customHeight="1" thickBot="1" x14ac:dyDescent="0.25">
      <c r="A679" s="67" t="s">
        <v>15735</v>
      </c>
      <c r="B679" s="67" t="s">
        <v>16146</v>
      </c>
      <c r="C679" s="67" t="s">
        <v>15641</v>
      </c>
      <c r="D679" s="67" t="s">
        <v>15251</v>
      </c>
      <c r="E679" s="67" t="s">
        <v>6932</v>
      </c>
      <c r="F679" s="67" t="s">
        <v>15280</v>
      </c>
      <c r="G679" s="5"/>
      <c r="H679" s="5"/>
      <c r="I679" s="5"/>
      <c r="J679" s="5"/>
    </row>
    <row r="680" spans="1:10" ht="13.5" customHeight="1" x14ac:dyDescent="0.2">
      <c r="A680" s="63">
        <v>14111507</v>
      </c>
      <c r="B680" s="64" t="str">
        <f ca="1">IFERROR(INDEX(UNSPSCDes,MATCH(INDIRECT(ADDRESS(ROW(),COLUMN()-1,4)),UNSPSCCode,0)),"")</f>
        <v>Papel para impresora o fotocopiadora</v>
      </c>
      <c r="C680" s="63" t="s">
        <v>18143</v>
      </c>
      <c r="D680" s="63">
        <v>3</v>
      </c>
      <c r="E680" s="66">
        <v>29166.6666</v>
      </c>
      <c r="F680" s="65">
        <f ca="1">INDIRECT(ADDRESS(ROW(),COLUMN()-2,4))*INDIRECT(ADDRESS(ROW(),COLUMN()-1,4))</f>
        <v>87499.999800000005</v>
      </c>
      <c r="G680" s="5"/>
      <c r="H680" s="5"/>
      <c r="I680" s="5"/>
      <c r="J680" s="5"/>
    </row>
    <row r="681" spans="1:10" ht="13.5" customHeight="1" x14ac:dyDescent="0.2">
      <c r="A681" s="77">
        <v>14121503</v>
      </c>
      <c r="B681" s="64" t="str">
        <f ca="1">IFERROR(INDEX(UNSPSCDes,MATCH(INDIRECT(ADDRESS(ROW(),COLUMN()-1,4)),UNSPSCCode,0)),"")</f>
        <v>Cartón</v>
      </c>
      <c r="C681" s="63" t="s">
        <v>18143</v>
      </c>
      <c r="D681" s="63">
        <v>3</v>
      </c>
      <c r="E681" s="66">
        <v>3000</v>
      </c>
      <c r="F681" s="65">
        <f ca="1">INDIRECT(ADDRESS(ROW(),COLUMN()-2,4))*INDIRECT(ADDRESS(ROW(),COLUMN()-1,4))</f>
        <v>9000</v>
      </c>
      <c r="G681" s="5"/>
      <c r="H681" s="5"/>
      <c r="I681" s="5"/>
      <c r="J681" s="5"/>
    </row>
    <row r="682" spans="1:10" ht="14.1" customHeight="1" x14ac:dyDescent="0.2">
      <c r="A682" s="5"/>
      <c r="B682" s="5"/>
      <c r="C682" s="5"/>
      <c r="D682" s="5"/>
      <c r="E682" s="68" t="s">
        <v>12549</v>
      </c>
      <c r="F682" s="69">
        <f ca="1">SUM(Table363[MONTO TOTAL ESTIMADO])</f>
        <v>96499.999800000005</v>
      </c>
      <c r="G682" s="5"/>
      <c r="H682" s="5" t="str">
        <f>C673</f>
        <v>Bienes</v>
      </c>
      <c r="I682" s="5" t="str">
        <f>E673</f>
        <v>Sí</v>
      </c>
      <c r="J682" s="5" t="str">
        <f>D673</f>
        <v>Compras por debajo del Umbral</v>
      </c>
    </row>
    <row r="683" spans="1:10" ht="14.1" customHeight="1" thickBot="1" x14ac:dyDescent="0.3"/>
    <row r="684" spans="1:10" ht="33.75" customHeight="1" thickBot="1" x14ac:dyDescent="0.25">
      <c r="A684" s="59" t="s">
        <v>16382</v>
      </c>
      <c r="B684" s="59" t="s">
        <v>161</v>
      </c>
      <c r="C684" s="59" t="s">
        <v>11723</v>
      </c>
      <c r="D684" s="59" t="s">
        <v>14377</v>
      </c>
      <c r="E684" s="59" t="s">
        <v>10961</v>
      </c>
      <c r="F684" s="59" t="s">
        <v>11094</v>
      </c>
      <c r="G684" s="5"/>
      <c r="H684" s="5"/>
      <c r="I684" s="5"/>
      <c r="J684" s="5"/>
    </row>
    <row r="685" spans="1:10" ht="14.1" customHeight="1" thickBot="1" x14ac:dyDescent="0.25">
      <c r="A685" s="61" t="s">
        <v>18857</v>
      </c>
      <c r="B685" s="61" t="s">
        <v>18908</v>
      </c>
      <c r="C685" s="61" t="s">
        <v>17798</v>
      </c>
      <c r="D685" s="61" t="s">
        <v>10170</v>
      </c>
      <c r="E685" s="61" t="s">
        <v>8854</v>
      </c>
      <c r="F685" s="61"/>
      <c r="G685" s="5"/>
      <c r="H685" s="5"/>
      <c r="I685" s="5"/>
      <c r="J685" s="5"/>
    </row>
    <row r="686" spans="1:10" ht="14.1" customHeight="1" thickBot="1" x14ac:dyDescent="0.25">
      <c r="A686" s="80" t="s">
        <v>14828</v>
      </c>
      <c r="B686" s="62" t="s">
        <v>8528</v>
      </c>
      <c r="C686" s="71">
        <v>45019</v>
      </c>
      <c r="D686" s="80" t="s">
        <v>9385</v>
      </c>
      <c r="E686" s="62" t="s">
        <v>13092</v>
      </c>
      <c r="F686" s="61" t="s">
        <v>3080</v>
      </c>
      <c r="G686" s="5"/>
      <c r="H686" s="5"/>
      <c r="I686" s="5"/>
      <c r="J686" s="5"/>
    </row>
    <row r="687" spans="1:10" ht="14.1" customHeight="1" thickBot="1" x14ac:dyDescent="0.25">
      <c r="A687" s="81"/>
      <c r="B687" s="62" t="s">
        <v>1786</v>
      </c>
      <c r="C687" s="60">
        <f>IF(C686="","",IF(AND(MONTH(C686)&gt;=1,MONTH(C686)&lt;=3),1,IF(AND(MONTH(C686)&gt;=4,MONTH(C686)&lt;=6),2,IF(AND(MONTH(C686)&gt;=7,MONTH(C686)&lt;=9),3,4))))</f>
        <v>2</v>
      </c>
      <c r="D687" s="81"/>
      <c r="E687" s="62" t="s">
        <v>2417</v>
      </c>
      <c r="F687" s="61" t="s">
        <v>11111</v>
      </c>
      <c r="G687" s="5"/>
      <c r="H687" s="5"/>
      <c r="I687" s="5"/>
      <c r="J687" s="5"/>
    </row>
    <row r="688" spans="1:10" ht="14.1" customHeight="1" thickBot="1" x14ac:dyDescent="0.25">
      <c r="A688" s="81"/>
      <c r="B688" s="62" t="s">
        <v>12941</v>
      </c>
      <c r="C688" s="71">
        <v>45020</v>
      </c>
      <c r="D688" s="81"/>
      <c r="E688" s="62" t="s">
        <v>3073</v>
      </c>
      <c r="F688" s="61" t="s">
        <v>11111</v>
      </c>
      <c r="G688" s="5"/>
      <c r="H688" s="5"/>
      <c r="I688" s="5"/>
      <c r="J688" s="5"/>
    </row>
    <row r="689" spans="1:10" ht="14.1" customHeight="1" thickBot="1" x14ac:dyDescent="0.25">
      <c r="A689" s="81"/>
      <c r="B689" s="62" t="s">
        <v>1786</v>
      </c>
      <c r="C689" s="60">
        <f>IF(C688="","",IF(AND(MONTH(C688)&gt;=1,MONTH(C688)&lt;=3),1,IF(AND(MONTH(C688)&gt;=4,MONTH(C688)&lt;=6),2,IF(AND(MONTH(C688)&gt;=7,MONTH(C688)&lt;=9),3,4))))</f>
        <v>2</v>
      </c>
      <c r="D689" s="81"/>
      <c r="E689" s="62" t="s">
        <v>13191</v>
      </c>
      <c r="F689" s="61" t="s">
        <v>11111</v>
      </c>
      <c r="G689" s="5"/>
      <c r="H689" s="5"/>
      <c r="I689" s="5"/>
      <c r="J689" s="5"/>
    </row>
    <row r="690" spans="1:10" ht="14.1" customHeight="1" thickBot="1" x14ac:dyDescent="0.25">
      <c r="A690" s="5"/>
      <c r="B690" s="5"/>
      <c r="C690" s="5"/>
      <c r="D690" s="5"/>
      <c r="E690" s="5"/>
      <c r="F690" s="5"/>
      <c r="G690" s="5"/>
      <c r="H690" s="5"/>
      <c r="I690" s="5"/>
      <c r="J690" s="5"/>
    </row>
    <row r="691" spans="1:10" ht="14.1" customHeight="1" thickBot="1" x14ac:dyDescent="0.25">
      <c r="A691" s="67" t="s">
        <v>15735</v>
      </c>
      <c r="B691" s="67" t="s">
        <v>16146</v>
      </c>
      <c r="C691" s="67" t="s">
        <v>15641</v>
      </c>
      <c r="D691" s="67" t="s">
        <v>15251</v>
      </c>
      <c r="E691" s="67" t="s">
        <v>6932</v>
      </c>
      <c r="F691" s="67" t="s">
        <v>15280</v>
      </c>
      <c r="G691" s="5"/>
      <c r="H691" s="5"/>
      <c r="I691" s="5"/>
      <c r="J691" s="5"/>
    </row>
    <row r="692" spans="1:10" ht="13.5" customHeight="1" x14ac:dyDescent="0.2">
      <c r="A692" s="63">
        <v>14111507</v>
      </c>
      <c r="B692" s="64" t="str">
        <f ca="1">IFERROR(INDEX(UNSPSCDes,MATCH(INDIRECT(ADDRESS(ROW(),COLUMN()-1,4)),UNSPSCCode,0)),"")</f>
        <v>Papel para impresora o fotocopiadora</v>
      </c>
      <c r="C692" s="63" t="s">
        <v>18143</v>
      </c>
      <c r="D692" s="63">
        <v>3</v>
      </c>
      <c r="E692" s="66">
        <v>29166.6666</v>
      </c>
      <c r="F692" s="65">
        <f ca="1">INDIRECT(ADDRESS(ROW(),COLUMN()-2,4))*INDIRECT(ADDRESS(ROW(),COLUMN()-1,4))</f>
        <v>87499.999800000005</v>
      </c>
      <c r="G692" s="5"/>
      <c r="H692" s="5"/>
      <c r="I692" s="5"/>
      <c r="J692" s="5"/>
    </row>
    <row r="693" spans="1:10" ht="13.5" customHeight="1" x14ac:dyDescent="0.2">
      <c r="A693" s="77">
        <v>14121503</v>
      </c>
      <c r="B693" s="64" t="str">
        <f ca="1">IFERROR(INDEX(UNSPSCDes,MATCH(INDIRECT(ADDRESS(ROW(),COLUMN()-1,4)),UNSPSCCode,0)),"")</f>
        <v>Cartón</v>
      </c>
      <c r="C693" s="63" t="s">
        <v>18143</v>
      </c>
      <c r="D693" s="63">
        <v>3</v>
      </c>
      <c r="E693" s="66">
        <v>3000</v>
      </c>
      <c r="F693" s="65">
        <f ca="1">INDIRECT(ADDRESS(ROW(),COLUMN()-2,4))*INDIRECT(ADDRESS(ROW(),COLUMN()-1,4))</f>
        <v>9000</v>
      </c>
      <c r="G693" s="5"/>
      <c r="H693" s="5"/>
      <c r="I693" s="5"/>
      <c r="J693" s="5"/>
    </row>
    <row r="694" spans="1:10" ht="14.1" customHeight="1" x14ac:dyDescent="0.2">
      <c r="A694" s="5"/>
      <c r="B694" s="5"/>
      <c r="C694" s="5"/>
      <c r="D694" s="5"/>
      <c r="E694" s="68" t="s">
        <v>12549</v>
      </c>
      <c r="F694" s="69">
        <f ca="1">SUM(Table364[MONTO TOTAL ESTIMADO])</f>
        <v>96499.999800000005</v>
      </c>
      <c r="G694" s="5"/>
      <c r="H694" s="5" t="str">
        <f>C685</f>
        <v>Bienes</v>
      </c>
      <c r="I694" s="5" t="str">
        <f>E685</f>
        <v>Sí</v>
      </c>
      <c r="J694" s="5" t="str">
        <f>D685</f>
        <v>Compras por debajo del Umbral</v>
      </c>
    </row>
    <row r="695" spans="1:10" ht="14.1" customHeight="1" thickBot="1" x14ac:dyDescent="0.3"/>
    <row r="696" spans="1:10" ht="33.75" customHeight="1" thickBot="1" x14ac:dyDescent="0.25">
      <c r="A696" s="59" t="s">
        <v>16382</v>
      </c>
      <c r="B696" s="59" t="s">
        <v>161</v>
      </c>
      <c r="C696" s="59" t="s">
        <v>11723</v>
      </c>
      <c r="D696" s="59" t="s">
        <v>14377</v>
      </c>
      <c r="E696" s="59" t="s">
        <v>10961</v>
      </c>
      <c r="F696" s="59" t="s">
        <v>11094</v>
      </c>
      <c r="G696" s="5"/>
      <c r="H696" s="5"/>
      <c r="I696" s="5"/>
      <c r="J696" s="5"/>
    </row>
    <row r="697" spans="1:10" ht="14.1" customHeight="1" thickBot="1" x14ac:dyDescent="0.25">
      <c r="A697" s="61" t="s">
        <v>18857</v>
      </c>
      <c r="B697" s="61" t="s">
        <v>18908</v>
      </c>
      <c r="C697" s="61" t="s">
        <v>17798</v>
      </c>
      <c r="D697" s="61" t="s">
        <v>10170</v>
      </c>
      <c r="E697" s="61" t="s">
        <v>8854</v>
      </c>
      <c r="F697" s="61"/>
      <c r="G697" s="5"/>
      <c r="H697" s="5"/>
      <c r="I697" s="5"/>
      <c r="J697" s="5"/>
    </row>
    <row r="698" spans="1:10" ht="14.1" customHeight="1" thickBot="1" x14ac:dyDescent="0.25">
      <c r="A698" s="80" t="s">
        <v>14828</v>
      </c>
      <c r="B698" s="62" t="s">
        <v>8528</v>
      </c>
      <c r="C698" s="71">
        <v>45110</v>
      </c>
      <c r="D698" s="80" t="s">
        <v>9385</v>
      </c>
      <c r="E698" s="62" t="s">
        <v>13092</v>
      </c>
      <c r="F698" s="61" t="s">
        <v>3080</v>
      </c>
      <c r="G698" s="5"/>
      <c r="H698" s="5"/>
      <c r="I698" s="5"/>
      <c r="J698" s="5"/>
    </row>
    <row r="699" spans="1:10" ht="14.1" customHeight="1" thickBot="1" x14ac:dyDescent="0.25">
      <c r="A699" s="81"/>
      <c r="B699" s="62" t="s">
        <v>1786</v>
      </c>
      <c r="C699" s="60">
        <f>IF(C698="","",IF(AND(MONTH(C698)&gt;=1,MONTH(C698)&lt;=3),1,IF(AND(MONTH(C698)&gt;=4,MONTH(C698)&lt;=6),2,IF(AND(MONTH(C698)&gt;=7,MONTH(C698)&lt;=9),3,4))))</f>
        <v>3</v>
      </c>
      <c r="D699" s="81"/>
      <c r="E699" s="62" t="s">
        <v>2417</v>
      </c>
      <c r="F699" s="61" t="s">
        <v>11111</v>
      </c>
      <c r="G699" s="5"/>
      <c r="H699" s="5"/>
      <c r="I699" s="5"/>
      <c r="J699" s="5"/>
    </row>
    <row r="700" spans="1:10" ht="14.1" customHeight="1" thickBot="1" x14ac:dyDescent="0.25">
      <c r="A700" s="81"/>
      <c r="B700" s="62" t="s">
        <v>12941</v>
      </c>
      <c r="C700" s="71">
        <v>45111</v>
      </c>
      <c r="D700" s="81"/>
      <c r="E700" s="62" t="s">
        <v>3073</v>
      </c>
      <c r="F700" s="61" t="s">
        <v>11111</v>
      </c>
      <c r="G700" s="5"/>
      <c r="H700" s="5"/>
      <c r="I700" s="5"/>
      <c r="J700" s="5"/>
    </row>
    <row r="701" spans="1:10" ht="14.1" customHeight="1" thickBot="1" x14ac:dyDescent="0.25">
      <c r="A701" s="81"/>
      <c r="B701" s="62" t="s">
        <v>1786</v>
      </c>
      <c r="C701" s="60">
        <f>IF(C700="","",IF(AND(MONTH(C700)&gt;=1,MONTH(C700)&lt;=3),1,IF(AND(MONTH(C700)&gt;=4,MONTH(C700)&lt;=6),2,IF(AND(MONTH(C700)&gt;=7,MONTH(C700)&lt;=9),3,4))))</f>
        <v>3</v>
      </c>
      <c r="D701" s="81"/>
      <c r="E701" s="62" t="s">
        <v>13191</v>
      </c>
      <c r="F701" s="61" t="s">
        <v>11111</v>
      </c>
      <c r="G701" s="5"/>
      <c r="H701" s="5"/>
      <c r="I701" s="5"/>
      <c r="J701" s="5"/>
    </row>
    <row r="702" spans="1:10" ht="14.1" customHeight="1" thickBot="1" x14ac:dyDescent="0.25">
      <c r="A702" s="5"/>
      <c r="B702" s="5"/>
      <c r="C702" s="5"/>
      <c r="D702" s="5"/>
      <c r="E702" s="5"/>
      <c r="F702" s="5"/>
      <c r="G702" s="5"/>
      <c r="H702" s="5"/>
      <c r="I702" s="5"/>
      <c r="J702" s="5"/>
    </row>
    <row r="703" spans="1:10" ht="14.1" customHeight="1" thickBot="1" x14ac:dyDescent="0.25">
      <c r="A703" s="67" t="s">
        <v>15735</v>
      </c>
      <c r="B703" s="67" t="s">
        <v>16146</v>
      </c>
      <c r="C703" s="67" t="s">
        <v>15641</v>
      </c>
      <c r="D703" s="67" t="s">
        <v>15251</v>
      </c>
      <c r="E703" s="67" t="s">
        <v>6932</v>
      </c>
      <c r="F703" s="67" t="s">
        <v>15280</v>
      </c>
      <c r="G703" s="5"/>
      <c r="H703" s="5"/>
      <c r="I703" s="5"/>
      <c r="J703" s="5"/>
    </row>
    <row r="704" spans="1:10" ht="13.5" customHeight="1" x14ac:dyDescent="0.2">
      <c r="A704" s="63">
        <v>14111507</v>
      </c>
      <c r="B704" s="64" t="str">
        <f ca="1">IFERROR(INDEX(UNSPSCDes,MATCH(INDIRECT(ADDRESS(ROW(),COLUMN()-1,4)),UNSPSCCode,0)),"")</f>
        <v>Papel para impresora o fotocopiadora</v>
      </c>
      <c r="C704" s="63" t="s">
        <v>18143</v>
      </c>
      <c r="D704" s="63">
        <v>3</v>
      </c>
      <c r="E704" s="66">
        <v>29166.6666</v>
      </c>
      <c r="F704" s="65">
        <f ca="1">INDIRECT(ADDRESS(ROW(),COLUMN()-2,4))*INDIRECT(ADDRESS(ROW(),COLUMN()-1,4))</f>
        <v>87499.999800000005</v>
      </c>
      <c r="G704" s="5"/>
      <c r="H704" s="5"/>
      <c r="I704" s="5"/>
      <c r="J704" s="5"/>
    </row>
    <row r="705" spans="1:10" ht="13.5" customHeight="1" x14ac:dyDescent="0.2">
      <c r="A705" s="77">
        <v>14121503</v>
      </c>
      <c r="B705" s="64" t="str">
        <f ca="1">IFERROR(INDEX(UNSPSCDes,MATCH(INDIRECT(ADDRESS(ROW(),COLUMN()-1,4)),UNSPSCCode,0)),"")</f>
        <v>Cartón</v>
      </c>
      <c r="C705" s="63" t="s">
        <v>18143</v>
      </c>
      <c r="D705" s="63">
        <v>3</v>
      </c>
      <c r="E705" s="66">
        <v>3000</v>
      </c>
      <c r="F705" s="65">
        <f ca="1">INDIRECT(ADDRESS(ROW(),COLUMN()-2,4))*INDIRECT(ADDRESS(ROW(),COLUMN()-1,4))</f>
        <v>9000</v>
      </c>
      <c r="G705" s="5"/>
      <c r="H705" s="5"/>
      <c r="I705" s="5"/>
      <c r="J705" s="5"/>
    </row>
    <row r="706" spans="1:10" ht="14.1" customHeight="1" x14ac:dyDescent="0.2">
      <c r="A706" s="5"/>
      <c r="B706" s="5"/>
      <c r="C706" s="5"/>
      <c r="D706" s="5"/>
      <c r="E706" s="68" t="s">
        <v>12549</v>
      </c>
      <c r="F706" s="69">
        <f ca="1">SUM(Table365[MONTO TOTAL ESTIMADO])</f>
        <v>96499.999800000005</v>
      </c>
      <c r="G706" s="5"/>
      <c r="H706" s="5" t="str">
        <f>C697</f>
        <v>Bienes</v>
      </c>
      <c r="I706" s="5" t="str">
        <f>E697</f>
        <v>Sí</v>
      </c>
      <c r="J706" s="5" t="str">
        <f>D697</f>
        <v>Compras por debajo del Umbral</v>
      </c>
    </row>
    <row r="707" spans="1:10" ht="14.1" customHeight="1" thickBot="1" x14ac:dyDescent="0.3"/>
    <row r="708" spans="1:10" ht="33.75" customHeight="1" thickBot="1" x14ac:dyDescent="0.25">
      <c r="A708" s="59" t="s">
        <v>16382</v>
      </c>
      <c r="B708" s="59" t="s">
        <v>161</v>
      </c>
      <c r="C708" s="59" t="s">
        <v>11723</v>
      </c>
      <c r="D708" s="59" t="s">
        <v>14377</v>
      </c>
      <c r="E708" s="59" t="s">
        <v>10961</v>
      </c>
      <c r="F708" s="59" t="s">
        <v>11094</v>
      </c>
      <c r="G708" s="5"/>
      <c r="H708" s="5"/>
      <c r="I708" s="5"/>
      <c r="J708" s="5"/>
    </row>
    <row r="709" spans="1:10" ht="14.1" customHeight="1" thickBot="1" x14ac:dyDescent="0.25">
      <c r="A709" s="61" t="s">
        <v>18857</v>
      </c>
      <c r="B709" s="61" t="s">
        <v>18908</v>
      </c>
      <c r="C709" s="61" t="s">
        <v>17798</v>
      </c>
      <c r="D709" s="61" t="s">
        <v>10170</v>
      </c>
      <c r="E709" s="61" t="s">
        <v>8854</v>
      </c>
      <c r="F709" s="61"/>
      <c r="G709" s="5"/>
      <c r="H709" s="5"/>
      <c r="I709" s="5"/>
      <c r="J709" s="5"/>
    </row>
    <row r="710" spans="1:10" ht="14.1" customHeight="1" thickBot="1" x14ac:dyDescent="0.25">
      <c r="A710" s="80" t="s">
        <v>14828</v>
      </c>
      <c r="B710" s="62" t="s">
        <v>8528</v>
      </c>
      <c r="C710" s="71">
        <v>45201</v>
      </c>
      <c r="D710" s="80" t="s">
        <v>9385</v>
      </c>
      <c r="E710" s="62" t="s">
        <v>13092</v>
      </c>
      <c r="F710" s="61" t="s">
        <v>3080</v>
      </c>
      <c r="G710" s="5"/>
      <c r="H710" s="5"/>
      <c r="I710" s="5"/>
      <c r="J710" s="5"/>
    </row>
    <row r="711" spans="1:10" ht="14.1" customHeight="1" thickBot="1" x14ac:dyDescent="0.25">
      <c r="A711" s="81"/>
      <c r="B711" s="62" t="s">
        <v>1786</v>
      </c>
      <c r="C711" s="60">
        <f>IF(C710="","",IF(AND(MONTH(C710)&gt;=1,MONTH(C710)&lt;=3),1,IF(AND(MONTH(C710)&gt;=4,MONTH(C710)&lt;=6),2,IF(AND(MONTH(C710)&gt;=7,MONTH(C710)&lt;=9),3,4))))</f>
        <v>4</v>
      </c>
      <c r="D711" s="81"/>
      <c r="E711" s="62" t="s">
        <v>2417</v>
      </c>
      <c r="F711" s="61" t="s">
        <v>11111</v>
      </c>
      <c r="G711" s="5"/>
      <c r="H711" s="5"/>
      <c r="I711" s="5"/>
      <c r="J711" s="5"/>
    </row>
    <row r="712" spans="1:10" ht="14.1" customHeight="1" thickBot="1" x14ac:dyDescent="0.25">
      <c r="A712" s="81"/>
      <c r="B712" s="62" t="s">
        <v>12941</v>
      </c>
      <c r="C712" s="71">
        <v>45202</v>
      </c>
      <c r="D712" s="81"/>
      <c r="E712" s="62" t="s">
        <v>3073</v>
      </c>
      <c r="F712" s="61" t="s">
        <v>11111</v>
      </c>
      <c r="G712" s="5"/>
      <c r="H712" s="5"/>
      <c r="I712" s="5"/>
      <c r="J712" s="5"/>
    </row>
    <row r="713" spans="1:10" ht="14.1" customHeight="1" thickBot="1" x14ac:dyDescent="0.25">
      <c r="A713" s="81"/>
      <c r="B713" s="62" t="s">
        <v>1786</v>
      </c>
      <c r="C713" s="60">
        <f>IF(C712="","",IF(AND(MONTH(C712)&gt;=1,MONTH(C712)&lt;=3),1,IF(AND(MONTH(C712)&gt;=4,MONTH(C712)&lt;=6),2,IF(AND(MONTH(C712)&gt;=7,MONTH(C712)&lt;=9),3,4))))</f>
        <v>4</v>
      </c>
      <c r="D713" s="81"/>
      <c r="E713" s="62" t="s">
        <v>13191</v>
      </c>
      <c r="F713" s="61" t="s">
        <v>11111</v>
      </c>
      <c r="G713" s="5"/>
      <c r="H713" s="5"/>
      <c r="I713" s="5"/>
      <c r="J713" s="5"/>
    </row>
    <row r="714" spans="1:10" ht="14.1" customHeight="1" thickBot="1" x14ac:dyDescent="0.25">
      <c r="A714" s="5"/>
      <c r="B714" s="5"/>
      <c r="C714" s="5"/>
      <c r="D714" s="5"/>
      <c r="E714" s="5"/>
      <c r="F714" s="5"/>
      <c r="G714" s="5"/>
      <c r="H714" s="5"/>
      <c r="I714" s="5"/>
      <c r="J714" s="5"/>
    </row>
    <row r="715" spans="1:10" ht="14.1" customHeight="1" thickBot="1" x14ac:dyDescent="0.25">
      <c r="A715" s="67" t="s">
        <v>15735</v>
      </c>
      <c r="B715" s="67" t="s">
        <v>16146</v>
      </c>
      <c r="C715" s="67" t="s">
        <v>15641</v>
      </c>
      <c r="D715" s="67" t="s">
        <v>15251</v>
      </c>
      <c r="E715" s="67" t="s">
        <v>6932</v>
      </c>
      <c r="F715" s="67" t="s">
        <v>15280</v>
      </c>
      <c r="G715" s="5"/>
      <c r="H715" s="5"/>
      <c r="I715" s="5"/>
      <c r="J715" s="5"/>
    </row>
    <row r="716" spans="1:10" ht="13.5" customHeight="1" x14ac:dyDescent="0.2">
      <c r="A716" s="63">
        <v>14111507</v>
      </c>
      <c r="B716" s="64" t="str">
        <f ca="1">IFERROR(INDEX(UNSPSCDes,MATCH(INDIRECT(ADDRESS(ROW(),COLUMN()-1,4)),UNSPSCCode,0)),"")</f>
        <v>Papel para impresora o fotocopiadora</v>
      </c>
      <c r="C716" s="63" t="s">
        <v>18143</v>
      </c>
      <c r="D716" s="63">
        <v>3</v>
      </c>
      <c r="E716" s="66">
        <v>29166.6666</v>
      </c>
      <c r="F716" s="65">
        <f ca="1">INDIRECT(ADDRESS(ROW(),COLUMN()-2,4))*INDIRECT(ADDRESS(ROW(),COLUMN()-1,4))</f>
        <v>87499.999800000005</v>
      </c>
      <c r="G716" s="5"/>
      <c r="H716" s="5"/>
      <c r="I716" s="5"/>
      <c r="J716" s="5"/>
    </row>
    <row r="717" spans="1:10" ht="13.5" customHeight="1" x14ac:dyDescent="0.2">
      <c r="A717" s="63">
        <v>14121503</v>
      </c>
      <c r="B717" s="64" t="str">
        <f ca="1">IFERROR(INDEX(UNSPSCDes,MATCH(INDIRECT(ADDRESS(ROW(),COLUMN()-1,4)),UNSPSCCode,0)),"")</f>
        <v>Cartón</v>
      </c>
      <c r="C717" s="63" t="s">
        <v>18143</v>
      </c>
      <c r="D717" s="63">
        <v>3</v>
      </c>
      <c r="E717" s="66">
        <v>3000</v>
      </c>
      <c r="F717" s="65">
        <f ca="1">INDIRECT(ADDRESS(ROW(),COLUMN()-2,4))*INDIRECT(ADDRESS(ROW(),COLUMN()-1,4))</f>
        <v>9000</v>
      </c>
      <c r="G717" s="5"/>
      <c r="H717" s="5"/>
      <c r="I717" s="5"/>
      <c r="J717" s="5"/>
    </row>
    <row r="718" spans="1:10" ht="14.1" customHeight="1" x14ac:dyDescent="0.2">
      <c r="A718" s="5"/>
      <c r="B718" s="5"/>
      <c r="C718" s="5"/>
      <c r="D718" s="5"/>
      <c r="E718" s="68" t="s">
        <v>12549</v>
      </c>
      <c r="F718" s="69">
        <f ca="1">SUM(Table366[MONTO TOTAL ESTIMADO])</f>
        <v>96499.999800000005</v>
      </c>
      <c r="G718" s="5"/>
      <c r="H718" s="5" t="str">
        <f>C709</f>
        <v>Bienes</v>
      </c>
      <c r="I718" s="5" t="str">
        <f>E709</f>
        <v>Sí</v>
      </c>
      <c r="J718" s="5" t="str">
        <f>D709</f>
        <v>Compras por debajo del Umbral</v>
      </c>
    </row>
    <row r="719" spans="1:10" ht="14.1" customHeight="1" thickBot="1" x14ac:dyDescent="0.3"/>
    <row r="720" spans="1:10" ht="33.75" customHeight="1" thickBot="1" x14ac:dyDescent="0.25">
      <c r="A720" s="59" t="s">
        <v>16382</v>
      </c>
      <c r="B720" s="59" t="s">
        <v>161</v>
      </c>
      <c r="C720" s="59" t="s">
        <v>11723</v>
      </c>
      <c r="D720" s="59" t="s">
        <v>14377</v>
      </c>
      <c r="E720" s="59" t="s">
        <v>10961</v>
      </c>
      <c r="F720" s="59" t="s">
        <v>11094</v>
      </c>
      <c r="G720" s="5"/>
      <c r="H720" s="5"/>
      <c r="I720" s="5"/>
      <c r="J720" s="5"/>
    </row>
    <row r="721" spans="1:10" ht="14.1" customHeight="1" thickBot="1" x14ac:dyDescent="0.25">
      <c r="A721" s="61" t="s">
        <v>18858</v>
      </c>
      <c r="B721" s="61" t="s">
        <v>18859</v>
      </c>
      <c r="C721" s="61" t="s">
        <v>17798</v>
      </c>
      <c r="D721" s="61" t="s">
        <v>10170</v>
      </c>
      <c r="E721" s="61" t="s">
        <v>8854</v>
      </c>
      <c r="F721" s="61"/>
      <c r="G721" s="5"/>
      <c r="H721" s="5"/>
      <c r="I721" s="5"/>
      <c r="J721" s="5"/>
    </row>
    <row r="722" spans="1:10" ht="14.1" customHeight="1" thickBot="1" x14ac:dyDescent="0.25">
      <c r="A722" s="80" t="s">
        <v>14828</v>
      </c>
      <c r="B722" s="62" t="s">
        <v>8528</v>
      </c>
      <c r="C722" s="71">
        <v>44928</v>
      </c>
      <c r="D722" s="80" t="s">
        <v>9385</v>
      </c>
      <c r="E722" s="62" t="s">
        <v>13092</v>
      </c>
      <c r="F722" s="61" t="s">
        <v>3080</v>
      </c>
      <c r="G722" s="5"/>
      <c r="H722" s="5"/>
      <c r="I722" s="5"/>
      <c r="J722" s="5"/>
    </row>
    <row r="723" spans="1:10" ht="14.1" customHeight="1" thickBot="1" x14ac:dyDescent="0.25">
      <c r="A723" s="81"/>
      <c r="B723" s="62" t="s">
        <v>1786</v>
      </c>
      <c r="C723" s="60">
        <f>IF(C722="","",IF(AND(MONTH(C722)&gt;=1,MONTH(C722)&lt;=3),1,IF(AND(MONTH(C722)&gt;=4,MONTH(C722)&lt;=6),2,IF(AND(MONTH(C722)&gt;=7,MONTH(C722)&lt;=9),3,4))))</f>
        <v>1</v>
      </c>
      <c r="D723" s="81"/>
      <c r="E723" s="62" t="s">
        <v>2417</v>
      </c>
      <c r="F723" s="61" t="s">
        <v>11111</v>
      </c>
      <c r="G723" s="5"/>
      <c r="H723" s="5"/>
      <c r="I723" s="5"/>
      <c r="J723" s="5"/>
    </row>
    <row r="724" spans="1:10" ht="14.1" customHeight="1" thickBot="1" x14ac:dyDescent="0.25">
      <c r="A724" s="81"/>
      <c r="B724" s="62" t="s">
        <v>12941</v>
      </c>
      <c r="C724" s="71">
        <v>44929</v>
      </c>
      <c r="D724" s="81"/>
      <c r="E724" s="62" t="s">
        <v>3073</v>
      </c>
      <c r="F724" s="61" t="s">
        <v>11111</v>
      </c>
      <c r="G724" s="5"/>
      <c r="H724" s="5"/>
      <c r="I724" s="5"/>
      <c r="J724" s="5"/>
    </row>
    <row r="725" spans="1:10" ht="14.1" customHeight="1" thickBot="1" x14ac:dyDescent="0.25">
      <c r="A725" s="81"/>
      <c r="B725" s="62" t="s">
        <v>1786</v>
      </c>
      <c r="C725" s="60">
        <f>IF(C724="","",IF(AND(MONTH(C724)&gt;=1,MONTH(C724)&lt;=3),1,IF(AND(MONTH(C724)&gt;=4,MONTH(C724)&lt;=6),2,IF(AND(MONTH(C724)&gt;=7,MONTH(C724)&lt;=9),3,4))))</f>
        <v>1</v>
      </c>
      <c r="D725" s="81"/>
      <c r="E725" s="62" t="s">
        <v>13191</v>
      </c>
      <c r="F725" s="61" t="s">
        <v>11111</v>
      </c>
      <c r="G725" s="5"/>
      <c r="H725" s="5"/>
      <c r="I725" s="5"/>
      <c r="J725" s="5"/>
    </row>
    <row r="726" spans="1:10" ht="14.1" customHeight="1" thickBot="1" x14ac:dyDescent="0.25">
      <c r="A726" s="5"/>
      <c r="B726" s="5"/>
      <c r="C726" s="5"/>
      <c r="D726" s="5"/>
      <c r="E726" s="5"/>
      <c r="F726" s="5"/>
      <c r="G726" s="5"/>
      <c r="H726" s="5"/>
      <c r="I726" s="5"/>
      <c r="J726" s="5"/>
    </row>
    <row r="727" spans="1:10" ht="14.1" customHeight="1" thickBot="1" x14ac:dyDescent="0.25">
      <c r="A727" s="67" t="s">
        <v>15735</v>
      </c>
      <c r="B727" s="67" t="s">
        <v>16146</v>
      </c>
      <c r="C727" s="67" t="s">
        <v>15641</v>
      </c>
      <c r="D727" s="67" t="s">
        <v>15251</v>
      </c>
      <c r="E727" s="67" t="s">
        <v>6932</v>
      </c>
      <c r="F727" s="67" t="s">
        <v>15280</v>
      </c>
      <c r="G727" s="5"/>
      <c r="H727" s="5"/>
      <c r="I727" s="5"/>
      <c r="J727" s="5"/>
    </row>
    <row r="728" spans="1:10" ht="27" customHeight="1" x14ac:dyDescent="0.2">
      <c r="A728" s="63">
        <v>42172001</v>
      </c>
      <c r="B728" s="64" t="str">
        <f ca="1">IFERROR(INDEX(UNSPSCDes,MATCH(INDIRECT(ADDRESS(ROW(),COLUMN()-1,4)),UNSPSCCode,0)),"")</f>
        <v>Kits de primeros auxilios para servicios médicos de emergencia</v>
      </c>
      <c r="C728" s="63" t="s">
        <v>18143</v>
      </c>
      <c r="D728" s="63">
        <v>3</v>
      </c>
      <c r="E728" s="66">
        <v>8333.3330000000005</v>
      </c>
      <c r="F728" s="65">
        <f ca="1">INDIRECT(ADDRESS(ROW(),COLUMN()-2,4))*INDIRECT(ADDRESS(ROW(),COLUMN()-1,4))</f>
        <v>24999.999000000003</v>
      </c>
      <c r="G728" s="5"/>
      <c r="H728" s="5"/>
      <c r="I728" s="5"/>
      <c r="J728" s="5"/>
    </row>
    <row r="729" spans="1:10" ht="14.1" customHeight="1" x14ac:dyDescent="0.2">
      <c r="A729" s="5"/>
      <c r="B729" s="5"/>
      <c r="C729" s="5"/>
      <c r="D729" s="5"/>
      <c r="E729" s="68" t="s">
        <v>12549</v>
      </c>
      <c r="F729" s="69">
        <f ca="1">SUM(Table367[MONTO TOTAL ESTIMADO])</f>
        <v>24999.999000000003</v>
      </c>
      <c r="G729" s="5"/>
      <c r="H729" s="5" t="str">
        <f>C721</f>
        <v>Bienes</v>
      </c>
      <c r="I729" s="5" t="str">
        <f>E721</f>
        <v>Sí</v>
      </c>
      <c r="J729" s="5" t="str">
        <f>D721</f>
        <v>Compras por debajo del Umbral</v>
      </c>
    </row>
    <row r="730" spans="1:10" ht="14.1" customHeight="1" thickBot="1" x14ac:dyDescent="0.3"/>
    <row r="731" spans="1:10" ht="33.75" customHeight="1" thickBot="1" x14ac:dyDescent="0.25">
      <c r="A731" s="59" t="s">
        <v>16382</v>
      </c>
      <c r="B731" s="59" t="s">
        <v>161</v>
      </c>
      <c r="C731" s="59" t="s">
        <v>11723</v>
      </c>
      <c r="D731" s="59" t="s">
        <v>14377</v>
      </c>
      <c r="E731" s="59" t="s">
        <v>10961</v>
      </c>
      <c r="F731" s="59" t="s">
        <v>11094</v>
      </c>
      <c r="G731" s="5"/>
      <c r="H731" s="5"/>
      <c r="I731" s="5"/>
      <c r="J731" s="5"/>
    </row>
    <row r="732" spans="1:10" ht="14.1" customHeight="1" thickBot="1" x14ac:dyDescent="0.25">
      <c r="A732" s="61" t="s">
        <v>18858</v>
      </c>
      <c r="B732" s="61" t="s">
        <v>18859</v>
      </c>
      <c r="C732" s="61" t="s">
        <v>17798</v>
      </c>
      <c r="D732" s="61" t="s">
        <v>10170</v>
      </c>
      <c r="E732" s="61" t="s">
        <v>8854</v>
      </c>
      <c r="F732" s="61"/>
      <c r="G732" s="5"/>
      <c r="H732" s="5"/>
      <c r="I732" s="5"/>
      <c r="J732" s="5"/>
    </row>
    <row r="733" spans="1:10" ht="14.1" customHeight="1" thickBot="1" x14ac:dyDescent="0.25">
      <c r="A733" s="80" t="s">
        <v>14828</v>
      </c>
      <c r="B733" s="62" t="s">
        <v>8528</v>
      </c>
      <c r="C733" s="71">
        <v>45019</v>
      </c>
      <c r="D733" s="80" t="s">
        <v>9385</v>
      </c>
      <c r="E733" s="62" t="s">
        <v>13092</v>
      </c>
      <c r="F733" s="61" t="s">
        <v>3080</v>
      </c>
      <c r="G733" s="5"/>
      <c r="H733" s="5"/>
      <c r="I733" s="5"/>
      <c r="J733" s="5"/>
    </row>
    <row r="734" spans="1:10" ht="14.1" customHeight="1" thickBot="1" x14ac:dyDescent="0.25">
      <c r="A734" s="81"/>
      <c r="B734" s="62" t="s">
        <v>1786</v>
      </c>
      <c r="C734" s="60">
        <f>IF(C733="","",IF(AND(MONTH(C733)&gt;=1,MONTH(C733)&lt;=3),1,IF(AND(MONTH(C733)&gt;=4,MONTH(C733)&lt;=6),2,IF(AND(MONTH(C733)&gt;=7,MONTH(C733)&lt;=9),3,4))))</f>
        <v>2</v>
      </c>
      <c r="D734" s="81"/>
      <c r="E734" s="62" t="s">
        <v>2417</v>
      </c>
      <c r="F734" s="61" t="s">
        <v>11111</v>
      </c>
      <c r="G734" s="5"/>
      <c r="H734" s="5"/>
      <c r="I734" s="5"/>
      <c r="J734" s="5"/>
    </row>
    <row r="735" spans="1:10" ht="14.1" customHeight="1" thickBot="1" x14ac:dyDescent="0.25">
      <c r="A735" s="81"/>
      <c r="B735" s="62" t="s">
        <v>12941</v>
      </c>
      <c r="C735" s="71">
        <v>45020</v>
      </c>
      <c r="D735" s="81"/>
      <c r="E735" s="62" t="s">
        <v>3073</v>
      </c>
      <c r="F735" s="61" t="s">
        <v>11111</v>
      </c>
      <c r="G735" s="5"/>
      <c r="H735" s="5"/>
      <c r="I735" s="5"/>
      <c r="J735" s="5"/>
    </row>
    <row r="736" spans="1:10" ht="14.1" customHeight="1" thickBot="1" x14ac:dyDescent="0.25">
      <c r="A736" s="81"/>
      <c r="B736" s="62" t="s">
        <v>1786</v>
      </c>
      <c r="C736" s="60">
        <f>IF(C735="","",IF(AND(MONTH(C735)&gt;=1,MONTH(C735)&lt;=3),1,IF(AND(MONTH(C735)&gt;=4,MONTH(C735)&lt;=6),2,IF(AND(MONTH(C735)&gt;=7,MONTH(C735)&lt;=9),3,4))))</f>
        <v>2</v>
      </c>
      <c r="D736" s="81"/>
      <c r="E736" s="62" t="s">
        <v>13191</v>
      </c>
      <c r="F736" s="61" t="s">
        <v>11111</v>
      </c>
      <c r="G736" s="5"/>
      <c r="H736" s="5"/>
      <c r="I736" s="5"/>
      <c r="J736" s="5"/>
    </row>
    <row r="737" spans="1:10" ht="14.1" customHeight="1" thickBot="1" x14ac:dyDescent="0.25">
      <c r="A737" s="5"/>
      <c r="B737" s="5"/>
      <c r="C737" s="5"/>
      <c r="D737" s="5"/>
      <c r="E737" s="5"/>
      <c r="F737" s="5"/>
      <c r="G737" s="5"/>
      <c r="H737" s="5"/>
      <c r="I737" s="5"/>
      <c r="J737" s="5"/>
    </row>
    <row r="738" spans="1:10" ht="14.1" customHeight="1" thickBot="1" x14ac:dyDescent="0.25">
      <c r="A738" s="67" t="s">
        <v>15735</v>
      </c>
      <c r="B738" s="67" t="s">
        <v>16146</v>
      </c>
      <c r="C738" s="67" t="s">
        <v>15641</v>
      </c>
      <c r="D738" s="67" t="s">
        <v>15251</v>
      </c>
      <c r="E738" s="67" t="s">
        <v>6932</v>
      </c>
      <c r="F738" s="67" t="s">
        <v>15280</v>
      </c>
      <c r="G738" s="5"/>
      <c r="H738" s="5"/>
      <c r="I738" s="5"/>
      <c r="J738" s="5"/>
    </row>
    <row r="739" spans="1:10" ht="27" customHeight="1" x14ac:dyDescent="0.2">
      <c r="A739" s="63">
        <v>42172001</v>
      </c>
      <c r="B739" s="64" t="str">
        <f ca="1">IFERROR(INDEX(UNSPSCDes,MATCH(INDIRECT(ADDRESS(ROW(),COLUMN()-1,4)),UNSPSCCode,0)),"")</f>
        <v>Kits de primeros auxilios para servicios médicos de emergencia</v>
      </c>
      <c r="C739" s="63" t="s">
        <v>18143</v>
      </c>
      <c r="D739" s="63">
        <v>3</v>
      </c>
      <c r="E739" s="66">
        <v>8333.3333000000002</v>
      </c>
      <c r="F739" s="65">
        <f ca="1">INDIRECT(ADDRESS(ROW(),COLUMN()-2,4))*INDIRECT(ADDRESS(ROW(),COLUMN()-1,4))</f>
        <v>24999.999900000003</v>
      </c>
      <c r="G739" s="5"/>
      <c r="H739" s="5"/>
      <c r="I739" s="5"/>
      <c r="J739" s="5"/>
    </row>
    <row r="740" spans="1:10" ht="14.1" customHeight="1" x14ac:dyDescent="0.2">
      <c r="A740" s="5"/>
      <c r="B740" s="5"/>
      <c r="C740" s="5"/>
      <c r="D740" s="5"/>
      <c r="E740" s="68" t="s">
        <v>12549</v>
      </c>
      <c r="F740" s="69">
        <f ca="1">SUM(Table368[MONTO TOTAL ESTIMADO])</f>
        <v>24999.999900000003</v>
      </c>
      <c r="G740" s="5"/>
      <c r="H740" s="5" t="str">
        <f>C732</f>
        <v>Bienes</v>
      </c>
      <c r="I740" s="5" t="str">
        <f>E732</f>
        <v>Sí</v>
      </c>
      <c r="J740" s="5" t="str">
        <f>D732</f>
        <v>Compras por debajo del Umbral</v>
      </c>
    </row>
    <row r="741" spans="1:10" ht="14.1" customHeight="1" thickBot="1" x14ac:dyDescent="0.3"/>
    <row r="742" spans="1:10" ht="33.75" customHeight="1" thickBot="1" x14ac:dyDescent="0.25">
      <c r="A742" s="59" t="s">
        <v>16382</v>
      </c>
      <c r="B742" s="59" t="s">
        <v>161</v>
      </c>
      <c r="C742" s="59" t="s">
        <v>11723</v>
      </c>
      <c r="D742" s="59" t="s">
        <v>14377</v>
      </c>
      <c r="E742" s="59" t="s">
        <v>10961</v>
      </c>
      <c r="F742" s="59" t="s">
        <v>11094</v>
      </c>
      <c r="G742" s="5"/>
      <c r="H742" s="5"/>
      <c r="I742" s="5"/>
      <c r="J742" s="5"/>
    </row>
    <row r="743" spans="1:10" ht="14.1" customHeight="1" thickBot="1" x14ac:dyDescent="0.25">
      <c r="A743" s="61" t="s">
        <v>18858</v>
      </c>
      <c r="B743" s="61" t="s">
        <v>18859</v>
      </c>
      <c r="C743" s="61" t="s">
        <v>17798</v>
      </c>
      <c r="D743" s="61" t="s">
        <v>10170</v>
      </c>
      <c r="E743" s="61" t="s">
        <v>8854</v>
      </c>
      <c r="F743" s="61"/>
      <c r="G743" s="5"/>
      <c r="H743" s="5"/>
      <c r="I743" s="5"/>
      <c r="J743" s="5"/>
    </row>
    <row r="744" spans="1:10" ht="14.1" customHeight="1" thickBot="1" x14ac:dyDescent="0.25">
      <c r="A744" s="80" t="s">
        <v>14828</v>
      </c>
      <c r="B744" s="62" t="s">
        <v>8528</v>
      </c>
      <c r="C744" s="71">
        <v>45110</v>
      </c>
      <c r="D744" s="80" t="s">
        <v>9385</v>
      </c>
      <c r="E744" s="62" t="s">
        <v>13092</v>
      </c>
      <c r="F744" s="61" t="s">
        <v>3080</v>
      </c>
      <c r="G744" s="5"/>
      <c r="H744" s="5"/>
      <c r="I744" s="5"/>
      <c r="J744" s="5"/>
    </row>
    <row r="745" spans="1:10" ht="14.1" customHeight="1" thickBot="1" x14ac:dyDescent="0.25">
      <c r="A745" s="81"/>
      <c r="B745" s="62" t="s">
        <v>1786</v>
      </c>
      <c r="C745" s="60">
        <f>IF(C744="","",IF(AND(MONTH(C744)&gt;=1,MONTH(C744)&lt;=3),1,IF(AND(MONTH(C744)&gt;=4,MONTH(C744)&lt;=6),2,IF(AND(MONTH(C744)&gt;=7,MONTH(C744)&lt;=9),3,4))))</f>
        <v>3</v>
      </c>
      <c r="D745" s="81"/>
      <c r="E745" s="62" t="s">
        <v>2417</v>
      </c>
      <c r="F745" s="61" t="s">
        <v>11111</v>
      </c>
      <c r="G745" s="5"/>
      <c r="H745" s="5"/>
      <c r="I745" s="5"/>
      <c r="J745" s="5"/>
    </row>
    <row r="746" spans="1:10" ht="14.1" customHeight="1" thickBot="1" x14ac:dyDescent="0.25">
      <c r="A746" s="81"/>
      <c r="B746" s="62" t="s">
        <v>12941</v>
      </c>
      <c r="C746" s="71">
        <v>45111</v>
      </c>
      <c r="D746" s="81"/>
      <c r="E746" s="62" t="s">
        <v>3073</v>
      </c>
      <c r="F746" s="61" t="s">
        <v>11111</v>
      </c>
      <c r="G746" s="5"/>
      <c r="H746" s="5"/>
      <c r="I746" s="5"/>
      <c r="J746" s="5"/>
    </row>
    <row r="747" spans="1:10" ht="14.1" customHeight="1" thickBot="1" x14ac:dyDescent="0.25">
      <c r="A747" s="81"/>
      <c r="B747" s="62" t="s">
        <v>1786</v>
      </c>
      <c r="C747" s="60">
        <f>IF(C746="","",IF(AND(MONTH(C746)&gt;=1,MONTH(C746)&lt;=3),1,IF(AND(MONTH(C746)&gt;=4,MONTH(C746)&lt;=6),2,IF(AND(MONTH(C746)&gt;=7,MONTH(C746)&lt;=9),3,4))))</f>
        <v>3</v>
      </c>
      <c r="D747" s="81"/>
      <c r="E747" s="62" t="s">
        <v>13191</v>
      </c>
      <c r="F747" s="61" t="s">
        <v>11111</v>
      </c>
      <c r="G747" s="5"/>
      <c r="H747" s="5"/>
      <c r="I747" s="5"/>
      <c r="J747" s="5"/>
    </row>
    <row r="748" spans="1:10" ht="14.1" customHeight="1" thickBot="1" x14ac:dyDescent="0.25">
      <c r="A748" s="5"/>
      <c r="B748" s="5"/>
      <c r="C748" s="5"/>
      <c r="D748" s="5"/>
      <c r="E748" s="5"/>
      <c r="F748" s="5"/>
      <c r="G748" s="5"/>
      <c r="H748" s="5"/>
      <c r="I748" s="5"/>
      <c r="J748" s="5"/>
    </row>
    <row r="749" spans="1:10" ht="14.1" customHeight="1" thickBot="1" x14ac:dyDescent="0.25">
      <c r="A749" s="67" t="s">
        <v>15735</v>
      </c>
      <c r="B749" s="67" t="s">
        <v>16146</v>
      </c>
      <c r="C749" s="67" t="s">
        <v>15641</v>
      </c>
      <c r="D749" s="67" t="s">
        <v>15251</v>
      </c>
      <c r="E749" s="67" t="s">
        <v>6932</v>
      </c>
      <c r="F749" s="67" t="s">
        <v>15280</v>
      </c>
      <c r="G749" s="5"/>
      <c r="H749" s="5"/>
      <c r="I749" s="5"/>
      <c r="J749" s="5"/>
    </row>
    <row r="750" spans="1:10" ht="27" customHeight="1" x14ac:dyDescent="0.2">
      <c r="A750" s="63">
        <v>42172001</v>
      </c>
      <c r="B750" s="64" t="str">
        <f ca="1">IFERROR(INDEX(UNSPSCDes,MATCH(INDIRECT(ADDRESS(ROW(),COLUMN()-1,4)),UNSPSCCode,0)),"")</f>
        <v>Kits de primeros auxilios para servicios médicos de emergencia</v>
      </c>
      <c r="C750" s="63" t="s">
        <v>18143</v>
      </c>
      <c r="D750" s="63">
        <v>3</v>
      </c>
      <c r="E750" s="66">
        <v>8333.3333000000002</v>
      </c>
      <c r="F750" s="65">
        <f ca="1">INDIRECT(ADDRESS(ROW(),COLUMN()-2,4))*INDIRECT(ADDRESS(ROW(),COLUMN()-1,4))</f>
        <v>24999.999900000003</v>
      </c>
      <c r="G750" s="5"/>
      <c r="H750" s="5"/>
      <c r="I750" s="5"/>
      <c r="J750" s="5"/>
    </row>
    <row r="751" spans="1:10" ht="14.1" customHeight="1" x14ac:dyDescent="0.2">
      <c r="A751" s="5"/>
      <c r="B751" s="5"/>
      <c r="C751" s="5"/>
      <c r="D751" s="5"/>
      <c r="E751" s="68" t="s">
        <v>12549</v>
      </c>
      <c r="F751" s="69">
        <f ca="1">SUM(Table369[MONTO TOTAL ESTIMADO])</f>
        <v>24999.999900000003</v>
      </c>
      <c r="G751" s="5"/>
      <c r="H751" s="5" t="str">
        <f>C743</f>
        <v>Bienes</v>
      </c>
      <c r="I751" s="5" t="str">
        <f>E743</f>
        <v>Sí</v>
      </c>
      <c r="J751" s="5" t="str">
        <f>D743</f>
        <v>Compras por debajo del Umbral</v>
      </c>
    </row>
    <row r="752" spans="1:10" ht="14.1" customHeight="1" thickBot="1" x14ac:dyDescent="0.3"/>
    <row r="753" spans="1:10" ht="33.75" customHeight="1" thickBot="1" x14ac:dyDescent="0.25">
      <c r="A753" s="59" t="s">
        <v>16382</v>
      </c>
      <c r="B753" s="59" t="s">
        <v>161</v>
      </c>
      <c r="C753" s="59" t="s">
        <v>11723</v>
      </c>
      <c r="D753" s="59" t="s">
        <v>14377</v>
      </c>
      <c r="E753" s="59" t="s">
        <v>10961</v>
      </c>
      <c r="F753" s="59" t="s">
        <v>11094</v>
      </c>
      <c r="G753" s="5"/>
      <c r="H753" s="5"/>
      <c r="I753" s="5"/>
      <c r="J753" s="5"/>
    </row>
    <row r="754" spans="1:10" ht="14.1" customHeight="1" thickBot="1" x14ac:dyDescent="0.25">
      <c r="A754" s="61" t="s">
        <v>18858</v>
      </c>
      <c r="B754" s="61" t="s">
        <v>18859</v>
      </c>
      <c r="C754" s="61" t="s">
        <v>17798</v>
      </c>
      <c r="D754" s="61" t="s">
        <v>10170</v>
      </c>
      <c r="E754" s="61" t="s">
        <v>8854</v>
      </c>
      <c r="F754" s="61"/>
      <c r="G754" s="5"/>
      <c r="H754" s="5"/>
      <c r="I754" s="5"/>
      <c r="J754" s="5"/>
    </row>
    <row r="755" spans="1:10" ht="14.1" customHeight="1" thickBot="1" x14ac:dyDescent="0.25">
      <c r="A755" s="80" t="s">
        <v>14828</v>
      </c>
      <c r="B755" s="62" t="s">
        <v>8528</v>
      </c>
      <c r="C755" s="71">
        <v>45201</v>
      </c>
      <c r="D755" s="80" t="s">
        <v>9385</v>
      </c>
      <c r="E755" s="62" t="s">
        <v>13092</v>
      </c>
      <c r="F755" s="61" t="s">
        <v>3080</v>
      </c>
      <c r="G755" s="5"/>
      <c r="H755" s="5"/>
      <c r="I755" s="5"/>
      <c r="J755" s="5"/>
    </row>
    <row r="756" spans="1:10" ht="14.1" customHeight="1" thickBot="1" x14ac:dyDescent="0.25">
      <c r="A756" s="81"/>
      <c r="B756" s="62" t="s">
        <v>1786</v>
      </c>
      <c r="C756" s="60">
        <f>IF(C755="","",IF(AND(MONTH(C755)&gt;=1,MONTH(C755)&lt;=3),1,IF(AND(MONTH(C755)&gt;=4,MONTH(C755)&lt;=6),2,IF(AND(MONTH(C755)&gt;=7,MONTH(C755)&lt;=9),3,4))))</f>
        <v>4</v>
      </c>
      <c r="D756" s="81"/>
      <c r="E756" s="62" t="s">
        <v>2417</v>
      </c>
      <c r="F756" s="61" t="s">
        <v>11111</v>
      </c>
      <c r="G756" s="5"/>
      <c r="H756" s="5"/>
      <c r="I756" s="5"/>
      <c r="J756" s="5"/>
    </row>
    <row r="757" spans="1:10" ht="14.1" customHeight="1" thickBot="1" x14ac:dyDescent="0.25">
      <c r="A757" s="81"/>
      <c r="B757" s="62" t="s">
        <v>12941</v>
      </c>
      <c r="C757" s="71">
        <v>45202</v>
      </c>
      <c r="D757" s="81"/>
      <c r="E757" s="62" t="s">
        <v>3073</v>
      </c>
      <c r="F757" s="61" t="s">
        <v>11111</v>
      </c>
      <c r="G757" s="5"/>
      <c r="H757" s="5"/>
      <c r="I757" s="5"/>
      <c r="J757" s="5"/>
    </row>
    <row r="758" spans="1:10" ht="14.1" customHeight="1" thickBot="1" x14ac:dyDescent="0.25">
      <c r="A758" s="81"/>
      <c r="B758" s="62" t="s">
        <v>1786</v>
      </c>
      <c r="C758" s="60">
        <f>IF(C757="","",IF(AND(MONTH(C757)&gt;=1,MONTH(C757)&lt;=3),1,IF(AND(MONTH(C757)&gt;=4,MONTH(C757)&lt;=6),2,IF(AND(MONTH(C757)&gt;=7,MONTH(C757)&lt;=9),3,4))))</f>
        <v>4</v>
      </c>
      <c r="D758" s="81"/>
      <c r="E758" s="62" t="s">
        <v>13191</v>
      </c>
      <c r="F758" s="61" t="s">
        <v>11111</v>
      </c>
      <c r="G758" s="5"/>
      <c r="H758" s="5"/>
      <c r="I758" s="5"/>
      <c r="J758" s="5"/>
    </row>
    <row r="759" spans="1:10" ht="14.1" customHeight="1" thickBot="1" x14ac:dyDescent="0.25">
      <c r="A759" s="5"/>
      <c r="B759" s="5"/>
      <c r="C759" s="5"/>
      <c r="D759" s="5"/>
      <c r="E759" s="5"/>
      <c r="F759" s="5"/>
      <c r="G759" s="5"/>
      <c r="H759" s="5"/>
      <c r="I759" s="5"/>
      <c r="J759" s="5"/>
    </row>
    <row r="760" spans="1:10" ht="14.1" customHeight="1" thickBot="1" x14ac:dyDescent="0.25">
      <c r="A760" s="67" t="s">
        <v>15735</v>
      </c>
      <c r="B760" s="67" t="s">
        <v>16146</v>
      </c>
      <c r="C760" s="67" t="s">
        <v>15641</v>
      </c>
      <c r="D760" s="67" t="s">
        <v>15251</v>
      </c>
      <c r="E760" s="67" t="s">
        <v>6932</v>
      </c>
      <c r="F760" s="67" t="s">
        <v>15280</v>
      </c>
      <c r="G760" s="5"/>
      <c r="H760" s="5"/>
      <c r="I760" s="5"/>
      <c r="J760" s="5"/>
    </row>
    <row r="761" spans="1:10" ht="27" customHeight="1" x14ac:dyDescent="0.2">
      <c r="A761" s="63">
        <v>42172001</v>
      </c>
      <c r="B761" s="64" t="str">
        <f ca="1">IFERROR(INDEX(UNSPSCDes,MATCH(INDIRECT(ADDRESS(ROW(),COLUMN()-1,4)),UNSPSCCode,0)),"")</f>
        <v>Kits de primeros auxilios para servicios médicos de emergencia</v>
      </c>
      <c r="C761" s="63" t="s">
        <v>18143</v>
      </c>
      <c r="D761" s="63">
        <v>3</v>
      </c>
      <c r="E761" s="66">
        <v>8333.3333000000002</v>
      </c>
      <c r="F761" s="65">
        <f ca="1">INDIRECT(ADDRESS(ROW(),COLUMN()-2,4))*INDIRECT(ADDRESS(ROW(),COLUMN()-1,4))</f>
        <v>24999.999900000003</v>
      </c>
      <c r="G761" s="5"/>
      <c r="H761" s="5"/>
      <c r="I761" s="5"/>
      <c r="J761" s="5"/>
    </row>
    <row r="762" spans="1:10" ht="14.1" customHeight="1" x14ac:dyDescent="0.2">
      <c r="A762" s="5"/>
      <c r="B762" s="5"/>
      <c r="C762" s="5"/>
      <c r="D762" s="5"/>
      <c r="E762" s="68" t="s">
        <v>12549</v>
      </c>
      <c r="F762" s="69">
        <f ca="1">SUM(Table370[MONTO TOTAL ESTIMADO])</f>
        <v>24999.999900000003</v>
      </c>
      <c r="G762" s="5"/>
      <c r="H762" s="5" t="str">
        <f>C754</f>
        <v>Bienes</v>
      </c>
      <c r="I762" s="5" t="str">
        <f>E754</f>
        <v>Sí</v>
      </c>
      <c r="J762" s="5" t="str">
        <f>D754</f>
        <v>Compras por debajo del Umbral</v>
      </c>
    </row>
    <row r="763" spans="1:10" ht="14.1" customHeight="1" thickBot="1" x14ac:dyDescent="0.3"/>
    <row r="764" spans="1:10" ht="33.75" customHeight="1" thickBot="1" x14ac:dyDescent="0.25">
      <c r="A764" s="59" t="s">
        <v>16382</v>
      </c>
      <c r="B764" s="59" t="s">
        <v>161</v>
      </c>
      <c r="C764" s="59" t="s">
        <v>11723</v>
      </c>
      <c r="D764" s="59" t="s">
        <v>14377</v>
      </c>
      <c r="E764" s="59" t="s">
        <v>10961</v>
      </c>
      <c r="F764" s="59" t="s">
        <v>11094</v>
      </c>
      <c r="G764" s="5"/>
      <c r="H764" s="5"/>
      <c r="I764" s="5"/>
      <c r="J764" s="5"/>
    </row>
    <row r="765" spans="1:10" ht="14.1" customHeight="1" thickBot="1" x14ac:dyDescent="0.25">
      <c r="A765" s="61" t="s">
        <v>18860</v>
      </c>
      <c r="B765" s="61" t="s">
        <v>18860</v>
      </c>
      <c r="C765" s="61" t="s">
        <v>17798</v>
      </c>
      <c r="D765" s="61" t="s">
        <v>10170</v>
      </c>
      <c r="E765" s="61" t="s">
        <v>8854</v>
      </c>
      <c r="F765" s="61"/>
      <c r="G765" s="5"/>
      <c r="H765" s="5"/>
      <c r="I765" s="5"/>
      <c r="J765" s="5"/>
    </row>
    <row r="766" spans="1:10" ht="14.1" customHeight="1" thickBot="1" x14ac:dyDescent="0.25">
      <c r="A766" s="80" t="s">
        <v>14828</v>
      </c>
      <c r="B766" s="62" t="s">
        <v>8528</v>
      </c>
      <c r="C766" s="71">
        <v>44928</v>
      </c>
      <c r="D766" s="80" t="s">
        <v>9385</v>
      </c>
      <c r="E766" s="62" t="s">
        <v>13092</v>
      </c>
      <c r="F766" s="61" t="s">
        <v>3080</v>
      </c>
      <c r="G766" s="5"/>
      <c r="H766" s="5"/>
      <c r="I766" s="5"/>
      <c r="J766" s="5"/>
    </row>
    <row r="767" spans="1:10" ht="14.1" customHeight="1" thickBot="1" x14ac:dyDescent="0.25">
      <c r="A767" s="81"/>
      <c r="B767" s="62" t="s">
        <v>1786</v>
      </c>
      <c r="C767" s="60">
        <f>IF(C766="","",IF(AND(MONTH(C766)&gt;=1,MONTH(C766)&lt;=3),1,IF(AND(MONTH(C766)&gt;=4,MONTH(C766)&lt;=6),2,IF(AND(MONTH(C766)&gt;=7,MONTH(C766)&lt;=9),3,4))))</f>
        <v>1</v>
      </c>
      <c r="D767" s="81"/>
      <c r="E767" s="62" t="s">
        <v>2417</v>
      </c>
      <c r="F767" s="61" t="s">
        <v>11111</v>
      </c>
      <c r="G767" s="5"/>
      <c r="H767" s="5"/>
      <c r="I767" s="5"/>
      <c r="J767" s="5"/>
    </row>
    <row r="768" spans="1:10" ht="14.1" customHeight="1" thickBot="1" x14ac:dyDescent="0.25">
      <c r="A768" s="81"/>
      <c r="B768" s="62" t="s">
        <v>12941</v>
      </c>
      <c r="C768" s="71">
        <v>44929</v>
      </c>
      <c r="D768" s="81"/>
      <c r="E768" s="62" t="s">
        <v>3073</v>
      </c>
      <c r="F768" s="61" t="s">
        <v>11111</v>
      </c>
      <c r="G768" s="5"/>
      <c r="H768" s="5"/>
      <c r="I768" s="5"/>
      <c r="J768" s="5"/>
    </row>
    <row r="769" spans="1:10" ht="14.1" customHeight="1" thickBot="1" x14ac:dyDescent="0.25">
      <c r="A769" s="81"/>
      <c r="B769" s="62" t="s">
        <v>1786</v>
      </c>
      <c r="C769" s="60">
        <f>IF(C768="","",IF(AND(MONTH(C768)&gt;=1,MONTH(C768)&lt;=3),1,IF(AND(MONTH(C768)&gt;=4,MONTH(C768)&lt;=6),2,IF(AND(MONTH(C768)&gt;=7,MONTH(C768)&lt;=9),3,4))))</f>
        <v>1</v>
      </c>
      <c r="D769" s="81"/>
      <c r="E769" s="62" t="s">
        <v>13191</v>
      </c>
      <c r="F769" s="61" t="s">
        <v>11111</v>
      </c>
      <c r="G769" s="5"/>
      <c r="H769" s="5"/>
      <c r="I769" s="5"/>
      <c r="J769" s="5"/>
    </row>
    <row r="770" spans="1:10" ht="14.1" customHeight="1" thickBot="1" x14ac:dyDescent="0.25">
      <c r="A770" s="5"/>
      <c r="B770" s="5"/>
      <c r="C770" s="5"/>
      <c r="D770" s="5"/>
      <c r="E770" s="5"/>
      <c r="F770" s="5"/>
      <c r="G770" s="5"/>
      <c r="H770" s="5"/>
      <c r="I770" s="5"/>
      <c r="J770" s="5"/>
    </row>
    <row r="771" spans="1:10" ht="14.1" customHeight="1" thickBot="1" x14ac:dyDescent="0.25">
      <c r="A771" s="67" t="s">
        <v>15735</v>
      </c>
      <c r="B771" s="67" t="s">
        <v>16146</v>
      </c>
      <c r="C771" s="67" t="s">
        <v>15641</v>
      </c>
      <c r="D771" s="67" t="s">
        <v>15251</v>
      </c>
      <c r="E771" s="67" t="s">
        <v>6932</v>
      </c>
      <c r="F771" s="67" t="s">
        <v>15280</v>
      </c>
      <c r="G771" s="5"/>
      <c r="H771" s="5"/>
      <c r="I771" s="5"/>
      <c r="J771" s="5"/>
    </row>
    <row r="772" spans="1:10" ht="13.5" customHeight="1" x14ac:dyDescent="0.2">
      <c r="A772" s="63">
        <v>25172504</v>
      </c>
      <c r="B772" s="64" t="str">
        <f ca="1">IFERROR(INDEX(UNSPSCDes,MATCH(INDIRECT(ADDRESS(ROW(),COLUMN()-1,4)),UNSPSCCode,0)),"")</f>
        <v>Llantas para automóviles o camionetas</v>
      </c>
      <c r="C772" s="63" t="s">
        <v>18143</v>
      </c>
      <c r="D772" s="63">
        <v>3</v>
      </c>
      <c r="E772" s="66">
        <v>25000</v>
      </c>
      <c r="F772" s="65">
        <f ca="1">INDIRECT(ADDRESS(ROW(),COLUMN()-2,4))*INDIRECT(ADDRESS(ROW(),COLUMN()-1,4))</f>
        <v>75000</v>
      </c>
      <c r="G772" s="5"/>
      <c r="H772" s="5"/>
      <c r="I772" s="5"/>
      <c r="J772" s="5"/>
    </row>
    <row r="773" spans="1:10" ht="14.1" customHeight="1" x14ac:dyDescent="0.2">
      <c r="A773" s="5"/>
      <c r="B773" s="5"/>
      <c r="C773" s="5"/>
      <c r="D773" s="5"/>
      <c r="E773" s="68" t="s">
        <v>12549</v>
      </c>
      <c r="F773" s="69">
        <f ca="1">SUM(Table371[MONTO TOTAL ESTIMADO])</f>
        <v>75000</v>
      </c>
      <c r="G773" s="5"/>
      <c r="H773" s="5" t="str">
        <f>C765</f>
        <v>Bienes</v>
      </c>
      <c r="I773" s="5" t="str">
        <f>E765</f>
        <v>Sí</v>
      </c>
      <c r="J773" s="5" t="str">
        <f>D765</f>
        <v>Compras por debajo del Umbral</v>
      </c>
    </row>
    <row r="774" spans="1:10" ht="14.1" customHeight="1" thickBot="1" x14ac:dyDescent="0.3"/>
    <row r="775" spans="1:10" ht="33.75" customHeight="1" thickBot="1" x14ac:dyDescent="0.25">
      <c r="A775" s="59" t="s">
        <v>16382</v>
      </c>
      <c r="B775" s="59" t="s">
        <v>161</v>
      </c>
      <c r="C775" s="59" t="s">
        <v>11723</v>
      </c>
      <c r="D775" s="59" t="s">
        <v>14377</v>
      </c>
      <c r="E775" s="59" t="s">
        <v>10961</v>
      </c>
      <c r="F775" s="59" t="s">
        <v>11094</v>
      </c>
      <c r="G775" s="5"/>
      <c r="H775" s="5"/>
      <c r="I775" s="5"/>
      <c r="J775" s="5"/>
    </row>
    <row r="776" spans="1:10" ht="14.1" customHeight="1" thickBot="1" x14ac:dyDescent="0.25">
      <c r="A776" s="61" t="s">
        <v>18860</v>
      </c>
      <c r="B776" s="61" t="s">
        <v>18860</v>
      </c>
      <c r="C776" s="61" t="s">
        <v>17798</v>
      </c>
      <c r="D776" s="61" t="s">
        <v>10170</v>
      </c>
      <c r="E776" s="61" t="s">
        <v>8854</v>
      </c>
      <c r="F776" s="61"/>
      <c r="G776" s="5"/>
      <c r="H776" s="5"/>
      <c r="I776" s="5"/>
      <c r="J776" s="5"/>
    </row>
    <row r="777" spans="1:10" ht="14.1" customHeight="1" thickBot="1" x14ac:dyDescent="0.25">
      <c r="A777" s="80" t="s">
        <v>14828</v>
      </c>
      <c r="B777" s="62" t="s">
        <v>8528</v>
      </c>
      <c r="C777" s="71">
        <v>45019</v>
      </c>
      <c r="D777" s="80" t="s">
        <v>9385</v>
      </c>
      <c r="E777" s="62" t="s">
        <v>13092</v>
      </c>
      <c r="F777" s="61" t="s">
        <v>3080</v>
      </c>
      <c r="G777" s="5"/>
      <c r="H777" s="5"/>
      <c r="I777" s="5"/>
      <c r="J777" s="5"/>
    </row>
    <row r="778" spans="1:10" ht="14.1" customHeight="1" thickBot="1" x14ac:dyDescent="0.25">
      <c r="A778" s="81"/>
      <c r="B778" s="62" t="s">
        <v>1786</v>
      </c>
      <c r="C778" s="60">
        <f>IF(C777="","",IF(AND(MONTH(C777)&gt;=1,MONTH(C777)&lt;=3),1,IF(AND(MONTH(C777)&gt;=4,MONTH(C777)&lt;=6),2,IF(AND(MONTH(C777)&gt;=7,MONTH(C777)&lt;=9),3,4))))</f>
        <v>2</v>
      </c>
      <c r="D778" s="81"/>
      <c r="E778" s="62" t="s">
        <v>2417</v>
      </c>
      <c r="F778" s="61" t="s">
        <v>11111</v>
      </c>
      <c r="G778" s="5"/>
      <c r="H778" s="5"/>
      <c r="I778" s="5"/>
      <c r="J778" s="5"/>
    </row>
    <row r="779" spans="1:10" ht="14.1" customHeight="1" thickBot="1" x14ac:dyDescent="0.25">
      <c r="A779" s="81"/>
      <c r="B779" s="62" t="s">
        <v>12941</v>
      </c>
      <c r="C779" s="71">
        <v>45020</v>
      </c>
      <c r="D779" s="81"/>
      <c r="E779" s="62" t="s">
        <v>3073</v>
      </c>
      <c r="F779" s="61" t="s">
        <v>11111</v>
      </c>
      <c r="G779" s="5"/>
      <c r="H779" s="5"/>
      <c r="I779" s="5"/>
      <c r="J779" s="5"/>
    </row>
    <row r="780" spans="1:10" ht="14.1" customHeight="1" thickBot="1" x14ac:dyDescent="0.25">
      <c r="A780" s="81"/>
      <c r="B780" s="62" t="s">
        <v>1786</v>
      </c>
      <c r="C780" s="60">
        <f>IF(C779="","",IF(AND(MONTH(C779)&gt;=1,MONTH(C779)&lt;=3),1,IF(AND(MONTH(C779)&gt;=4,MONTH(C779)&lt;=6),2,IF(AND(MONTH(C779)&gt;=7,MONTH(C779)&lt;=9),3,4))))</f>
        <v>2</v>
      </c>
      <c r="D780" s="81"/>
      <c r="E780" s="62" t="s">
        <v>13191</v>
      </c>
      <c r="F780" s="61" t="s">
        <v>11111</v>
      </c>
      <c r="G780" s="5"/>
      <c r="H780" s="5"/>
      <c r="I780" s="5"/>
      <c r="J780" s="5"/>
    </row>
    <row r="781" spans="1:10" ht="14.1" customHeight="1" thickBot="1" x14ac:dyDescent="0.25">
      <c r="A781" s="5"/>
      <c r="B781" s="5"/>
      <c r="C781" s="5"/>
      <c r="D781" s="5"/>
      <c r="E781" s="5"/>
      <c r="F781" s="5"/>
      <c r="G781" s="5"/>
      <c r="H781" s="5"/>
      <c r="I781" s="5"/>
      <c r="J781" s="5"/>
    </row>
    <row r="782" spans="1:10" ht="14.1" customHeight="1" thickBot="1" x14ac:dyDescent="0.25">
      <c r="A782" s="67" t="s">
        <v>15735</v>
      </c>
      <c r="B782" s="67" t="s">
        <v>16146</v>
      </c>
      <c r="C782" s="67" t="s">
        <v>15641</v>
      </c>
      <c r="D782" s="67" t="s">
        <v>15251</v>
      </c>
      <c r="E782" s="67" t="s">
        <v>6932</v>
      </c>
      <c r="F782" s="67" t="s">
        <v>15280</v>
      </c>
      <c r="G782" s="5"/>
      <c r="H782" s="5"/>
      <c r="I782" s="5"/>
      <c r="J782" s="5"/>
    </row>
    <row r="783" spans="1:10" ht="13.5" customHeight="1" x14ac:dyDescent="0.2">
      <c r="A783" s="63">
        <v>25172504</v>
      </c>
      <c r="B783" s="64" t="str">
        <f ca="1">IFERROR(INDEX(UNSPSCDes,MATCH(INDIRECT(ADDRESS(ROW(),COLUMN()-1,4)),UNSPSCCode,0)),"")</f>
        <v>Llantas para automóviles o camionetas</v>
      </c>
      <c r="C783" s="63" t="s">
        <v>18143</v>
      </c>
      <c r="D783" s="63">
        <v>3</v>
      </c>
      <c r="E783" s="66">
        <v>25000</v>
      </c>
      <c r="F783" s="65">
        <f ca="1">INDIRECT(ADDRESS(ROW(),COLUMN()-2,4))*INDIRECT(ADDRESS(ROW(),COLUMN()-1,4))</f>
        <v>75000</v>
      </c>
      <c r="G783" s="5"/>
      <c r="H783" s="5"/>
      <c r="I783" s="5"/>
      <c r="J783" s="5"/>
    </row>
    <row r="784" spans="1:10" ht="14.1" customHeight="1" x14ac:dyDescent="0.2">
      <c r="A784" s="5"/>
      <c r="B784" s="5"/>
      <c r="C784" s="5"/>
      <c r="D784" s="5"/>
      <c r="E784" s="68" t="s">
        <v>12549</v>
      </c>
      <c r="F784" s="69">
        <f ca="1">SUM(Table372[MONTO TOTAL ESTIMADO])</f>
        <v>75000</v>
      </c>
      <c r="G784" s="5"/>
      <c r="H784" s="5" t="str">
        <f>C776</f>
        <v>Bienes</v>
      </c>
      <c r="I784" s="5" t="str">
        <f>E776</f>
        <v>Sí</v>
      </c>
      <c r="J784" s="5" t="str">
        <f>D776</f>
        <v>Compras por debajo del Umbral</v>
      </c>
    </row>
    <row r="785" spans="1:10" ht="14.1" customHeight="1" thickBot="1" x14ac:dyDescent="0.3"/>
    <row r="786" spans="1:10" ht="33.75" customHeight="1" thickBot="1" x14ac:dyDescent="0.25">
      <c r="A786" s="59" t="s">
        <v>16382</v>
      </c>
      <c r="B786" s="59" t="s">
        <v>161</v>
      </c>
      <c r="C786" s="59" t="s">
        <v>11723</v>
      </c>
      <c r="D786" s="59" t="s">
        <v>14377</v>
      </c>
      <c r="E786" s="59" t="s">
        <v>10961</v>
      </c>
      <c r="F786" s="59" t="s">
        <v>11094</v>
      </c>
      <c r="G786" s="5"/>
      <c r="H786" s="5"/>
      <c r="I786" s="5"/>
      <c r="J786" s="5"/>
    </row>
    <row r="787" spans="1:10" ht="14.1" customHeight="1" thickBot="1" x14ac:dyDescent="0.25">
      <c r="A787" s="61" t="s">
        <v>18860</v>
      </c>
      <c r="B787" s="61" t="s">
        <v>18860</v>
      </c>
      <c r="C787" s="61" t="s">
        <v>17798</v>
      </c>
      <c r="D787" s="61" t="s">
        <v>10170</v>
      </c>
      <c r="E787" s="61" t="s">
        <v>8854</v>
      </c>
      <c r="F787" s="61"/>
      <c r="G787" s="5"/>
      <c r="H787" s="5"/>
      <c r="I787" s="5"/>
      <c r="J787" s="5"/>
    </row>
    <row r="788" spans="1:10" ht="14.1" customHeight="1" thickBot="1" x14ac:dyDescent="0.25">
      <c r="A788" s="80" t="s">
        <v>14828</v>
      </c>
      <c r="B788" s="62" t="s">
        <v>8528</v>
      </c>
      <c r="C788" s="71">
        <v>45110</v>
      </c>
      <c r="D788" s="80" t="s">
        <v>9385</v>
      </c>
      <c r="E788" s="62" t="s">
        <v>13092</v>
      </c>
      <c r="F788" s="61" t="s">
        <v>3080</v>
      </c>
      <c r="G788" s="5"/>
      <c r="H788" s="5"/>
      <c r="I788" s="5"/>
      <c r="J788" s="5"/>
    </row>
    <row r="789" spans="1:10" ht="14.1" customHeight="1" thickBot="1" x14ac:dyDescent="0.25">
      <c r="A789" s="81"/>
      <c r="B789" s="62" t="s">
        <v>1786</v>
      </c>
      <c r="C789" s="60">
        <f>IF(C788="","",IF(AND(MONTH(C788)&gt;=1,MONTH(C788)&lt;=3),1,IF(AND(MONTH(C788)&gt;=4,MONTH(C788)&lt;=6),2,IF(AND(MONTH(C788)&gt;=7,MONTH(C788)&lt;=9),3,4))))</f>
        <v>3</v>
      </c>
      <c r="D789" s="81"/>
      <c r="E789" s="62" t="s">
        <v>2417</v>
      </c>
      <c r="F789" s="61" t="s">
        <v>11111</v>
      </c>
      <c r="G789" s="5"/>
      <c r="H789" s="5"/>
      <c r="I789" s="5"/>
      <c r="J789" s="5"/>
    </row>
    <row r="790" spans="1:10" ht="14.1" customHeight="1" thickBot="1" x14ac:dyDescent="0.25">
      <c r="A790" s="81"/>
      <c r="B790" s="62" t="s">
        <v>12941</v>
      </c>
      <c r="C790" s="71">
        <v>45111</v>
      </c>
      <c r="D790" s="81"/>
      <c r="E790" s="62" t="s">
        <v>3073</v>
      </c>
      <c r="F790" s="61" t="s">
        <v>11111</v>
      </c>
      <c r="G790" s="5"/>
      <c r="H790" s="5"/>
      <c r="I790" s="5"/>
      <c r="J790" s="5"/>
    </row>
    <row r="791" spans="1:10" ht="14.1" customHeight="1" thickBot="1" x14ac:dyDescent="0.25">
      <c r="A791" s="81"/>
      <c r="B791" s="62" t="s">
        <v>1786</v>
      </c>
      <c r="C791" s="60">
        <f>IF(C790="","",IF(AND(MONTH(C790)&gt;=1,MONTH(C790)&lt;=3),1,IF(AND(MONTH(C790)&gt;=4,MONTH(C790)&lt;=6),2,IF(AND(MONTH(C790)&gt;=7,MONTH(C790)&lt;=9),3,4))))</f>
        <v>3</v>
      </c>
      <c r="D791" s="81"/>
      <c r="E791" s="62" t="s">
        <v>13191</v>
      </c>
      <c r="F791" s="61" t="s">
        <v>11111</v>
      </c>
      <c r="G791" s="5"/>
      <c r="H791" s="5"/>
      <c r="I791" s="5"/>
      <c r="J791" s="5"/>
    </row>
    <row r="792" spans="1:10" ht="14.1" customHeight="1" thickBot="1" x14ac:dyDescent="0.25">
      <c r="A792" s="5"/>
      <c r="B792" s="5"/>
      <c r="C792" s="5"/>
      <c r="D792" s="5"/>
      <c r="E792" s="5"/>
      <c r="F792" s="5"/>
      <c r="G792" s="5"/>
      <c r="H792" s="5"/>
      <c r="I792" s="5"/>
      <c r="J792" s="5"/>
    </row>
    <row r="793" spans="1:10" ht="14.1" customHeight="1" thickBot="1" x14ac:dyDescent="0.25">
      <c r="A793" s="67" t="s">
        <v>15735</v>
      </c>
      <c r="B793" s="67" t="s">
        <v>16146</v>
      </c>
      <c r="C793" s="67" t="s">
        <v>15641</v>
      </c>
      <c r="D793" s="67" t="s">
        <v>15251</v>
      </c>
      <c r="E793" s="67" t="s">
        <v>6932</v>
      </c>
      <c r="F793" s="67" t="s">
        <v>15280</v>
      </c>
      <c r="G793" s="5"/>
      <c r="H793" s="5"/>
      <c r="I793" s="5"/>
      <c r="J793" s="5"/>
    </row>
    <row r="794" spans="1:10" ht="13.5" customHeight="1" x14ac:dyDescent="0.2">
      <c r="A794" s="63">
        <v>25172504</v>
      </c>
      <c r="B794" s="64" t="str">
        <f ca="1">IFERROR(INDEX(UNSPSCDes,MATCH(INDIRECT(ADDRESS(ROW(),COLUMN()-1,4)),UNSPSCCode,0)),"")</f>
        <v>Llantas para automóviles o camionetas</v>
      </c>
      <c r="C794" s="63" t="s">
        <v>18143</v>
      </c>
      <c r="D794" s="63">
        <v>3</v>
      </c>
      <c r="E794" s="66">
        <v>25000</v>
      </c>
      <c r="F794" s="65">
        <f ca="1">INDIRECT(ADDRESS(ROW(),COLUMN()-2,4))*INDIRECT(ADDRESS(ROW(),COLUMN()-1,4))</f>
        <v>75000</v>
      </c>
      <c r="G794" s="5"/>
      <c r="H794" s="5"/>
      <c r="I794" s="5"/>
      <c r="J794" s="5"/>
    </row>
    <row r="795" spans="1:10" ht="14.1" customHeight="1" x14ac:dyDescent="0.2">
      <c r="A795" s="5"/>
      <c r="B795" s="5"/>
      <c r="C795" s="5"/>
      <c r="D795" s="5"/>
      <c r="E795" s="68" t="s">
        <v>12549</v>
      </c>
      <c r="F795" s="69">
        <f ca="1">SUM(Table373[MONTO TOTAL ESTIMADO])</f>
        <v>75000</v>
      </c>
      <c r="G795" s="5"/>
      <c r="H795" s="5" t="str">
        <f>C787</f>
        <v>Bienes</v>
      </c>
      <c r="I795" s="5" t="str">
        <f>E787</f>
        <v>Sí</v>
      </c>
      <c r="J795" s="5" t="str">
        <f>D787</f>
        <v>Compras por debajo del Umbral</v>
      </c>
    </row>
    <row r="796" spans="1:10" ht="14.1" customHeight="1" thickBot="1" x14ac:dyDescent="0.3"/>
    <row r="797" spans="1:10" ht="33.75" customHeight="1" thickBot="1" x14ac:dyDescent="0.25">
      <c r="A797" s="59" t="s">
        <v>16382</v>
      </c>
      <c r="B797" s="59" t="s">
        <v>161</v>
      </c>
      <c r="C797" s="59" t="s">
        <v>11723</v>
      </c>
      <c r="D797" s="59" t="s">
        <v>14377</v>
      </c>
      <c r="E797" s="59" t="s">
        <v>10961</v>
      </c>
      <c r="F797" s="59" t="s">
        <v>11094</v>
      </c>
      <c r="G797" s="5"/>
      <c r="H797" s="5"/>
      <c r="I797" s="5"/>
      <c r="J797" s="5"/>
    </row>
    <row r="798" spans="1:10" ht="14.1" customHeight="1" thickBot="1" x14ac:dyDescent="0.25">
      <c r="A798" s="61" t="s">
        <v>18860</v>
      </c>
      <c r="B798" s="61" t="s">
        <v>18860</v>
      </c>
      <c r="C798" s="61" t="s">
        <v>17798</v>
      </c>
      <c r="D798" s="61" t="s">
        <v>10170</v>
      </c>
      <c r="E798" s="61" t="s">
        <v>8854</v>
      </c>
      <c r="F798" s="61"/>
      <c r="G798" s="5"/>
      <c r="H798" s="5"/>
      <c r="I798" s="5"/>
      <c r="J798" s="5"/>
    </row>
    <row r="799" spans="1:10" ht="14.1" customHeight="1" thickBot="1" x14ac:dyDescent="0.25">
      <c r="A799" s="80" t="s">
        <v>14828</v>
      </c>
      <c r="B799" s="62" t="s">
        <v>8528</v>
      </c>
      <c r="C799" s="71">
        <v>45201</v>
      </c>
      <c r="D799" s="80" t="s">
        <v>9385</v>
      </c>
      <c r="E799" s="62" t="s">
        <v>13092</v>
      </c>
      <c r="F799" s="61" t="s">
        <v>3080</v>
      </c>
      <c r="G799" s="5"/>
      <c r="H799" s="5"/>
      <c r="I799" s="5"/>
      <c r="J799" s="5"/>
    </row>
    <row r="800" spans="1:10" ht="14.1" customHeight="1" thickBot="1" x14ac:dyDescent="0.25">
      <c r="A800" s="81"/>
      <c r="B800" s="62" t="s">
        <v>1786</v>
      </c>
      <c r="C800" s="60">
        <f>IF(C799="","",IF(AND(MONTH(C799)&gt;=1,MONTH(C799)&lt;=3),1,IF(AND(MONTH(C799)&gt;=4,MONTH(C799)&lt;=6),2,IF(AND(MONTH(C799)&gt;=7,MONTH(C799)&lt;=9),3,4))))</f>
        <v>4</v>
      </c>
      <c r="D800" s="81"/>
      <c r="E800" s="62" t="s">
        <v>2417</v>
      </c>
      <c r="F800" s="61" t="s">
        <v>11111</v>
      </c>
      <c r="G800" s="5"/>
      <c r="H800" s="5"/>
      <c r="I800" s="5"/>
      <c r="J800" s="5"/>
    </row>
    <row r="801" spans="1:10" ht="14.1" customHeight="1" thickBot="1" x14ac:dyDescent="0.25">
      <c r="A801" s="81"/>
      <c r="B801" s="62" t="s">
        <v>12941</v>
      </c>
      <c r="C801" s="71">
        <v>45202</v>
      </c>
      <c r="D801" s="81"/>
      <c r="E801" s="62" t="s">
        <v>3073</v>
      </c>
      <c r="F801" s="61" t="s">
        <v>11111</v>
      </c>
      <c r="G801" s="5"/>
      <c r="H801" s="5"/>
      <c r="I801" s="5"/>
      <c r="J801" s="5"/>
    </row>
    <row r="802" spans="1:10" ht="14.1" customHeight="1" thickBot="1" x14ac:dyDescent="0.25">
      <c r="A802" s="81"/>
      <c r="B802" s="62" t="s">
        <v>1786</v>
      </c>
      <c r="C802" s="60">
        <f>IF(C801="","",IF(AND(MONTH(C801)&gt;=1,MONTH(C801)&lt;=3),1,IF(AND(MONTH(C801)&gt;=4,MONTH(C801)&lt;=6),2,IF(AND(MONTH(C801)&gt;=7,MONTH(C801)&lt;=9),3,4))))</f>
        <v>4</v>
      </c>
      <c r="D802" s="81"/>
      <c r="E802" s="62" t="s">
        <v>13191</v>
      </c>
      <c r="F802" s="61" t="s">
        <v>11111</v>
      </c>
      <c r="G802" s="5"/>
      <c r="H802" s="5"/>
      <c r="I802" s="5"/>
      <c r="J802" s="5"/>
    </row>
    <row r="803" spans="1:10" ht="14.1" customHeight="1" thickBot="1" x14ac:dyDescent="0.25">
      <c r="A803" s="5"/>
      <c r="B803" s="5"/>
      <c r="C803" s="5"/>
      <c r="D803" s="5"/>
      <c r="E803" s="5"/>
      <c r="F803" s="5"/>
      <c r="G803" s="5"/>
      <c r="H803" s="5"/>
      <c r="I803" s="5"/>
      <c r="J803" s="5"/>
    </row>
    <row r="804" spans="1:10" ht="14.1" customHeight="1" thickBot="1" x14ac:dyDescent="0.25">
      <c r="A804" s="67" t="s">
        <v>15735</v>
      </c>
      <c r="B804" s="67" t="s">
        <v>16146</v>
      </c>
      <c r="C804" s="67" t="s">
        <v>15641</v>
      </c>
      <c r="D804" s="67" t="s">
        <v>15251</v>
      </c>
      <c r="E804" s="67" t="s">
        <v>6932</v>
      </c>
      <c r="F804" s="67" t="s">
        <v>15280</v>
      </c>
      <c r="G804" s="5"/>
      <c r="H804" s="5"/>
      <c r="I804" s="5"/>
      <c r="J804" s="5"/>
    </row>
    <row r="805" spans="1:10" ht="13.5" customHeight="1" x14ac:dyDescent="0.2">
      <c r="A805" s="63">
        <v>25172504</v>
      </c>
      <c r="B805" s="64" t="str">
        <f ca="1">IFERROR(INDEX(UNSPSCDes,MATCH(INDIRECT(ADDRESS(ROW(),COLUMN()-1,4)),UNSPSCCode,0)),"")</f>
        <v>Llantas para automóviles o camionetas</v>
      </c>
      <c r="C805" s="63" t="s">
        <v>18143</v>
      </c>
      <c r="D805" s="63">
        <v>3</v>
      </c>
      <c r="E805" s="66">
        <v>25000</v>
      </c>
      <c r="F805" s="65">
        <f ca="1">INDIRECT(ADDRESS(ROW(),COLUMN()-2,4))*INDIRECT(ADDRESS(ROW(),COLUMN()-1,4))</f>
        <v>75000</v>
      </c>
      <c r="G805" s="5"/>
      <c r="H805" s="5"/>
      <c r="I805" s="5"/>
      <c r="J805" s="5"/>
    </row>
    <row r="806" spans="1:10" ht="14.1" customHeight="1" x14ac:dyDescent="0.2">
      <c r="A806" s="5"/>
      <c r="B806" s="5"/>
      <c r="C806" s="5"/>
      <c r="D806" s="5"/>
      <c r="E806" s="68" t="s">
        <v>12549</v>
      </c>
      <c r="F806" s="69">
        <f ca="1">SUM(Table374[MONTO TOTAL ESTIMADO])</f>
        <v>75000</v>
      </c>
      <c r="G806" s="5"/>
      <c r="H806" s="5" t="str">
        <f>C798</f>
        <v>Bienes</v>
      </c>
      <c r="I806" s="5" t="str">
        <f>E798</f>
        <v>Sí</v>
      </c>
      <c r="J806" s="5" t="str">
        <f>D798</f>
        <v>Compras por debajo del Umbral</v>
      </c>
    </row>
    <row r="807" spans="1:10" ht="14.1" customHeight="1" thickBot="1" x14ac:dyDescent="0.3"/>
    <row r="808" spans="1:10" ht="33.75" customHeight="1" thickBot="1" x14ac:dyDescent="0.25">
      <c r="A808" s="59" t="s">
        <v>16382</v>
      </c>
      <c r="B808" s="59" t="s">
        <v>161</v>
      </c>
      <c r="C808" s="59" t="s">
        <v>11723</v>
      </c>
      <c r="D808" s="59" t="s">
        <v>14377</v>
      </c>
      <c r="E808" s="59" t="s">
        <v>10961</v>
      </c>
      <c r="F808" s="59" t="s">
        <v>11094</v>
      </c>
      <c r="G808" s="5"/>
      <c r="H808" s="5"/>
      <c r="I808" s="5"/>
      <c r="J808" s="5"/>
    </row>
    <row r="809" spans="1:10" ht="13.5" customHeight="1" thickBot="1" x14ac:dyDescent="0.25">
      <c r="A809" s="61" t="s">
        <v>18861</v>
      </c>
      <c r="B809" s="61" t="s">
        <v>18861</v>
      </c>
      <c r="C809" s="61" t="s">
        <v>17798</v>
      </c>
      <c r="D809" s="61" t="s">
        <v>10170</v>
      </c>
      <c r="E809" s="61" t="s">
        <v>8854</v>
      </c>
      <c r="F809" s="61"/>
      <c r="G809" s="5"/>
      <c r="H809" s="5"/>
      <c r="I809" s="5"/>
      <c r="J809" s="5"/>
    </row>
    <row r="810" spans="1:10" ht="14.1" customHeight="1" thickBot="1" x14ac:dyDescent="0.25">
      <c r="A810" s="80" t="s">
        <v>14828</v>
      </c>
      <c r="B810" s="62" t="s">
        <v>8528</v>
      </c>
      <c r="C810" s="71">
        <v>44928</v>
      </c>
      <c r="D810" s="80" t="s">
        <v>9385</v>
      </c>
      <c r="E810" s="62" t="s">
        <v>13092</v>
      </c>
      <c r="F810" s="61" t="s">
        <v>3080</v>
      </c>
      <c r="G810" s="5"/>
      <c r="H810" s="5"/>
      <c r="I810" s="5"/>
      <c r="J810" s="5"/>
    </row>
    <row r="811" spans="1:10" ht="14.1" customHeight="1" thickBot="1" x14ac:dyDescent="0.25">
      <c r="A811" s="81"/>
      <c r="B811" s="62" t="s">
        <v>1786</v>
      </c>
      <c r="C811" s="60">
        <f>IF(C810="","",IF(AND(MONTH(C810)&gt;=1,MONTH(C810)&lt;=3),1,IF(AND(MONTH(C810)&gt;=4,MONTH(C810)&lt;=6),2,IF(AND(MONTH(C810)&gt;=7,MONTH(C810)&lt;=9),3,4))))</f>
        <v>1</v>
      </c>
      <c r="D811" s="81"/>
      <c r="E811" s="62" t="s">
        <v>2417</v>
      </c>
      <c r="F811" s="61" t="s">
        <v>11111</v>
      </c>
      <c r="G811" s="5"/>
      <c r="H811" s="5"/>
      <c r="I811" s="5"/>
      <c r="J811" s="5"/>
    </row>
    <row r="812" spans="1:10" ht="14.1" customHeight="1" thickBot="1" x14ac:dyDescent="0.25">
      <c r="A812" s="81"/>
      <c r="B812" s="62" t="s">
        <v>12941</v>
      </c>
      <c r="C812" s="71">
        <v>44929</v>
      </c>
      <c r="D812" s="81"/>
      <c r="E812" s="62" t="s">
        <v>3073</v>
      </c>
      <c r="F812" s="61" t="s">
        <v>11111</v>
      </c>
      <c r="G812" s="5"/>
      <c r="H812" s="5"/>
      <c r="I812" s="5"/>
      <c r="J812" s="5"/>
    </row>
    <row r="813" spans="1:10" ht="14.1" customHeight="1" thickBot="1" x14ac:dyDescent="0.25">
      <c r="A813" s="81"/>
      <c r="B813" s="62" t="s">
        <v>1786</v>
      </c>
      <c r="C813" s="60">
        <f>IF(C812="","",IF(AND(MONTH(C812)&gt;=1,MONTH(C812)&lt;=3),1,IF(AND(MONTH(C812)&gt;=4,MONTH(C812)&lt;=6),2,IF(AND(MONTH(C812)&gt;=7,MONTH(C812)&lt;=9),3,4))))</f>
        <v>1</v>
      </c>
      <c r="D813" s="81"/>
      <c r="E813" s="62" t="s">
        <v>13191</v>
      </c>
      <c r="F813" s="61" t="s">
        <v>11111</v>
      </c>
      <c r="G813" s="5"/>
      <c r="H813" s="5"/>
      <c r="I813" s="5"/>
      <c r="J813" s="5"/>
    </row>
    <row r="814" spans="1:10" ht="14.1" customHeight="1" thickBot="1" x14ac:dyDescent="0.25">
      <c r="A814" s="5"/>
      <c r="B814" s="5"/>
      <c r="C814" s="5"/>
      <c r="D814" s="5"/>
      <c r="E814" s="5"/>
      <c r="F814" s="5"/>
      <c r="G814" s="5"/>
      <c r="H814" s="5"/>
      <c r="I814" s="5"/>
      <c r="J814" s="5"/>
    </row>
    <row r="815" spans="1:10" ht="14.1" customHeight="1" thickBot="1" x14ac:dyDescent="0.25">
      <c r="A815" s="67" t="s">
        <v>15735</v>
      </c>
      <c r="B815" s="67" t="s">
        <v>16146</v>
      </c>
      <c r="C815" s="67" t="s">
        <v>15641</v>
      </c>
      <c r="D815" s="67" t="s">
        <v>15251</v>
      </c>
      <c r="E815" s="67" t="s">
        <v>6932</v>
      </c>
      <c r="F815" s="67" t="s">
        <v>15280</v>
      </c>
      <c r="G815" s="5"/>
      <c r="H815" s="5"/>
      <c r="I815" s="5"/>
      <c r="J815" s="5"/>
    </row>
    <row r="816" spans="1:10" ht="13.5" customHeight="1" x14ac:dyDescent="0.2">
      <c r="A816" s="63">
        <v>24121807</v>
      </c>
      <c r="B816" s="64" t="str">
        <f ca="1">IFERROR(INDEX(UNSPSCDes,MATCH(INDIRECT(ADDRESS(ROW(),COLUMN()-1,4)),UNSPSCCode,0)),"")</f>
        <v>Recipientes de plástico</v>
      </c>
      <c r="C816" s="63" t="s">
        <v>18143</v>
      </c>
      <c r="D816" s="63">
        <v>3</v>
      </c>
      <c r="E816" s="66">
        <v>8333.3333000000002</v>
      </c>
      <c r="F816" s="65">
        <f ca="1">INDIRECT(ADDRESS(ROW(),COLUMN()-2,4))*INDIRECT(ADDRESS(ROW(),COLUMN()-1,4))</f>
        <v>24999.999900000003</v>
      </c>
      <c r="G816" s="5"/>
      <c r="H816" s="5"/>
      <c r="I816" s="5"/>
      <c r="J816" s="5"/>
    </row>
    <row r="817" spans="1:10" ht="13.5" customHeight="1" x14ac:dyDescent="0.2">
      <c r="A817" s="63">
        <v>24121807</v>
      </c>
      <c r="B817" s="64" t="str">
        <f ca="1">IFERROR(INDEX(UNSPSCDes,MATCH(INDIRECT(ADDRESS(ROW(),COLUMN()-1,4)),UNSPSCCode,0)),"")</f>
        <v>Recipientes de plástico</v>
      </c>
      <c r="C817" s="63" t="s">
        <v>18143</v>
      </c>
      <c r="D817" s="63">
        <v>3</v>
      </c>
      <c r="E817" s="66">
        <v>4000</v>
      </c>
      <c r="F817" s="65">
        <f ca="1">INDIRECT(ADDRESS(ROW(),COLUMN()-2,4))*INDIRECT(ADDRESS(ROW(),COLUMN()-1,4))</f>
        <v>12000</v>
      </c>
      <c r="G817" s="5"/>
      <c r="H817" s="5"/>
      <c r="I817" s="5"/>
      <c r="J817" s="5"/>
    </row>
    <row r="818" spans="1:10" ht="13.5" customHeight="1" x14ac:dyDescent="0.2">
      <c r="A818" s="77">
        <v>44122101</v>
      </c>
      <c r="B818" s="64" t="str">
        <f ca="1">IFERROR(INDEX(UNSPSCDes,MATCH(INDIRECT(ADDRESS(ROW(),COLUMN()-1,4)),UNSPSCCode,0)),"")</f>
        <v>Cauchos</v>
      </c>
      <c r="C818" s="63" t="s">
        <v>18143</v>
      </c>
      <c r="D818" s="63">
        <v>3</v>
      </c>
      <c r="E818" s="66">
        <v>3000</v>
      </c>
      <c r="F818" s="65">
        <f ca="1">INDIRECT(ADDRESS(ROW(),COLUMN()-2,4))*INDIRECT(ADDRESS(ROW(),COLUMN()-1,4))</f>
        <v>9000</v>
      </c>
      <c r="G818" s="5"/>
      <c r="H818" s="5"/>
      <c r="I818" s="5"/>
      <c r="J818" s="5"/>
    </row>
    <row r="819" spans="1:10" ht="14.1" customHeight="1" x14ac:dyDescent="0.2">
      <c r="A819" s="5"/>
      <c r="B819" s="5"/>
      <c r="C819" s="5"/>
      <c r="D819" s="5"/>
      <c r="E819" s="68" t="s">
        <v>12549</v>
      </c>
      <c r="F819" s="69">
        <f ca="1">SUM(Table375[MONTO TOTAL ESTIMADO])</f>
        <v>45999.999900000003</v>
      </c>
      <c r="G819" s="5"/>
      <c r="H819" s="5" t="str">
        <f>C809</f>
        <v>Bienes</v>
      </c>
      <c r="I819" s="5" t="str">
        <f>E809</f>
        <v>Sí</v>
      </c>
      <c r="J819" s="5" t="str">
        <f>D809</f>
        <v>Compras por debajo del Umbral</v>
      </c>
    </row>
    <row r="820" spans="1:10" ht="14.1" customHeight="1" thickBot="1" x14ac:dyDescent="0.3"/>
    <row r="821" spans="1:10" ht="33.75" customHeight="1" thickBot="1" x14ac:dyDescent="0.25">
      <c r="A821" s="59" t="s">
        <v>16382</v>
      </c>
      <c r="B821" s="59" t="s">
        <v>161</v>
      </c>
      <c r="C821" s="59" t="s">
        <v>11723</v>
      </c>
      <c r="D821" s="59" t="s">
        <v>14377</v>
      </c>
      <c r="E821" s="59" t="s">
        <v>10961</v>
      </c>
      <c r="F821" s="59" t="s">
        <v>11094</v>
      </c>
      <c r="G821" s="5"/>
      <c r="H821" s="5"/>
      <c r="I821" s="5"/>
      <c r="J821" s="5"/>
    </row>
    <row r="822" spans="1:10" ht="13.5" customHeight="1" thickBot="1" x14ac:dyDescent="0.25">
      <c r="A822" s="61" t="s">
        <v>18861</v>
      </c>
      <c r="B822" s="61" t="s">
        <v>18861</v>
      </c>
      <c r="C822" s="61" t="s">
        <v>17798</v>
      </c>
      <c r="D822" s="61" t="s">
        <v>10170</v>
      </c>
      <c r="E822" s="61" t="s">
        <v>8854</v>
      </c>
      <c r="F822" s="61"/>
      <c r="G822" s="5"/>
      <c r="H822" s="5"/>
      <c r="I822" s="5"/>
      <c r="J822" s="5"/>
    </row>
    <row r="823" spans="1:10" ht="14.1" customHeight="1" thickBot="1" x14ac:dyDescent="0.25">
      <c r="A823" s="80" t="s">
        <v>14828</v>
      </c>
      <c r="B823" s="62" t="s">
        <v>8528</v>
      </c>
      <c r="C823" s="71">
        <v>45019</v>
      </c>
      <c r="D823" s="80" t="s">
        <v>9385</v>
      </c>
      <c r="E823" s="62" t="s">
        <v>13092</v>
      </c>
      <c r="F823" s="61" t="s">
        <v>3080</v>
      </c>
      <c r="G823" s="5"/>
      <c r="H823" s="5"/>
      <c r="I823" s="5"/>
      <c r="J823" s="5"/>
    </row>
    <row r="824" spans="1:10" ht="14.1" customHeight="1" thickBot="1" x14ac:dyDescent="0.25">
      <c r="A824" s="81"/>
      <c r="B824" s="62" t="s">
        <v>1786</v>
      </c>
      <c r="C824" s="60">
        <f>IF(C823="","",IF(AND(MONTH(C823)&gt;=1,MONTH(C823)&lt;=3),1,IF(AND(MONTH(C823)&gt;=4,MONTH(C823)&lt;=6),2,IF(AND(MONTH(C823)&gt;=7,MONTH(C823)&lt;=9),3,4))))</f>
        <v>2</v>
      </c>
      <c r="D824" s="81"/>
      <c r="E824" s="62" t="s">
        <v>2417</v>
      </c>
      <c r="F824" s="61" t="s">
        <v>11111</v>
      </c>
      <c r="G824" s="5"/>
      <c r="H824" s="5"/>
      <c r="I824" s="5"/>
      <c r="J824" s="5"/>
    </row>
    <row r="825" spans="1:10" ht="14.1" customHeight="1" thickBot="1" x14ac:dyDescent="0.25">
      <c r="A825" s="81"/>
      <c r="B825" s="62" t="s">
        <v>12941</v>
      </c>
      <c r="C825" s="71">
        <v>45020</v>
      </c>
      <c r="D825" s="81"/>
      <c r="E825" s="62" t="s">
        <v>3073</v>
      </c>
      <c r="F825" s="61" t="s">
        <v>11111</v>
      </c>
      <c r="G825" s="5"/>
      <c r="H825" s="5"/>
      <c r="I825" s="5"/>
      <c r="J825" s="5"/>
    </row>
    <row r="826" spans="1:10" ht="14.1" customHeight="1" thickBot="1" x14ac:dyDescent="0.25">
      <c r="A826" s="81"/>
      <c r="B826" s="62" t="s">
        <v>1786</v>
      </c>
      <c r="C826" s="60">
        <f>IF(C825="","",IF(AND(MONTH(C825)&gt;=1,MONTH(C825)&lt;=3),1,IF(AND(MONTH(C825)&gt;=4,MONTH(C825)&lt;=6),2,IF(AND(MONTH(C825)&gt;=7,MONTH(C825)&lt;=9),3,4))))</f>
        <v>2</v>
      </c>
      <c r="D826" s="81"/>
      <c r="E826" s="62" t="s">
        <v>13191</v>
      </c>
      <c r="F826" s="61" t="s">
        <v>11111</v>
      </c>
      <c r="G826" s="5"/>
      <c r="H826" s="5"/>
      <c r="I826" s="5"/>
      <c r="J826" s="5"/>
    </row>
    <row r="827" spans="1:10" ht="14.1" customHeight="1" thickBot="1" x14ac:dyDescent="0.25">
      <c r="A827" s="5"/>
      <c r="B827" s="5"/>
      <c r="C827" s="5"/>
      <c r="D827" s="5"/>
      <c r="E827" s="5"/>
      <c r="F827" s="5"/>
      <c r="G827" s="5"/>
      <c r="H827" s="5"/>
      <c r="I827" s="5"/>
      <c r="J827" s="5"/>
    </row>
    <row r="828" spans="1:10" ht="14.1" customHeight="1" thickBot="1" x14ac:dyDescent="0.25">
      <c r="A828" s="67" t="s">
        <v>15735</v>
      </c>
      <c r="B828" s="67" t="s">
        <v>16146</v>
      </c>
      <c r="C828" s="67" t="s">
        <v>15641</v>
      </c>
      <c r="D828" s="67" t="s">
        <v>15251</v>
      </c>
      <c r="E828" s="67" t="s">
        <v>6932</v>
      </c>
      <c r="F828" s="67" t="s">
        <v>15280</v>
      </c>
      <c r="G828" s="5"/>
      <c r="H828" s="5"/>
      <c r="I828" s="5"/>
      <c r="J828" s="5"/>
    </row>
    <row r="829" spans="1:10" ht="14.1" customHeight="1" x14ac:dyDescent="0.2">
      <c r="A829" s="63">
        <v>24121807</v>
      </c>
      <c r="B829" s="64" t="str">
        <f ca="1">IFERROR(INDEX(UNSPSCDes,MATCH(INDIRECT(ADDRESS(ROW(),COLUMN()-1,4)),UNSPSCCode,0)),"")</f>
        <v>Recipientes de plástico</v>
      </c>
      <c r="C829" s="63" t="s">
        <v>18143</v>
      </c>
      <c r="D829" s="63">
        <v>3</v>
      </c>
      <c r="E829" s="66">
        <v>8333.3333000000002</v>
      </c>
      <c r="F829" s="65">
        <f ca="1">INDIRECT(ADDRESS(ROW(),COLUMN()-2,4))*INDIRECT(ADDRESS(ROW(),COLUMN()-1,4))</f>
        <v>24999.999900000003</v>
      </c>
      <c r="G829" s="5"/>
      <c r="H829" s="5"/>
      <c r="I829" s="5"/>
      <c r="J829" s="5"/>
    </row>
    <row r="830" spans="1:10" ht="13.5" customHeight="1" x14ac:dyDescent="0.2">
      <c r="A830" s="63">
        <v>24121807</v>
      </c>
      <c r="B830" s="64" t="str">
        <f ca="1">IFERROR(INDEX(UNSPSCDes,MATCH(INDIRECT(ADDRESS(ROW(),COLUMN()-1,4)),UNSPSCCode,0)),"")</f>
        <v>Recipientes de plástico</v>
      </c>
      <c r="C830" s="63" t="s">
        <v>18143</v>
      </c>
      <c r="D830" s="63">
        <v>3</v>
      </c>
      <c r="E830" s="66">
        <v>4000</v>
      </c>
      <c r="F830" s="65">
        <f ca="1">INDIRECT(ADDRESS(ROW(),COLUMN()-2,4))*INDIRECT(ADDRESS(ROW(),COLUMN()-1,4))</f>
        <v>12000</v>
      </c>
      <c r="G830" s="5"/>
      <c r="H830" s="5"/>
      <c r="I830" s="5"/>
      <c r="J830" s="5"/>
    </row>
    <row r="831" spans="1:10" ht="13.5" customHeight="1" x14ac:dyDescent="0.2">
      <c r="A831" s="77">
        <v>44122101</v>
      </c>
      <c r="B831" s="64" t="str">
        <f ca="1">IFERROR(INDEX(UNSPSCDes,MATCH(INDIRECT(ADDRESS(ROW(),COLUMN()-1,4)),UNSPSCCode,0)),"")</f>
        <v>Cauchos</v>
      </c>
      <c r="C831" s="63" t="s">
        <v>18143</v>
      </c>
      <c r="D831" s="63">
        <v>3</v>
      </c>
      <c r="E831" s="66">
        <v>3000</v>
      </c>
      <c r="F831" s="65">
        <f ca="1">INDIRECT(ADDRESS(ROW(),COLUMN()-2,4))*INDIRECT(ADDRESS(ROW(),COLUMN()-1,4))</f>
        <v>9000</v>
      </c>
      <c r="G831" s="5"/>
      <c r="H831" s="5"/>
      <c r="I831" s="5"/>
      <c r="J831" s="5"/>
    </row>
    <row r="832" spans="1:10" ht="14.1" customHeight="1" x14ac:dyDescent="0.2">
      <c r="A832" s="5"/>
      <c r="B832" s="5"/>
      <c r="C832" s="5"/>
      <c r="D832" s="5"/>
      <c r="E832" s="68" t="s">
        <v>12549</v>
      </c>
      <c r="F832" s="69">
        <f ca="1">SUM(Table376[MONTO TOTAL ESTIMADO])</f>
        <v>45999.999900000003</v>
      </c>
      <c r="G832" s="5"/>
      <c r="H832" s="5" t="str">
        <f>C822</f>
        <v>Bienes</v>
      </c>
      <c r="I832" s="5" t="str">
        <f>E822</f>
        <v>Sí</v>
      </c>
      <c r="J832" s="5" t="str">
        <f>D822</f>
        <v>Compras por debajo del Umbral</v>
      </c>
    </row>
    <row r="833" spans="1:10" ht="14.1" customHeight="1" thickBot="1" x14ac:dyDescent="0.3"/>
    <row r="834" spans="1:10" ht="33.75" customHeight="1" thickBot="1" x14ac:dyDescent="0.25">
      <c r="A834" s="59" t="s">
        <v>16382</v>
      </c>
      <c r="B834" s="59" t="s">
        <v>161</v>
      </c>
      <c r="C834" s="59" t="s">
        <v>11723</v>
      </c>
      <c r="D834" s="59" t="s">
        <v>14377</v>
      </c>
      <c r="E834" s="59" t="s">
        <v>10961</v>
      </c>
      <c r="F834" s="59" t="s">
        <v>11094</v>
      </c>
      <c r="G834" s="5"/>
      <c r="H834" s="5"/>
      <c r="I834" s="5"/>
      <c r="J834" s="5"/>
    </row>
    <row r="835" spans="1:10" ht="14.1" customHeight="1" thickBot="1" x14ac:dyDescent="0.25">
      <c r="A835" s="61" t="s">
        <v>18861</v>
      </c>
      <c r="B835" s="61" t="s">
        <v>18861</v>
      </c>
      <c r="C835" s="61" t="s">
        <v>17798</v>
      </c>
      <c r="D835" s="61" t="s">
        <v>10170</v>
      </c>
      <c r="E835" s="61" t="s">
        <v>8854</v>
      </c>
      <c r="F835" s="61"/>
      <c r="G835" s="5"/>
      <c r="H835" s="5"/>
      <c r="I835" s="5"/>
      <c r="J835" s="5"/>
    </row>
    <row r="836" spans="1:10" ht="14.1" customHeight="1" thickBot="1" x14ac:dyDescent="0.25">
      <c r="A836" s="80" t="s">
        <v>14828</v>
      </c>
      <c r="B836" s="62" t="s">
        <v>8528</v>
      </c>
      <c r="C836" s="71">
        <v>45110</v>
      </c>
      <c r="D836" s="80" t="s">
        <v>9385</v>
      </c>
      <c r="E836" s="62" t="s">
        <v>13092</v>
      </c>
      <c r="F836" s="61" t="s">
        <v>3080</v>
      </c>
      <c r="G836" s="5"/>
      <c r="H836" s="5"/>
      <c r="I836" s="5"/>
      <c r="J836" s="5"/>
    </row>
    <row r="837" spans="1:10" ht="14.1" customHeight="1" thickBot="1" x14ac:dyDescent="0.25">
      <c r="A837" s="81"/>
      <c r="B837" s="62" t="s">
        <v>1786</v>
      </c>
      <c r="C837" s="60">
        <f>IF(C836="","",IF(AND(MONTH(C836)&gt;=1,MONTH(C836)&lt;=3),1,IF(AND(MONTH(C836)&gt;=4,MONTH(C836)&lt;=6),2,IF(AND(MONTH(C836)&gt;=7,MONTH(C836)&lt;=9),3,4))))</f>
        <v>3</v>
      </c>
      <c r="D837" s="81"/>
      <c r="E837" s="62" t="s">
        <v>2417</v>
      </c>
      <c r="F837" s="61" t="s">
        <v>11111</v>
      </c>
      <c r="G837" s="5"/>
      <c r="H837" s="5"/>
      <c r="I837" s="5"/>
      <c r="J837" s="5"/>
    </row>
    <row r="838" spans="1:10" ht="14.1" customHeight="1" thickBot="1" x14ac:dyDescent="0.25">
      <c r="A838" s="81"/>
      <c r="B838" s="62" t="s">
        <v>12941</v>
      </c>
      <c r="C838" s="71">
        <v>45111</v>
      </c>
      <c r="D838" s="81"/>
      <c r="E838" s="62" t="s">
        <v>3073</v>
      </c>
      <c r="F838" s="61" t="s">
        <v>11111</v>
      </c>
      <c r="G838" s="5"/>
      <c r="H838" s="5"/>
      <c r="I838" s="5"/>
      <c r="J838" s="5"/>
    </row>
    <row r="839" spans="1:10" ht="14.1" customHeight="1" thickBot="1" x14ac:dyDescent="0.25">
      <c r="A839" s="81"/>
      <c r="B839" s="62" t="s">
        <v>1786</v>
      </c>
      <c r="C839" s="60">
        <f>IF(C838="","",IF(AND(MONTH(C838)&gt;=1,MONTH(C838)&lt;=3),1,IF(AND(MONTH(C838)&gt;=4,MONTH(C838)&lt;=6),2,IF(AND(MONTH(C838)&gt;=7,MONTH(C838)&lt;=9),3,4))))</f>
        <v>3</v>
      </c>
      <c r="D839" s="81"/>
      <c r="E839" s="62" t="s">
        <v>13191</v>
      </c>
      <c r="F839" s="61" t="s">
        <v>11111</v>
      </c>
      <c r="G839" s="5"/>
      <c r="H839" s="5"/>
      <c r="I839" s="5"/>
      <c r="J839" s="5"/>
    </row>
    <row r="840" spans="1:10" ht="14.1" customHeight="1" thickBot="1" x14ac:dyDescent="0.25">
      <c r="A840" s="5"/>
      <c r="B840" s="5"/>
      <c r="C840" s="5"/>
      <c r="D840" s="5"/>
      <c r="E840" s="5"/>
      <c r="F840" s="5"/>
      <c r="G840" s="5"/>
      <c r="H840" s="5"/>
      <c r="I840" s="5"/>
      <c r="J840" s="5"/>
    </row>
    <row r="841" spans="1:10" ht="14.1" customHeight="1" thickBot="1" x14ac:dyDescent="0.25">
      <c r="A841" s="67" t="s">
        <v>15735</v>
      </c>
      <c r="B841" s="67" t="s">
        <v>16146</v>
      </c>
      <c r="C841" s="67" t="s">
        <v>15641</v>
      </c>
      <c r="D841" s="67" t="s">
        <v>15251</v>
      </c>
      <c r="E841" s="67" t="s">
        <v>6932</v>
      </c>
      <c r="F841" s="67" t="s">
        <v>15280</v>
      </c>
      <c r="G841" s="5"/>
      <c r="H841" s="5"/>
      <c r="I841" s="5"/>
      <c r="J841" s="5"/>
    </row>
    <row r="842" spans="1:10" ht="14.1" customHeight="1" x14ac:dyDescent="0.2">
      <c r="A842" s="63">
        <v>24121807</v>
      </c>
      <c r="B842" s="64" t="str">
        <f ca="1">IFERROR(INDEX(UNSPSCDes,MATCH(INDIRECT(ADDRESS(ROW(),COLUMN()-1,4)),UNSPSCCode,0)),"")</f>
        <v>Recipientes de plástico</v>
      </c>
      <c r="C842" s="63" t="s">
        <v>18143</v>
      </c>
      <c r="D842" s="63">
        <v>3</v>
      </c>
      <c r="E842" s="66">
        <v>8333.3333000000002</v>
      </c>
      <c r="F842" s="65">
        <f ca="1">INDIRECT(ADDRESS(ROW(),COLUMN()-2,4))*INDIRECT(ADDRESS(ROW(),COLUMN()-1,4))</f>
        <v>24999.999900000003</v>
      </c>
      <c r="G842" s="5"/>
      <c r="H842" s="5"/>
      <c r="I842" s="5"/>
      <c r="J842" s="5"/>
    </row>
    <row r="843" spans="1:10" ht="13.5" customHeight="1" x14ac:dyDescent="0.2">
      <c r="A843" s="63">
        <v>24121807</v>
      </c>
      <c r="B843" s="64" t="str">
        <f ca="1">IFERROR(INDEX(UNSPSCDes,MATCH(INDIRECT(ADDRESS(ROW(),COLUMN()-1,4)),UNSPSCCode,0)),"")</f>
        <v>Recipientes de plástico</v>
      </c>
      <c r="C843" s="63" t="s">
        <v>18143</v>
      </c>
      <c r="D843" s="63">
        <v>3</v>
      </c>
      <c r="E843" s="66">
        <v>4000</v>
      </c>
      <c r="F843" s="65">
        <f ca="1">INDIRECT(ADDRESS(ROW(),COLUMN()-2,4))*INDIRECT(ADDRESS(ROW(),COLUMN()-1,4))</f>
        <v>12000</v>
      </c>
      <c r="G843" s="5"/>
      <c r="H843" s="5"/>
      <c r="I843" s="5"/>
      <c r="J843" s="5"/>
    </row>
    <row r="844" spans="1:10" ht="13.5" customHeight="1" x14ac:dyDescent="0.2">
      <c r="A844" s="77">
        <v>44122101</v>
      </c>
      <c r="B844" s="64" t="str">
        <f ca="1">IFERROR(INDEX(UNSPSCDes,MATCH(INDIRECT(ADDRESS(ROW(),COLUMN()-1,4)),UNSPSCCode,0)),"")</f>
        <v>Cauchos</v>
      </c>
      <c r="C844" s="63" t="s">
        <v>18143</v>
      </c>
      <c r="D844" s="63">
        <v>3</v>
      </c>
      <c r="E844" s="66">
        <v>3000</v>
      </c>
      <c r="F844" s="65">
        <f ca="1">INDIRECT(ADDRESS(ROW(),COLUMN()-2,4))*INDIRECT(ADDRESS(ROW(),COLUMN()-1,4))</f>
        <v>9000</v>
      </c>
      <c r="G844" s="5"/>
      <c r="H844" s="5"/>
      <c r="I844" s="5"/>
      <c r="J844" s="5"/>
    </row>
    <row r="845" spans="1:10" ht="14.1" customHeight="1" x14ac:dyDescent="0.2">
      <c r="A845" s="5"/>
      <c r="B845" s="5"/>
      <c r="C845" s="5"/>
      <c r="D845" s="5"/>
      <c r="E845" s="68" t="s">
        <v>12549</v>
      </c>
      <c r="F845" s="69">
        <f ca="1">SUM(Table377[MONTO TOTAL ESTIMADO])</f>
        <v>45999.999900000003</v>
      </c>
      <c r="G845" s="5"/>
      <c r="H845" s="5" t="str">
        <f>C835</f>
        <v>Bienes</v>
      </c>
      <c r="I845" s="5" t="str">
        <f>E835</f>
        <v>Sí</v>
      </c>
      <c r="J845" s="5" t="str">
        <f>D835</f>
        <v>Compras por debajo del Umbral</v>
      </c>
    </row>
    <row r="846" spans="1:10" ht="14.1" customHeight="1" thickBot="1" x14ac:dyDescent="0.3"/>
    <row r="847" spans="1:10" ht="33.75" customHeight="1" thickBot="1" x14ac:dyDescent="0.25">
      <c r="A847" s="59" t="s">
        <v>16382</v>
      </c>
      <c r="B847" s="59" t="s">
        <v>161</v>
      </c>
      <c r="C847" s="59" t="s">
        <v>11723</v>
      </c>
      <c r="D847" s="59" t="s">
        <v>14377</v>
      </c>
      <c r="E847" s="59" t="s">
        <v>10961</v>
      </c>
      <c r="F847" s="59" t="s">
        <v>11094</v>
      </c>
      <c r="G847" s="5"/>
      <c r="H847" s="5"/>
      <c r="I847" s="5"/>
      <c r="J847" s="5"/>
    </row>
    <row r="848" spans="1:10" ht="14.1" customHeight="1" thickBot="1" x14ac:dyDescent="0.25">
      <c r="A848" s="61" t="s">
        <v>18861</v>
      </c>
      <c r="B848" s="61" t="s">
        <v>18861</v>
      </c>
      <c r="C848" s="61" t="s">
        <v>17798</v>
      </c>
      <c r="D848" s="61" t="s">
        <v>10170</v>
      </c>
      <c r="E848" s="61" t="s">
        <v>8854</v>
      </c>
      <c r="F848" s="61"/>
      <c r="G848" s="5"/>
      <c r="H848" s="5"/>
      <c r="I848" s="5"/>
      <c r="J848" s="5"/>
    </row>
    <row r="849" spans="1:10" ht="14.1" customHeight="1" thickBot="1" x14ac:dyDescent="0.25">
      <c r="A849" s="80" t="s">
        <v>14828</v>
      </c>
      <c r="B849" s="62" t="s">
        <v>8528</v>
      </c>
      <c r="C849" s="71">
        <v>45201</v>
      </c>
      <c r="D849" s="80" t="s">
        <v>9385</v>
      </c>
      <c r="E849" s="62" t="s">
        <v>13092</v>
      </c>
      <c r="F849" s="61" t="s">
        <v>3080</v>
      </c>
      <c r="G849" s="5"/>
      <c r="H849" s="5"/>
      <c r="I849" s="5"/>
      <c r="J849" s="5"/>
    </row>
    <row r="850" spans="1:10" ht="14.1" customHeight="1" thickBot="1" x14ac:dyDescent="0.25">
      <c r="A850" s="81"/>
      <c r="B850" s="62" t="s">
        <v>1786</v>
      </c>
      <c r="C850" s="60">
        <f>IF(C849="","",IF(AND(MONTH(C849)&gt;=1,MONTH(C849)&lt;=3),1,IF(AND(MONTH(C849)&gt;=4,MONTH(C849)&lt;=6),2,IF(AND(MONTH(C849)&gt;=7,MONTH(C849)&lt;=9),3,4))))</f>
        <v>4</v>
      </c>
      <c r="D850" s="81"/>
      <c r="E850" s="62" t="s">
        <v>2417</v>
      </c>
      <c r="F850" s="61" t="s">
        <v>11111</v>
      </c>
      <c r="G850" s="5"/>
      <c r="H850" s="5"/>
      <c r="I850" s="5"/>
      <c r="J850" s="5"/>
    </row>
    <row r="851" spans="1:10" ht="14.1" customHeight="1" thickBot="1" x14ac:dyDescent="0.25">
      <c r="A851" s="81"/>
      <c r="B851" s="62" t="s">
        <v>12941</v>
      </c>
      <c r="C851" s="71">
        <v>45202</v>
      </c>
      <c r="D851" s="81"/>
      <c r="E851" s="62" t="s">
        <v>3073</v>
      </c>
      <c r="F851" s="61" t="s">
        <v>11111</v>
      </c>
      <c r="G851" s="5"/>
      <c r="H851" s="5"/>
      <c r="I851" s="5"/>
      <c r="J851" s="5"/>
    </row>
    <row r="852" spans="1:10" ht="14.1" customHeight="1" thickBot="1" x14ac:dyDescent="0.25">
      <c r="A852" s="81"/>
      <c r="B852" s="62" t="s">
        <v>1786</v>
      </c>
      <c r="C852" s="60">
        <f>IF(C851="","",IF(AND(MONTH(C851)&gt;=1,MONTH(C851)&lt;=3),1,IF(AND(MONTH(C851)&gt;=4,MONTH(C851)&lt;=6),2,IF(AND(MONTH(C851)&gt;=7,MONTH(C851)&lt;=9),3,4))))</f>
        <v>4</v>
      </c>
      <c r="D852" s="81"/>
      <c r="E852" s="62" t="s">
        <v>13191</v>
      </c>
      <c r="F852" s="61" t="s">
        <v>11111</v>
      </c>
      <c r="G852" s="5"/>
      <c r="H852" s="5"/>
      <c r="I852" s="5"/>
      <c r="J852" s="5"/>
    </row>
    <row r="853" spans="1:10" ht="14.1" customHeight="1" thickBot="1" x14ac:dyDescent="0.25">
      <c r="A853" s="5"/>
      <c r="B853" s="5"/>
      <c r="C853" s="5"/>
      <c r="D853" s="5"/>
      <c r="E853" s="5"/>
      <c r="F853" s="5"/>
      <c r="G853" s="5"/>
      <c r="H853" s="5"/>
      <c r="I853" s="5"/>
      <c r="J853" s="5"/>
    </row>
    <row r="854" spans="1:10" ht="14.1" customHeight="1" thickBot="1" x14ac:dyDescent="0.25">
      <c r="A854" s="67" t="s">
        <v>15735</v>
      </c>
      <c r="B854" s="67" t="s">
        <v>16146</v>
      </c>
      <c r="C854" s="67" t="s">
        <v>15641</v>
      </c>
      <c r="D854" s="67" t="s">
        <v>15251</v>
      </c>
      <c r="E854" s="67" t="s">
        <v>6932</v>
      </c>
      <c r="F854" s="67" t="s">
        <v>15280</v>
      </c>
      <c r="G854" s="5"/>
      <c r="H854" s="5"/>
      <c r="I854" s="5"/>
      <c r="J854" s="5"/>
    </row>
    <row r="855" spans="1:10" ht="14.1" customHeight="1" x14ac:dyDescent="0.2">
      <c r="A855" s="63">
        <v>24121807</v>
      </c>
      <c r="B855" s="64" t="str">
        <f ca="1">IFERROR(INDEX(UNSPSCDes,MATCH(INDIRECT(ADDRESS(ROW(),COLUMN()-1,4)),UNSPSCCode,0)),"")</f>
        <v>Recipientes de plástico</v>
      </c>
      <c r="C855" s="63" t="s">
        <v>18143</v>
      </c>
      <c r="D855" s="63">
        <v>3</v>
      </c>
      <c r="E855" s="66">
        <v>8333.3330000000005</v>
      </c>
      <c r="F855" s="65">
        <f ca="1">INDIRECT(ADDRESS(ROW(),COLUMN()-2,4))*INDIRECT(ADDRESS(ROW(),COLUMN()-1,4))</f>
        <v>24999.999000000003</v>
      </c>
      <c r="G855" s="5"/>
      <c r="H855" s="5"/>
      <c r="I855" s="5"/>
      <c r="J855" s="5"/>
    </row>
    <row r="856" spans="1:10" ht="13.5" customHeight="1" x14ac:dyDescent="0.2">
      <c r="A856" s="63">
        <v>24121807</v>
      </c>
      <c r="B856" s="64" t="str">
        <f ca="1">IFERROR(INDEX(UNSPSCDes,MATCH(INDIRECT(ADDRESS(ROW(),COLUMN()-1,4)),UNSPSCCode,0)),"")</f>
        <v>Recipientes de plástico</v>
      </c>
      <c r="C856" s="63" t="s">
        <v>18143</v>
      </c>
      <c r="D856" s="63">
        <v>3</v>
      </c>
      <c r="E856" s="66">
        <v>4000</v>
      </c>
      <c r="F856" s="65">
        <f ca="1">INDIRECT(ADDRESS(ROW(),COLUMN()-2,4))*INDIRECT(ADDRESS(ROW(),COLUMN()-1,4))</f>
        <v>12000</v>
      </c>
      <c r="G856" s="5"/>
      <c r="H856" s="5"/>
      <c r="I856" s="5"/>
      <c r="J856" s="5"/>
    </row>
    <row r="857" spans="1:10" ht="13.5" customHeight="1" x14ac:dyDescent="0.2">
      <c r="A857" s="77">
        <v>44122101</v>
      </c>
      <c r="B857" s="64" t="str">
        <f ca="1">IFERROR(INDEX(UNSPSCDes,MATCH(INDIRECT(ADDRESS(ROW(),COLUMN()-1,4)),UNSPSCCode,0)),"")</f>
        <v>Cauchos</v>
      </c>
      <c r="C857" s="63" t="s">
        <v>18143</v>
      </c>
      <c r="D857" s="63">
        <v>3</v>
      </c>
      <c r="E857" s="66">
        <v>3000</v>
      </c>
      <c r="F857" s="65">
        <f ca="1">INDIRECT(ADDRESS(ROW(),COLUMN()-2,4))*INDIRECT(ADDRESS(ROW(),COLUMN()-1,4))</f>
        <v>9000</v>
      </c>
      <c r="G857" s="5"/>
      <c r="H857" s="5"/>
      <c r="I857" s="5"/>
      <c r="J857" s="5"/>
    </row>
    <row r="858" spans="1:10" ht="14.1" customHeight="1" x14ac:dyDescent="0.2">
      <c r="A858" s="5"/>
      <c r="B858" s="5"/>
      <c r="C858" s="5"/>
      <c r="D858" s="5"/>
      <c r="E858" s="68" t="s">
        <v>12549</v>
      </c>
      <c r="F858" s="69">
        <f ca="1">SUM(Table378[MONTO TOTAL ESTIMADO])</f>
        <v>45999.999000000003</v>
      </c>
      <c r="G858" s="5"/>
      <c r="H858" s="5" t="str">
        <f>C848</f>
        <v>Bienes</v>
      </c>
      <c r="I858" s="5" t="str">
        <f>E848</f>
        <v>Sí</v>
      </c>
      <c r="J858" s="5" t="str">
        <f>D848</f>
        <v>Compras por debajo del Umbral</v>
      </c>
    </row>
    <row r="859" spans="1:10" ht="14.1" customHeight="1" thickBot="1" x14ac:dyDescent="0.3"/>
    <row r="860" spans="1:10" ht="33.75" customHeight="1" thickBot="1" x14ac:dyDescent="0.25">
      <c r="A860" s="59" t="s">
        <v>16382</v>
      </c>
      <c r="B860" s="59" t="s">
        <v>161</v>
      </c>
      <c r="C860" s="59" t="s">
        <v>11723</v>
      </c>
      <c r="D860" s="59" t="s">
        <v>14377</v>
      </c>
      <c r="E860" s="59" t="s">
        <v>10961</v>
      </c>
      <c r="F860" s="59" t="s">
        <v>11094</v>
      </c>
      <c r="G860" s="5"/>
      <c r="H860" s="5"/>
      <c r="I860" s="5"/>
      <c r="J860" s="5"/>
    </row>
    <row r="861" spans="1:10" ht="14.1" customHeight="1" thickBot="1" x14ac:dyDescent="0.25">
      <c r="A861" s="61" t="s">
        <v>18862</v>
      </c>
      <c r="B861" s="61" t="s">
        <v>18862</v>
      </c>
      <c r="C861" s="61" t="s">
        <v>17798</v>
      </c>
      <c r="D861" s="61" t="s">
        <v>10170</v>
      </c>
      <c r="E861" s="61" t="s">
        <v>8854</v>
      </c>
      <c r="F861" s="61"/>
      <c r="G861" s="5"/>
      <c r="H861" s="5"/>
      <c r="I861" s="5"/>
      <c r="J861" s="5"/>
    </row>
    <row r="862" spans="1:10" ht="14.1" customHeight="1" thickBot="1" x14ac:dyDescent="0.25">
      <c r="A862" s="80" t="s">
        <v>14828</v>
      </c>
      <c r="B862" s="62" t="s">
        <v>8528</v>
      </c>
      <c r="C862" s="71">
        <v>44928</v>
      </c>
      <c r="D862" s="80" t="s">
        <v>9385</v>
      </c>
      <c r="E862" s="62" t="s">
        <v>13092</v>
      </c>
      <c r="F862" s="61" t="s">
        <v>3080</v>
      </c>
      <c r="G862" s="5"/>
      <c r="H862" s="5"/>
      <c r="I862" s="5"/>
      <c r="J862" s="5"/>
    </row>
    <row r="863" spans="1:10" ht="14.1" customHeight="1" thickBot="1" x14ac:dyDescent="0.25">
      <c r="A863" s="81"/>
      <c r="B863" s="62" t="s">
        <v>1786</v>
      </c>
      <c r="C863" s="60">
        <f>IF(C862="","",IF(AND(MONTH(C862)&gt;=1,MONTH(C862)&lt;=3),1,IF(AND(MONTH(C862)&gt;=4,MONTH(C862)&lt;=6),2,IF(AND(MONTH(C862)&gt;=7,MONTH(C862)&lt;=9),3,4))))</f>
        <v>1</v>
      </c>
      <c r="D863" s="81"/>
      <c r="E863" s="62" t="s">
        <v>2417</v>
      </c>
      <c r="F863" s="61" t="s">
        <v>11111</v>
      </c>
      <c r="G863" s="5"/>
      <c r="H863" s="5"/>
      <c r="I863" s="5"/>
      <c r="J863" s="5"/>
    </row>
    <row r="864" spans="1:10" ht="14.1" customHeight="1" thickBot="1" x14ac:dyDescent="0.25">
      <c r="A864" s="81"/>
      <c r="B864" s="62" t="s">
        <v>12941</v>
      </c>
      <c r="C864" s="71">
        <v>44929</v>
      </c>
      <c r="D864" s="81"/>
      <c r="E864" s="62" t="s">
        <v>3073</v>
      </c>
      <c r="F864" s="61" t="s">
        <v>11111</v>
      </c>
      <c r="G864" s="5"/>
      <c r="H864" s="5"/>
      <c r="I864" s="5"/>
      <c r="J864" s="5"/>
    </row>
    <row r="865" spans="1:10" ht="14.1" customHeight="1" thickBot="1" x14ac:dyDescent="0.25">
      <c r="A865" s="81"/>
      <c r="B865" s="62" t="s">
        <v>1786</v>
      </c>
      <c r="C865" s="60">
        <f>IF(C864="","",IF(AND(MONTH(C864)&gt;=1,MONTH(C864)&lt;=3),1,IF(AND(MONTH(C864)&gt;=4,MONTH(C864)&lt;=6),2,IF(AND(MONTH(C864)&gt;=7,MONTH(C864)&lt;=9),3,4))))</f>
        <v>1</v>
      </c>
      <c r="D865" s="81"/>
      <c r="E865" s="62" t="s">
        <v>13191</v>
      </c>
      <c r="F865" s="61" t="s">
        <v>11111</v>
      </c>
      <c r="G865" s="5"/>
      <c r="H865" s="5"/>
      <c r="I865" s="5"/>
      <c r="J865" s="5"/>
    </row>
    <row r="866" spans="1:10" ht="14.1" customHeight="1" thickBot="1" x14ac:dyDescent="0.25">
      <c r="A866" s="5"/>
      <c r="B866" s="5"/>
      <c r="C866" s="5"/>
      <c r="D866" s="5"/>
      <c r="E866" s="5"/>
      <c r="F866" s="5"/>
      <c r="G866" s="5"/>
      <c r="H866" s="5"/>
      <c r="I866" s="5"/>
      <c r="J866" s="5"/>
    </row>
    <row r="867" spans="1:10" ht="14.1" customHeight="1" thickBot="1" x14ac:dyDescent="0.25">
      <c r="A867" s="67" t="s">
        <v>15735</v>
      </c>
      <c r="B867" s="67" t="s">
        <v>16146</v>
      </c>
      <c r="C867" s="67" t="s">
        <v>15641</v>
      </c>
      <c r="D867" s="67" t="s">
        <v>15251</v>
      </c>
      <c r="E867" s="67" t="s">
        <v>6932</v>
      </c>
      <c r="F867" s="67" t="s">
        <v>15280</v>
      </c>
      <c r="G867" s="5"/>
      <c r="H867" s="5"/>
      <c r="I867" s="5"/>
      <c r="J867" s="5"/>
    </row>
    <row r="868" spans="1:10" ht="13.5" customHeight="1" x14ac:dyDescent="0.2">
      <c r="A868" s="77">
        <v>27113201</v>
      </c>
      <c r="B868" s="64" t="str">
        <f ca="1">IFERROR(INDEX(UNSPSCDes,MATCH(INDIRECT(ADDRESS(ROW(),COLUMN()-1,4)),UNSPSCCode,0)),"")</f>
        <v>Conjuntos generales de herramientas</v>
      </c>
      <c r="C868" s="63" t="s">
        <v>18143</v>
      </c>
      <c r="D868" s="63">
        <v>3</v>
      </c>
      <c r="E868" s="66">
        <v>8000</v>
      </c>
      <c r="F868" s="65">
        <f ca="1">INDIRECT(ADDRESS(ROW(),COLUMN()-2,4))*INDIRECT(ADDRESS(ROW(),COLUMN()-1,4))</f>
        <v>24000</v>
      </c>
      <c r="G868" s="5"/>
      <c r="H868" s="5"/>
      <c r="I868" s="5"/>
      <c r="J868" s="5"/>
    </row>
    <row r="869" spans="1:10" ht="14.1" customHeight="1" x14ac:dyDescent="0.2">
      <c r="A869" s="5"/>
      <c r="B869" s="5"/>
      <c r="C869" s="5"/>
      <c r="D869" s="5"/>
      <c r="E869" s="68" t="s">
        <v>12549</v>
      </c>
      <c r="F869" s="69">
        <f ca="1">SUM(Table379[MONTO TOTAL ESTIMADO])</f>
        <v>24000</v>
      </c>
      <c r="G869" s="5"/>
      <c r="H869" s="5" t="str">
        <f>C861</f>
        <v>Bienes</v>
      </c>
      <c r="I869" s="5" t="str">
        <f>E861</f>
        <v>Sí</v>
      </c>
      <c r="J869" s="5" t="str">
        <f>D861</f>
        <v>Compras por debajo del Umbral</v>
      </c>
    </row>
    <row r="870" spans="1:10" ht="14.1" customHeight="1" thickBot="1" x14ac:dyDescent="0.3"/>
    <row r="871" spans="1:10" ht="33.75" customHeight="1" thickBot="1" x14ac:dyDescent="0.25">
      <c r="A871" s="59" t="s">
        <v>16382</v>
      </c>
      <c r="B871" s="59" t="s">
        <v>161</v>
      </c>
      <c r="C871" s="59" t="s">
        <v>11723</v>
      </c>
      <c r="D871" s="59" t="s">
        <v>14377</v>
      </c>
      <c r="E871" s="59" t="s">
        <v>10961</v>
      </c>
      <c r="F871" s="59" t="s">
        <v>11094</v>
      </c>
      <c r="G871" s="5"/>
      <c r="H871" s="5"/>
      <c r="I871" s="5"/>
      <c r="J871" s="5"/>
    </row>
    <row r="872" spans="1:10" ht="14.1" customHeight="1" thickBot="1" x14ac:dyDescent="0.25">
      <c r="A872" s="61" t="s">
        <v>18862</v>
      </c>
      <c r="B872" s="61" t="s">
        <v>18862</v>
      </c>
      <c r="C872" s="61" t="s">
        <v>17798</v>
      </c>
      <c r="D872" s="61" t="s">
        <v>10170</v>
      </c>
      <c r="E872" s="61" t="s">
        <v>8854</v>
      </c>
      <c r="F872" s="61"/>
      <c r="G872" s="5"/>
      <c r="H872" s="5"/>
      <c r="I872" s="5"/>
      <c r="J872" s="5"/>
    </row>
    <row r="873" spans="1:10" ht="14.1" customHeight="1" thickBot="1" x14ac:dyDescent="0.25">
      <c r="A873" s="80" t="s">
        <v>14828</v>
      </c>
      <c r="B873" s="62" t="s">
        <v>8528</v>
      </c>
      <c r="C873" s="71">
        <v>45019</v>
      </c>
      <c r="D873" s="80" t="s">
        <v>9385</v>
      </c>
      <c r="E873" s="62" t="s">
        <v>13092</v>
      </c>
      <c r="F873" s="61" t="s">
        <v>3080</v>
      </c>
      <c r="G873" s="5"/>
      <c r="H873" s="5"/>
      <c r="I873" s="5"/>
      <c r="J873" s="5"/>
    </row>
    <row r="874" spans="1:10" ht="14.1" customHeight="1" thickBot="1" x14ac:dyDescent="0.25">
      <c r="A874" s="81"/>
      <c r="B874" s="62" t="s">
        <v>1786</v>
      </c>
      <c r="C874" s="60">
        <f>IF(C873="","",IF(AND(MONTH(C873)&gt;=1,MONTH(C873)&lt;=3),1,IF(AND(MONTH(C873)&gt;=4,MONTH(C873)&lt;=6),2,IF(AND(MONTH(C873)&gt;=7,MONTH(C873)&lt;=9),3,4))))</f>
        <v>2</v>
      </c>
      <c r="D874" s="81"/>
      <c r="E874" s="62" t="s">
        <v>2417</v>
      </c>
      <c r="F874" s="61" t="s">
        <v>11111</v>
      </c>
      <c r="G874" s="5"/>
      <c r="H874" s="5"/>
      <c r="I874" s="5"/>
      <c r="J874" s="5"/>
    </row>
    <row r="875" spans="1:10" ht="14.1" customHeight="1" thickBot="1" x14ac:dyDescent="0.25">
      <c r="A875" s="81"/>
      <c r="B875" s="62" t="s">
        <v>12941</v>
      </c>
      <c r="C875" s="71">
        <v>45020</v>
      </c>
      <c r="D875" s="81"/>
      <c r="E875" s="62" t="s">
        <v>3073</v>
      </c>
      <c r="F875" s="61" t="s">
        <v>11111</v>
      </c>
      <c r="G875" s="5"/>
      <c r="H875" s="5"/>
      <c r="I875" s="5"/>
      <c r="J875" s="5"/>
    </row>
    <row r="876" spans="1:10" ht="14.1" customHeight="1" thickBot="1" x14ac:dyDescent="0.25">
      <c r="A876" s="81"/>
      <c r="B876" s="62" t="s">
        <v>1786</v>
      </c>
      <c r="C876" s="60">
        <f>IF(C875="","",IF(AND(MONTH(C875)&gt;=1,MONTH(C875)&lt;=3),1,IF(AND(MONTH(C875)&gt;=4,MONTH(C875)&lt;=6),2,IF(AND(MONTH(C875)&gt;=7,MONTH(C875)&lt;=9),3,4))))</f>
        <v>2</v>
      </c>
      <c r="D876" s="81"/>
      <c r="E876" s="62" t="s">
        <v>13191</v>
      </c>
      <c r="F876" s="61" t="s">
        <v>11111</v>
      </c>
      <c r="G876" s="5"/>
      <c r="H876" s="5"/>
      <c r="I876" s="5"/>
      <c r="J876" s="5"/>
    </row>
    <row r="877" spans="1:10" ht="14.1" customHeight="1" thickBot="1" x14ac:dyDescent="0.25">
      <c r="A877" s="5"/>
      <c r="B877" s="5"/>
      <c r="C877" s="5"/>
      <c r="D877" s="5"/>
      <c r="E877" s="5"/>
      <c r="F877" s="5"/>
      <c r="G877" s="5"/>
      <c r="H877" s="5"/>
      <c r="I877" s="5"/>
      <c r="J877" s="5"/>
    </row>
    <row r="878" spans="1:10" ht="14.1" customHeight="1" thickBot="1" x14ac:dyDescent="0.25">
      <c r="A878" s="67" t="s">
        <v>15735</v>
      </c>
      <c r="B878" s="67" t="s">
        <v>16146</v>
      </c>
      <c r="C878" s="67" t="s">
        <v>15641</v>
      </c>
      <c r="D878" s="67" t="s">
        <v>15251</v>
      </c>
      <c r="E878" s="67" t="s">
        <v>6932</v>
      </c>
      <c r="F878" s="67" t="s">
        <v>15280</v>
      </c>
      <c r="G878" s="5"/>
      <c r="H878" s="5"/>
      <c r="I878" s="5"/>
      <c r="J878" s="5"/>
    </row>
    <row r="879" spans="1:10" ht="13.5" customHeight="1" x14ac:dyDescent="0.2">
      <c r="A879" s="77">
        <v>27113201</v>
      </c>
      <c r="B879" s="64" t="str">
        <f ca="1">IFERROR(INDEX(UNSPSCDes,MATCH(INDIRECT(ADDRESS(ROW(),COLUMN()-1,4)),UNSPSCCode,0)),"")</f>
        <v>Conjuntos generales de herramientas</v>
      </c>
      <c r="C879" s="63" t="s">
        <v>18143</v>
      </c>
      <c r="D879" s="63">
        <v>3</v>
      </c>
      <c r="E879" s="66">
        <v>8000</v>
      </c>
      <c r="F879" s="65">
        <f ca="1">INDIRECT(ADDRESS(ROW(),COLUMN()-2,4))*INDIRECT(ADDRESS(ROW(),COLUMN()-1,4))</f>
        <v>24000</v>
      </c>
      <c r="G879" s="5"/>
      <c r="H879" s="5"/>
      <c r="I879" s="5"/>
      <c r="J879" s="5"/>
    </row>
    <row r="880" spans="1:10" ht="14.1" customHeight="1" x14ac:dyDescent="0.2">
      <c r="A880" s="5"/>
      <c r="B880" s="5"/>
      <c r="C880" s="5"/>
      <c r="D880" s="5"/>
      <c r="E880" s="68" t="s">
        <v>12549</v>
      </c>
      <c r="F880" s="69">
        <f ca="1">SUM(Table380[MONTO TOTAL ESTIMADO])</f>
        <v>24000</v>
      </c>
      <c r="G880" s="5"/>
      <c r="H880" s="5" t="str">
        <f>C872</f>
        <v>Bienes</v>
      </c>
      <c r="I880" s="5" t="str">
        <f>E872</f>
        <v>Sí</v>
      </c>
      <c r="J880" s="5" t="str">
        <f>D872</f>
        <v>Compras por debajo del Umbral</v>
      </c>
    </row>
    <row r="881" spans="1:10" ht="14.1" customHeight="1" thickBot="1" x14ac:dyDescent="0.3"/>
    <row r="882" spans="1:10" ht="33.75" customHeight="1" thickBot="1" x14ac:dyDescent="0.25">
      <c r="A882" s="59" t="s">
        <v>16382</v>
      </c>
      <c r="B882" s="59" t="s">
        <v>161</v>
      </c>
      <c r="C882" s="59" t="s">
        <v>11723</v>
      </c>
      <c r="D882" s="59" t="s">
        <v>14377</v>
      </c>
      <c r="E882" s="59" t="s">
        <v>10961</v>
      </c>
      <c r="F882" s="59" t="s">
        <v>11094</v>
      </c>
      <c r="G882" s="5"/>
      <c r="H882" s="5"/>
      <c r="I882" s="5"/>
      <c r="J882" s="5"/>
    </row>
    <row r="883" spans="1:10" ht="14.1" customHeight="1" thickBot="1" x14ac:dyDescent="0.25">
      <c r="A883" s="61" t="s">
        <v>18862</v>
      </c>
      <c r="B883" s="61" t="s">
        <v>18862</v>
      </c>
      <c r="C883" s="61" t="s">
        <v>17798</v>
      </c>
      <c r="D883" s="61" t="s">
        <v>10170</v>
      </c>
      <c r="E883" s="61" t="s">
        <v>8854</v>
      </c>
      <c r="F883" s="61"/>
      <c r="G883" s="5"/>
      <c r="H883" s="5"/>
      <c r="I883" s="5"/>
      <c r="J883" s="5"/>
    </row>
    <row r="884" spans="1:10" ht="14.1" customHeight="1" thickBot="1" x14ac:dyDescent="0.25">
      <c r="A884" s="80" t="s">
        <v>14828</v>
      </c>
      <c r="B884" s="62" t="s">
        <v>8528</v>
      </c>
      <c r="C884" s="71">
        <v>45110</v>
      </c>
      <c r="D884" s="80" t="s">
        <v>9385</v>
      </c>
      <c r="E884" s="62" t="s">
        <v>13092</v>
      </c>
      <c r="F884" s="61" t="s">
        <v>3080</v>
      </c>
      <c r="G884" s="5"/>
      <c r="H884" s="5"/>
      <c r="I884" s="5"/>
      <c r="J884" s="5"/>
    </row>
    <row r="885" spans="1:10" ht="14.1" customHeight="1" thickBot="1" x14ac:dyDescent="0.25">
      <c r="A885" s="81"/>
      <c r="B885" s="62" t="s">
        <v>1786</v>
      </c>
      <c r="C885" s="60">
        <f>IF(C884="","",IF(AND(MONTH(C884)&gt;=1,MONTH(C884)&lt;=3),1,IF(AND(MONTH(C884)&gt;=4,MONTH(C884)&lt;=6),2,IF(AND(MONTH(C884)&gt;=7,MONTH(C884)&lt;=9),3,4))))</f>
        <v>3</v>
      </c>
      <c r="D885" s="81"/>
      <c r="E885" s="62" t="s">
        <v>2417</v>
      </c>
      <c r="F885" s="61" t="s">
        <v>11111</v>
      </c>
      <c r="G885" s="5"/>
      <c r="H885" s="5"/>
      <c r="I885" s="5"/>
      <c r="J885" s="5"/>
    </row>
    <row r="886" spans="1:10" ht="14.1" customHeight="1" thickBot="1" x14ac:dyDescent="0.25">
      <c r="A886" s="81"/>
      <c r="B886" s="62" t="s">
        <v>12941</v>
      </c>
      <c r="C886" s="71">
        <v>45111</v>
      </c>
      <c r="D886" s="81"/>
      <c r="E886" s="62" t="s">
        <v>3073</v>
      </c>
      <c r="F886" s="61" t="s">
        <v>11111</v>
      </c>
      <c r="G886" s="5"/>
      <c r="H886" s="5"/>
      <c r="I886" s="5"/>
      <c r="J886" s="5"/>
    </row>
    <row r="887" spans="1:10" ht="14.1" customHeight="1" thickBot="1" x14ac:dyDescent="0.25">
      <c r="A887" s="81"/>
      <c r="B887" s="62" t="s">
        <v>1786</v>
      </c>
      <c r="C887" s="60">
        <f>IF(C886="","",IF(AND(MONTH(C886)&gt;=1,MONTH(C886)&lt;=3),1,IF(AND(MONTH(C886)&gt;=4,MONTH(C886)&lt;=6),2,IF(AND(MONTH(C886)&gt;=7,MONTH(C886)&lt;=9),3,4))))</f>
        <v>3</v>
      </c>
      <c r="D887" s="81"/>
      <c r="E887" s="62" t="s">
        <v>13191</v>
      </c>
      <c r="F887" s="61" t="s">
        <v>11111</v>
      </c>
      <c r="G887" s="5"/>
      <c r="H887" s="5"/>
      <c r="I887" s="5"/>
      <c r="J887" s="5"/>
    </row>
    <row r="888" spans="1:10" ht="14.1" customHeight="1" thickBot="1" x14ac:dyDescent="0.25">
      <c r="A888" s="5"/>
      <c r="B888" s="5"/>
      <c r="C888" s="5"/>
      <c r="D888" s="5"/>
      <c r="E888" s="5"/>
      <c r="F888" s="5"/>
      <c r="G888" s="5"/>
      <c r="H888" s="5"/>
      <c r="I888" s="5"/>
      <c r="J888" s="5"/>
    </row>
    <row r="889" spans="1:10" ht="14.1" customHeight="1" thickBot="1" x14ac:dyDescent="0.25">
      <c r="A889" s="67" t="s">
        <v>15735</v>
      </c>
      <c r="B889" s="67" t="s">
        <v>16146</v>
      </c>
      <c r="C889" s="67" t="s">
        <v>15641</v>
      </c>
      <c r="D889" s="67" t="s">
        <v>15251</v>
      </c>
      <c r="E889" s="67" t="s">
        <v>6932</v>
      </c>
      <c r="F889" s="67" t="s">
        <v>15280</v>
      </c>
      <c r="G889" s="5"/>
      <c r="H889" s="5"/>
      <c r="I889" s="5"/>
      <c r="J889" s="5"/>
    </row>
    <row r="890" spans="1:10" ht="13.5" customHeight="1" x14ac:dyDescent="0.2">
      <c r="A890" s="77">
        <v>27113201</v>
      </c>
      <c r="B890" s="64" t="str">
        <f ca="1">IFERROR(INDEX(UNSPSCDes,MATCH(INDIRECT(ADDRESS(ROW(),COLUMN()-1,4)),UNSPSCCode,0)),"")</f>
        <v>Conjuntos generales de herramientas</v>
      </c>
      <c r="C890" s="63" t="s">
        <v>18143</v>
      </c>
      <c r="D890" s="63">
        <v>3</v>
      </c>
      <c r="E890" s="66">
        <v>8000</v>
      </c>
      <c r="F890" s="65">
        <f ca="1">INDIRECT(ADDRESS(ROW(),COLUMN()-2,4))*INDIRECT(ADDRESS(ROW(),COLUMN()-1,4))</f>
        <v>24000</v>
      </c>
      <c r="G890" s="5"/>
      <c r="H890" s="5"/>
      <c r="I890" s="5"/>
      <c r="J890" s="5"/>
    </row>
    <row r="891" spans="1:10" ht="14.1" customHeight="1" x14ac:dyDescent="0.2">
      <c r="A891" s="5"/>
      <c r="B891" s="5"/>
      <c r="C891" s="5"/>
      <c r="D891" s="5"/>
      <c r="E891" s="68" t="s">
        <v>12549</v>
      </c>
      <c r="F891" s="69">
        <f ca="1">SUM(Table381[MONTO TOTAL ESTIMADO])</f>
        <v>24000</v>
      </c>
      <c r="G891" s="5"/>
      <c r="H891" s="5" t="str">
        <f>C883</f>
        <v>Bienes</v>
      </c>
      <c r="I891" s="5" t="str">
        <f>E883</f>
        <v>Sí</v>
      </c>
      <c r="J891" s="5" t="str">
        <f>D883</f>
        <v>Compras por debajo del Umbral</v>
      </c>
    </row>
    <row r="892" spans="1:10" ht="14.1" customHeight="1" thickBot="1" x14ac:dyDescent="0.3"/>
    <row r="893" spans="1:10" ht="33.75" customHeight="1" thickBot="1" x14ac:dyDescent="0.25">
      <c r="A893" s="59" t="s">
        <v>16382</v>
      </c>
      <c r="B893" s="59" t="s">
        <v>161</v>
      </c>
      <c r="C893" s="59" t="s">
        <v>11723</v>
      </c>
      <c r="D893" s="59" t="s">
        <v>14377</v>
      </c>
      <c r="E893" s="59" t="s">
        <v>10961</v>
      </c>
      <c r="F893" s="59" t="s">
        <v>11094</v>
      </c>
      <c r="G893" s="5"/>
      <c r="H893" s="5"/>
      <c r="I893" s="5"/>
      <c r="J893" s="5"/>
    </row>
    <row r="894" spans="1:10" ht="14.1" customHeight="1" thickBot="1" x14ac:dyDescent="0.25">
      <c r="A894" s="61" t="s">
        <v>18862</v>
      </c>
      <c r="B894" s="61" t="s">
        <v>18862</v>
      </c>
      <c r="C894" s="61" t="s">
        <v>17798</v>
      </c>
      <c r="D894" s="61" t="s">
        <v>10170</v>
      </c>
      <c r="E894" s="61" t="s">
        <v>8854</v>
      </c>
      <c r="F894" s="61"/>
      <c r="G894" s="5"/>
      <c r="H894" s="5"/>
      <c r="I894" s="5"/>
      <c r="J894" s="5"/>
    </row>
    <row r="895" spans="1:10" ht="14.1" customHeight="1" thickBot="1" x14ac:dyDescent="0.25">
      <c r="A895" s="80" t="s">
        <v>14828</v>
      </c>
      <c r="B895" s="62" t="s">
        <v>8528</v>
      </c>
      <c r="C895" s="71">
        <v>45201</v>
      </c>
      <c r="D895" s="80" t="s">
        <v>9385</v>
      </c>
      <c r="E895" s="62" t="s">
        <v>13092</v>
      </c>
      <c r="F895" s="61" t="s">
        <v>3080</v>
      </c>
      <c r="G895" s="5"/>
      <c r="H895" s="5"/>
      <c r="I895" s="5"/>
      <c r="J895" s="5"/>
    </row>
    <row r="896" spans="1:10" ht="14.1" customHeight="1" thickBot="1" x14ac:dyDescent="0.25">
      <c r="A896" s="81"/>
      <c r="B896" s="62" t="s">
        <v>1786</v>
      </c>
      <c r="C896" s="60">
        <f>IF(C895="","",IF(AND(MONTH(C895)&gt;=1,MONTH(C895)&lt;=3),1,IF(AND(MONTH(C895)&gt;=4,MONTH(C895)&lt;=6),2,IF(AND(MONTH(C895)&gt;=7,MONTH(C895)&lt;=9),3,4))))</f>
        <v>4</v>
      </c>
      <c r="D896" s="81"/>
      <c r="E896" s="62" t="s">
        <v>2417</v>
      </c>
      <c r="F896" s="61" t="s">
        <v>11111</v>
      </c>
      <c r="G896" s="5"/>
      <c r="H896" s="5"/>
      <c r="I896" s="5"/>
      <c r="J896" s="5"/>
    </row>
    <row r="897" spans="1:10" ht="14.1" customHeight="1" thickBot="1" x14ac:dyDescent="0.25">
      <c r="A897" s="81"/>
      <c r="B897" s="62" t="s">
        <v>12941</v>
      </c>
      <c r="C897" s="71">
        <v>45202</v>
      </c>
      <c r="D897" s="81"/>
      <c r="E897" s="62" t="s">
        <v>3073</v>
      </c>
      <c r="F897" s="61" t="s">
        <v>11111</v>
      </c>
      <c r="G897" s="5"/>
      <c r="H897" s="5"/>
      <c r="I897" s="5"/>
      <c r="J897" s="5"/>
    </row>
    <row r="898" spans="1:10" ht="14.1" customHeight="1" thickBot="1" x14ac:dyDescent="0.25">
      <c r="A898" s="81"/>
      <c r="B898" s="62" t="s">
        <v>1786</v>
      </c>
      <c r="C898" s="60">
        <f>IF(C897="","",IF(AND(MONTH(C897)&gt;=1,MONTH(C897)&lt;=3),1,IF(AND(MONTH(C897)&gt;=4,MONTH(C897)&lt;=6),2,IF(AND(MONTH(C897)&gt;=7,MONTH(C897)&lt;=9),3,4))))</f>
        <v>4</v>
      </c>
      <c r="D898" s="81"/>
      <c r="E898" s="62" t="s">
        <v>13191</v>
      </c>
      <c r="F898" s="61" t="s">
        <v>11111</v>
      </c>
      <c r="G898" s="5"/>
      <c r="H898" s="5"/>
      <c r="I898" s="5"/>
      <c r="J898" s="5"/>
    </row>
    <row r="899" spans="1:10" ht="14.1" customHeight="1" thickBot="1" x14ac:dyDescent="0.25">
      <c r="A899" s="5"/>
      <c r="B899" s="5"/>
      <c r="C899" s="5"/>
      <c r="D899" s="5"/>
      <c r="E899" s="5"/>
      <c r="F899" s="5"/>
      <c r="G899" s="5"/>
      <c r="H899" s="5"/>
      <c r="I899" s="5"/>
      <c r="J899" s="5"/>
    </row>
    <row r="900" spans="1:10" ht="14.1" customHeight="1" thickBot="1" x14ac:dyDescent="0.25">
      <c r="A900" s="67" t="s">
        <v>15735</v>
      </c>
      <c r="B900" s="67" t="s">
        <v>16146</v>
      </c>
      <c r="C900" s="67" t="s">
        <v>15641</v>
      </c>
      <c r="D900" s="67" t="s">
        <v>15251</v>
      </c>
      <c r="E900" s="67" t="s">
        <v>6932</v>
      </c>
      <c r="F900" s="67" t="s">
        <v>15280</v>
      </c>
      <c r="G900" s="5"/>
      <c r="H900" s="5"/>
      <c r="I900" s="5"/>
      <c r="J900" s="5"/>
    </row>
    <row r="901" spans="1:10" ht="13.5" customHeight="1" x14ac:dyDescent="0.2">
      <c r="A901" s="77">
        <v>27113201</v>
      </c>
      <c r="B901" s="64" t="str">
        <f ca="1">IFERROR(INDEX(UNSPSCDes,MATCH(INDIRECT(ADDRESS(ROW(),COLUMN()-1,4)),UNSPSCCode,0)),"")</f>
        <v>Conjuntos generales de herramientas</v>
      </c>
      <c r="C901" s="63" t="s">
        <v>18143</v>
      </c>
      <c r="D901" s="63">
        <v>3</v>
      </c>
      <c r="E901" s="66">
        <v>8000</v>
      </c>
      <c r="F901" s="65">
        <f ca="1">INDIRECT(ADDRESS(ROW(),COLUMN()-2,4))*INDIRECT(ADDRESS(ROW(),COLUMN()-1,4))</f>
        <v>24000</v>
      </c>
      <c r="G901" s="5"/>
      <c r="H901" s="5"/>
      <c r="I901" s="5"/>
      <c r="J901" s="5"/>
    </row>
    <row r="902" spans="1:10" ht="14.1" customHeight="1" x14ac:dyDescent="0.2">
      <c r="A902" s="5"/>
      <c r="B902" s="5"/>
      <c r="C902" s="5"/>
      <c r="D902" s="5"/>
      <c r="E902" s="68" t="s">
        <v>12549</v>
      </c>
      <c r="F902" s="69">
        <f ca="1">SUM(Table382[MONTO TOTAL ESTIMADO])</f>
        <v>24000</v>
      </c>
      <c r="G902" s="5"/>
      <c r="H902" s="5" t="str">
        <f>C894</f>
        <v>Bienes</v>
      </c>
      <c r="I902" s="5" t="str">
        <f>E894</f>
        <v>Sí</v>
      </c>
      <c r="J902" s="5" t="str">
        <f>D894</f>
        <v>Compras por debajo del Umbral</v>
      </c>
    </row>
    <row r="903" spans="1:10" ht="14.1" customHeight="1" thickBot="1" x14ac:dyDescent="0.3"/>
    <row r="904" spans="1:10" ht="33.75" customHeight="1" thickBot="1" x14ac:dyDescent="0.25">
      <c r="A904" s="59" t="s">
        <v>16382</v>
      </c>
      <c r="B904" s="59" t="s">
        <v>161</v>
      </c>
      <c r="C904" s="59" t="s">
        <v>11723</v>
      </c>
      <c r="D904" s="59" t="s">
        <v>14377</v>
      </c>
      <c r="E904" s="59" t="s">
        <v>10961</v>
      </c>
      <c r="F904" s="59" t="s">
        <v>11094</v>
      </c>
      <c r="G904" s="5"/>
      <c r="H904" s="5"/>
      <c r="I904" s="5"/>
      <c r="J904" s="5"/>
    </row>
    <row r="905" spans="1:10" ht="14.1" customHeight="1" thickBot="1" x14ac:dyDescent="0.25">
      <c r="A905" s="61" t="s">
        <v>18863</v>
      </c>
      <c r="B905" s="61" t="s">
        <v>18864</v>
      </c>
      <c r="C905" s="61" t="s">
        <v>17798</v>
      </c>
      <c r="D905" s="61" t="s">
        <v>1875</v>
      </c>
      <c r="E905" s="61" t="s">
        <v>17854</v>
      </c>
      <c r="F905" s="61"/>
      <c r="G905" s="5"/>
      <c r="H905" s="5"/>
      <c r="I905" s="5"/>
      <c r="J905" s="5"/>
    </row>
    <row r="906" spans="1:10" ht="14.1" customHeight="1" thickBot="1" x14ac:dyDescent="0.25">
      <c r="A906" s="80" t="s">
        <v>14828</v>
      </c>
      <c r="B906" s="62" t="s">
        <v>8528</v>
      </c>
      <c r="C906" s="71">
        <v>44928</v>
      </c>
      <c r="D906" s="80" t="s">
        <v>9385</v>
      </c>
      <c r="E906" s="62" t="s">
        <v>13092</v>
      </c>
      <c r="F906" s="61" t="s">
        <v>3080</v>
      </c>
      <c r="G906" s="5"/>
      <c r="H906" s="5"/>
      <c r="I906" s="5"/>
      <c r="J906" s="5"/>
    </row>
    <row r="907" spans="1:10" ht="14.1" customHeight="1" thickBot="1" x14ac:dyDescent="0.25">
      <c r="A907" s="81"/>
      <c r="B907" s="62" t="s">
        <v>1786</v>
      </c>
      <c r="C907" s="60">
        <f>IF(C906="","",IF(AND(MONTH(C906)&gt;=1,MONTH(C906)&lt;=3),1,IF(AND(MONTH(C906)&gt;=4,MONTH(C906)&lt;=6),2,IF(AND(MONTH(C906)&gt;=7,MONTH(C906)&lt;=9),3,4))))</f>
        <v>1</v>
      </c>
      <c r="D907" s="81"/>
      <c r="E907" s="62" t="s">
        <v>2417</v>
      </c>
      <c r="F907" s="61" t="s">
        <v>11111</v>
      </c>
      <c r="G907" s="5"/>
      <c r="H907" s="5"/>
      <c r="I907" s="5"/>
      <c r="J907" s="5"/>
    </row>
    <row r="908" spans="1:10" ht="14.1" customHeight="1" thickBot="1" x14ac:dyDescent="0.25">
      <c r="A908" s="81"/>
      <c r="B908" s="62" t="s">
        <v>12941</v>
      </c>
      <c r="C908" s="71">
        <v>44943</v>
      </c>
      <c r="D908" s="81"/>
      <c r="E908" s="62" t="s">
        <v>3073</v>
      </c>
      <c r="F908" s="61" t="s">
        <v>11111</v>
      </c>
      <c r="G908" s="5"/>
      <c r="H908" s="5"/>
      <c r="I908" s="5"/>
      <c r="J908" s="5"/>
    </row>
    <row r="909" spans="1:10" ht="14.1" customHeight="1" thickBot="1" x14ac:dyDescent="0.25">
      <c r="A909" s="81"/>
      <c r="B909" s="62" t="s">
        <v>1786</v>
      </c>
      <c r="C909" s="60">
        <f>IF(C908="","",IF(AND(MONTH(C908)&gt;=1,MONTH(C908)&lt;=3),1,IF(AND(MONTH(C908)&gt;=4,MONTH(C908)&lt;=6),2,IF(AND(MONTH(C908)&gt;=7,MONTH(C908)&lt;=9),3,4))))</f>
        <v>1</v>
      </c>
      <c r="D909" s="81"/>
      <c r="E909" s="62" t="s">
        <v>13191</v>
      </c>
      <c r="F909" s="61" t="s">
        <v>11111</v>
      </c>
      <c r="G909" s="5"/>
      <c r="H909" s="5"/>
      <c r="I909" s="5"/>
      <c r="J909" s="5"/>
    </row>
    <row r="910" spans="1:10" ht="14.1" customHeight="1" thickBot="1" x14ac:dyDescent="0.25">
      <c r="A910" s="5"/>
      <c r="B910" s="5"/>
      <c r="C910" s="5"/>
      <c r="D910" s="5"/>
      <c r="E910" s="5"/>
      <c r="F910" s="5"/>
      <c r="G910" s="5"/>
      <c r="H910" s="5"/>
      <c r="I910" s="5"/>
      <c r="J910" s="5"/>
    </row>
    <row r="911" spans="1:10" ht="14.1" customHeight="1" thickBot="1" x14ac:dyDescent="0.25">
      <c r="A911" s="67" t="s">
        <v>15735</v>
      </c>
      <c r="B911" s="67" t="s">
        <v>16146</v>
      </c>
      <c r="C911" s="67" t="s">
        <v>15641</v>
      </c>
      <c r="D911" s="67" t="s">
        <v>15251</v>
      </c>
      <c r="E911" s="67" t="s">
        <v>6932</v>
      </c>
      <c r="F911" s="67" t="s">
        <v>15280</v>
      </c>
      <c r="G911" s="5"/>
      <c r="H911" s="5"/>
      <c r="I911" s="5"/>
      <c r="J911" s="5"/>
    </row>
    <row r="912" spans="1:10" ht="14.1" customHeight="1" x14ac:dyDescent="0.2">
      <c r="A912" s="63">
        <v>15101506</v>
      </c>
      <c r="B912" s="64" t="str">
        <f ca="1">IFERROR(INDEX(UNSPSCDes,MATCH(INDIRECT(ADDRESS(ROW(),COLUMN()-1,4)),UNSPSCCode,0)),"")</f>
        <v>Gasolina</v>
      </c>
      <c r="C912" s="63" t="s">
        <v>18143</v>
      </c>
      <c r="D912" s="63">
        <v>3</v>
      </c>
      <c r="E912" s="66">
        <v>362327.83</v>
      </c>
      <c r="F912" s="65">
        <f ca="1">INDIRECT(ADDRESS(ROW(),COLUMN()-2,4))*INDIRECT(ADDRESS(ROW(),COLUMN()-1,4))</f>
        <v>1086983.49</v>
      </c>
      <c r="G912" s="5"/>
      <c r="H912" s="5"/>
      <c r="I912" s="5"/>
      <c r="J912" s="5"/>
    </row>
    <row r="913" spans="1:10" ht="13.5" customHeight="1" x14ac:dyDescent="0.2">
      <c r="A913" s="63">
        <v>15101505</v>
      </c>
      <c r="B913" s="64" t="str">
        <f ca="1">IFERROR(INDEX(UNSPSCDes,MATCH(INDIRECT(ADDRESS(ROW(),COLUMN()-1,4)),UNSPSCCode,0)),"")</f>
        <v>Combustible diesel</v>
      </c>
      <c r="C913" s="63" t="s">
        <v>18143</v>
      </c>
      <c r="D913" s="63">
        <v>3</v>
      </c>
      <c r="E913" s="66">
        <v>155283</v>
      </c>
      <c r="F913" s="65">
        <f ca="1">INDIRECT(ADDRESS(ROW(),COLUMN()-2,4))*INDIRECT(ADDRESS(ROW(),COLUMN()-1,4))</f>
        <v>465849</v>
      </c>
      <c r="G913" s="5"/>
      <c r="H913" s="5"/>
      <c r="I913" s="5"/>
      <c r="J913" s="5"/>
    </row>
    <row r="914" spans="1:10" ht="13.5" customHeight="1" x14ac:dyDescent="0.2">
      <c r="A914" s="63">
        <v>15121501</v>
      </c>
      <c r="B914" s="64" t="str">
        <f ca="1">IFERROR(INDEX(UNSPSCDes,MATCH(INDIRECT(ADDRESS(ROW(),COLUMN()-1,4)),UNSPSCCode,0)),"")</f>
        <v>Aceite motor</v>
      </c>
      <c r="C914" s="63" t="s">
        <v>18143</v>
      </c>
      <c r="D914" s="63">
        <v>3</v>
      </c>
      <c r="E914" s="66">
        <v>8000</v>
      </c>
      <c r="F914" s="65">
        <f ca="1">INDIRECT(ADDRESS(ROW(),COLUMN()-2,4))*INDIRECT(ADDRESS(ROW(),COLUMN()-1,4))</f>
        <v>24000</v>
      </c>
      <c r="G914" s="5"/>
      <c r="H914" s="5"/>
      <c r="I914" s="5"/>
      <c r="J914" s="5"/>
    </row>
    <row r="915" spans="1:10" ht="14.1" customHeight="1" x14ac:dyDescent="0.2">
      <c r="A915" s="5"/>
      <c r="B915" s="5"/>
      <c r="C915" s="5"/>
      <c r="D915" s="5"/>
      <c r="E915" s="68" t="s">
        <v>12549</v>
      </c>
      <c r="F915" s="69">
        <f ca="1">SUM(Table387[MONTO TOTAL ESTIMADO])</f>
        <v>1576832.49</v>
      </c>
      <c r="G915" s="5"/>
      <c r="H915" s="5" t="str">
        <f>C905</f>
        <v>Bienes</v>
      </c>
      <c r="I915" s="5" t="str">
        <f>E905</f>
        <v>No</v>
      </c>
      <c r="J915" s="5" t="str">
        <f>D905</f>
        <v>Comparacion de Precios</v>
      </c>
    </row>
    <row r="916" spans="1:10" ht="14.1" customHeight="1" thickBot="1" x14ac:dyDescent="0.3"/>
    <row r="917" spans="1:10" ht="33.75" customHeight="1" thickBot="1" x14ac:dyDescent="0.25">
      <c r="A917" s="59" t="s">
        <v>16382</v>
      </c>
      <c r="B917" s="59" t="s">
        <v>161</v>
      </c>
      <c r="C917" s="59" t="s">
        <v>11723</v>
      </c>
      <c r="D917" s="59" t="s">
        <v>14377</v>
      </c>
      <c r="E917" s="59" t="s">
        <v>10961</v>
      </c>
      <c r="F917" s="59" t="s">
        <v>11094</v>
      </c>
      <c r="G917" s="5"/>
      <c r="H917" s="5"/>
      <c r="I917" s="5"/>
      <c r="J917" s="5"/>
    </row>
    <row r="918" spans="1:10" ht="14.1" customHeight="1" thickBot="1" x14ac:dyDescent="0.25">
      <c r="A918" s="61" t="s">
        <v>18863</v>
      </c>
      <c r="B918" s="61" t="s">
        <v>18864</v>
      </c>
      <c r="C918" s="61" t="s">
        <v>17798</v>
      </c>
      <c r="D918" s="61" t="s">
        <v>1875</v>
      </c>
      <c r="E918" s="61" t="s">
        <v>17854</v>
      </c>
      <c r="F918" s="61"/>
      <c r="G918" s="5"/>
      <c r="H918" s="5"/>
      <c r="I918" s="5"/>
      <c r="J918" s="5"/>
    </row>
    <row r="919" spans="1:10" ht="14.1" customHeight="1" thickBot="1" x14ac:dyDescent="0.25">
      <c r="A919" s="80" t="s">
        <v>14828</v>
      </c>
      <c r="B919" s="62" t="s">
        <v>8528</v>
      </c>
      <c r="C919" s="71">
        <v>45019</v>
      </c>
      <c r="D919" s="80" t="s">
        <v>9385</v>
      </c>
      <c r="E919" s="62" t="s">
        <v>13092</v>
      </c>
      <c r="F919" s="61" t="s">
        <v>3080</v>
      </c>
      <c r="G919" s="5"/>
      <c r="H919" s="5"/>
      <c r="I919" s="5"/>
      <c r="J919" s="5"/>
    </row>
    <row r="920" spans="1:10" ht="14.1" customHeight="1" thickBot="1" x14ac:dyDescent="0.25">
      <c r="A920" s="81"/>
      <c r="B920" s="62" t="s">
        <v>1786</v>
      </c>
      <c r="C920" s="60">
        <f>IF(C919="","",IF(AND(MONTH(C919)&gt;=1,MONTH(C919)&lt;=3),1,IF(AND(MONTH(C919)&gt;=4,MONTH(C919)&lt;=6),2,IF(AND(MONTH(C919)&gt;=7,MONTH(C919)&lt;=9),3,4))))</f>
        <v>2</v>
      </c>
      <c r="D920" s="81"/>
      <c r="E920" s="62" t="s">
        <v>2417</v>
      </c>
      <c r="F920" s="61" t="s">
        <v>11111</v>
      </c>
      <c r="G920" s="5"/>
      <c r="H920" s="5"/>
      <c r="I920" s="5"/>
      <c r="J920" s="5"/>
    </row>
    <row r="921" spans="1:10" ht="14.1" customHeight="1" thickBot="1" x14ac:dyDescent="0.25">
      <c r="A921" s="81"/>
      <c r="B921" s="62" t="s">
        <v>12941</v>
      </c>
      <c r="C921" s="71">
        <v>45034</v>
      </c>
      <c r="D921" s="81"/>
      <c r="E921" s="62" t="s">
        <v>3073</v>
      </c>
      <c r="F921" s="61" t="s">
        <v>11111</v>
      </c>
      <c r="G921" s="5"/>
      <c r="H921" s="5"/>
      <c r="I921" s="5"/>
      <c r="J921" s="5"/>
    </row>
    <row r="922" spans="1:10" ht="14.1" customHeight="1" thickBot="1" x14ac:dyDescent="0.25">
      <c r="A922" s="81"/>
      <c r="B922" s="62" t="s">
        <v>1786</v>
      </c>
      <c r="C922" s="60">
        <f>IF(C921="","",IF(AND(MONTH(C921)&gt;=1,MONTH(C921)&lt;=3),1,IF(AND(MONTH(C921)&gt;=4,MONTH(C921)&lt;=6),2,IF(AND(MONTH(C921)&gt;=7,MONTH(C921)&lt;=9),3,4))))</f>
        <v>2</v>
      </c>
      <c r="D922" s="81"/>
      <c r="E922" s="62" t="s">
        <v>13191</v>
      </c>
      <c r="F922" s="61" t="s">
        <v>11111</v>
      </c>
      <c r="G922" s="5"/>
      <c r="H922" s="5"/>
      <c r="I922" s="5"/>
      <c r="J922" s="5"/>
    </row>
    <row r="923" spans="1:10" ht="14.1" customHeight="1" thickBot="1" x14ac:dyDescent="0.25">
      <c r="A923" s="5"/>
      <c r="B923" s="5"/>
      <c r="C923" s="5"/>
      <c r="D923" s="5"/>
      <c r="E923" s="5"/>
      <c r="F923" s="5"/>
      <c r="G923" s="5"/>
      <c r="H923" s="5"/>
      <c r="I923" s="5"/>
      <c r="J923" s="5"/>
    </row>
    <row r="924" spans="1:10" ht="14.1" customHeight="1" thickBot="1" x14ac:dyDescent="0.25">
      <c r="A924" s="67" t="s">
        <v>15735</v>
      </c>
      <c r="B924" s="67" t="s">
        <v>16146</v>
      </c>
      <c r="C924" s="67" t="s">
        <v>15641</v>
      </c>
      <c r="D924" s="67" t="s">
        <v>15251</v>
      </c>
      <c r="E924" s="67" t="s">
        <v>6932</v>
      </c>
      <c r="F924" s="67" t="s">
        <v>15280</v>
      </c>
      <c r="G924" s="5"/>
      <c r="H924" s="5"/>
      <c r="I924" s="5"/>
      <c r="J924" s="5"/>
    </row>
    <row r="925" spans="1:10" ht="14.1" customHeight="1" x14ac:dyDescent="0.2">
      <c r="A925" s="63">
        <v>15101506</v>
      </c>
      <c r="B925" s="64" t="str">
        <f ca="1">IFERROR(INDEX(UNSPSCDes,MATCH(INDIRECT(ADDRESS(ROW(),COLUMN()-1,4)),UNSPSCCode,0)),"")</f>
        <v>Gasolina</v>
      </c>
      <c r="C925" s="63" t="s">
        <v>18143</v>
      </c>
      <c r="D925" s="63">
        <v>3</v>
      </c>
      <c r="E925" s="66">
        <v>362327.83</v>
      </c>
      <c r="F925" s="65">
        <f ca="1">INDIRECT(ADDRESS(ROW(),COLUMN()-2,4))*INDIRECT(ADDRESS(ROW(),COLUMN()-1,4))</f>
        <v>1086983.49</v>
      </c>
      <c r="G925" s="5"/>
      <c r="H925" s="5"/>
      <c r="I925" s="5"/>
      <c r="J925" s="5"/>
    </row>
    <row r="926" spans="1:10" ht="13.5" customHeight="1" x14ac:dyDescent="0.2">
      <c r="A926" s="63">
        <v>15101505</v>
      </c>
      <c r="B926" s="64" t="str">
        <f ca="1">IFERROR(INDEX(UNSPSCDes,MATCH(INDIRECT(ADDRESS(ROW(),COLUMN()-1,4)),UNSPSCCode,0)),"")</f>
        <v>Combustible diesel</v>
      </c>
      <c r="C926" s="63" t="s">
        <v>18143</v>
      </c>
      <c r="D926" s="63">
        <v>3</v>
      </c>
      <c r="E926" s="66">
        <v>155283</v>
      </c>
      <c r="F926" s="65">
        <f ca="1">INDIRECT(ADDRESS(ROW(),COLUMN()-2,4))*INDIRECT(ADDRESS(ROW(),COLUMN()-1,4))</f>
        <v>465849</v>
      </c>
      <c r="G926" s="5"/>
      <c r="H926" s="5"/>
      <c r="I926" s="5"/>
      <c r="J926" s="5"/>
    </row>
    <row r="927" spans="1:10" ht="13.5" customHeight="1" x14ac:dyDescent="0.2">
      <c r="A927" s="63">
        <v>15121501</v>
      </c>
      <c r="B927" s="64" t="str">
        <f ca="1">IFERROR(INDEX(UNSPSCDes,MATCH(INDIRECT(ADDRESS(ROW(),COLUMN()-1,4)),UNSPSCCode,0)),"")</f>
        <v>Aceite motor</v>
      </c>
      <c r="C927" s="63" t="s">
        <v>18143</v>
      </c>
      <c r="D927" s="63">
        <v>3</v>
      </c>
      <c r="E927" s="66">
        <v>8000</v>
      </c>
      <c r="F927" s="65">
        <f ca="1">INDIRECT(ADDRESS(ROW(),COLUMN()-2,4))*INDIRECT(ADDRESS(ROW(),COLUMN()-1,4))</f>
        <v>24000</v>
      </c>
      <c r="G927" s="5"/>
      <c r="H927" s="5"/>
      <c r="I927" s="5"/>
      <c r="J927" s="5"/>
    </row>
    <row r="928" spans="1:10" ht="14.1" customHeight="1" x14ac:dyDescent="0.2">
      <c r="A928" s="5"/>
      <c r="B928" s="5"/>
      <c r="C928" s="5"/>
      <c r="D928" s="5"/>
      <c r="E928" s="68" t="s">
        <v>12549</v>
      </c>
      <c r="F928" s="69">
        <f ca="1">SUM(Table388[MONTO TOTAL ESTIMADO])</f>
        <v>1576832.49</v>
      </c>
      <c r="G928" s="5"/>
      <c r="H928" s="5" t="str">
        <f>C918</f>
        <v>Bienes</v>
      </c>
      <c r="I928" s="5" t="str">
        <f>E918</f>
        <v>No</v>
      </c>
      <c r="J928" s="5" t="str">
        <f>D918</f>
        <v>Comparacion de Precios</v>
      </c>
    </row>
    <row r="929" spans="1:10" ht="14.1" customHeight="1" thickBot="1" x14ac:dyDescent="0.3"/>
    <row r="930" spans="1:10" ht="33.75" customHeight="1" thickBot="1" x14ac:dyDescent="0.25">
      <c r="A930" s="59" t="s">
        <v>16382</v>
      </c>
      <c r="B930" s="59" t="s">
        <v>161</v>
      </c>
      <c r="C930" s="59" t="s">
        <v>11723</v>
      </c>
      <c r="D930" s="59" t="s">
        <v>14377</v>
      </c>
      <c r="E930" s="59" t="s">
        <v>10961</v>
      </c>
      <c r="F930" s="59" t="s">
        <v>11094</v>
      </c>
      <c r="G930" s="5"/>
      <c r="H930" s="5"/>
      <c r="I930" s="5"/>
      <c r="J930" s="5"/>
    </row>
    <row r="931" spans="1:10" ht="14.1" customHeight="1" thickBot="1" x14ac:dyDescent="0.25">
      <c r="A931" s="61" t="s">
        <v>18863</v>
      </c>
      <c r="B931" s="61" t="s">
        <v>18864</v>
      </c>
      <c r="C931" s="61" t="s">
        <v>17798</v>
      </c>
      <c r="D931" s="61" t="s">
        <v>1875</v>
      </c>
      <c r="E931" s="61" t="s">
        <v>17854</v>
      </c>
      <c r="F931" s="61"/>
      <c r="G931" s="5"/>
      <c r="H931" s="5"/>
      <c r="I931" s="5"/>
      <c r="J931" s="5"/>
    </row>
    <row r="932" spans="1:10" ht="14.1" customHeight="1" thickBot="1" x14ac:dyDescent="0.25">
      <c r="A932" s="80" t="s">
        <v>14828</v>
      </c>
      <c r="B932" s="62" t="s">
        <v>8528</v>
      </c>
      <c r="C932" s="71">
        <v>45110</v>
      </c>
      <c r="D932" s="80" t="s">
        <v>9385</v>
      </c>
      <c r="E932" s="62" t="s">
        <v>13092</v>
      </c>
      <c r="F932" s="61" t="s">
        <v>3080</v>
      </c>
      <c r="G932" s="5"/>
      <c r="H932" s="5"/>
      <c r="I932" s="5"/>
      <c r="J932" s="5"/>
    </row>
    <row r="933" spans="1:10" ht="14.1" customHeight="1" thickBot="1" x14ac:dyDescent="0.25">
      <c r="A933" s="81"/>
      <c r="B933" s="62" t="s">
        <v>1786</v>
      </c>
      <c r="C933" s="60">
        <f>IF(C932="","",IF(AND(MONTH(C932)&gt;=1,MONTH(C932)&lt;=3),1,IF(AND(MONTH(C932)&gt;=4,MONTH(C932)&lt;=6),2,IF(AND(MONTH(C932)&gt;=7,MONTH(C932)&lt;=9),3,4))))</f>
        <v>3</v>
      </c>
      <c r="D933" s="81"/>
      <c r="E933" s="62" t="s">
        <v>2417</v>
      </c>
      <c r="F933" s="61" t="s">
        <v>11111</v>
      </c>
      <c r="G933" s="5"/>
      <c r="H933" s="5"/>
      <c r="I933" s="5"/>
      <c r="J933" s="5"/>
    </row>
    <row r="934" spans="1:10" ht="14.1" customHeight="1" thickBot="1" x14ac:dyDescent="0.25">
      <c r="A934" s="81"/>
      <c r="B934" s="62" t="s">
        <v>12941</v>
      </c>
      <c r="C934" s="71">
        <v>45125</v>
      </c>
      <c r="D934" s="81"/>
      <c r="E934" s="62" t="s">
        <v>3073</v>
      </c>
      <c r="F934" s="61" t="s">
        <v>11111</v>
      </c>
      <c r="G934" s="5"/>
      <c r="H934" s="5"/>
      <c r="I934" s="5"/>
      <c r="J934" s="5"/>
    </row>
    <row r="935" spans="1:10" ht="14.1" customHeight="1" thickBot="1" x14ac:dyDescent="0.25">
      <c r="A935" s="81"/>
      <c r="B935" s="62" t="s">
        <v>1786</v>
      </c>
      <c r="C935" s="60">
        <f>IF(C934="","",IF(AND(MONTH(C934)&gt;=1,MONTH(C934)&lt;=3),1,IF(AND(MONTH(C934)&gt;=4,MONTH(C934)&lt;=6),2,IF(AND(MONTH(C934)&gt;=7,MONTH(C934)&lt;=9),3,4))))</f>
        <v>3</v>
      </c>
      <c r="D935" s="81"/>
      <c r="E935" s="62" t="s">
        <v>13191</v>
      </c>
      <c r="F935" s="61" t="s">
        <v>11111</v>
      </c>
      <c r="G935" s="5"/>
      <c r="H935" s="5"/>
      <c r="I935" s="5"/>
      <c r="J935" s="5"/>
    </row>
    <row r="936" spans="1:10" ht="14.1" customHeight="1" thickBot="1" x14ac:dyDescent="0.25">
      <c r="A936" s="5"/>
      <c r="B936" s="5"/>
      <c r="C936" s="5"/>
      <c r="D936" s="5"/>
      <c r="E936" s="5"/>
      <c r="F936" s="5"/>
      <c r="G936" s="5"/>
      <c r="H936" s="5"/>
      <c r="I936" s="5"/>
      <c r="J936" s="5"/>
    </row>
    <row r="937" spans="1:10" ht="14.1" customHeight="1" thickBot="1" x14ac:dyDescent="0.25">
      <c r="A937" s="67" t="s">
        <v>15735</v>
      </c>
      <c r="B937" s="67" t="s">
        <v>16146</v>
      </c>
      <c r="C937" s="67" t="s">
        <v>15641</v>
      </c>
      <c r="D937" s="67" t="s">
        <v>15251</v>
      </c>
      <c r="E937" s="67" t="s">
        <v>6932</v>
      </c>
      <c r="F937" s="67" t="s">
        <v>15280</v>
      </c>
      <c r="G937" s="5"/>
      <c r="H937" s="5"/>
      <c r="I937" s="5"/>
      <c r="J937" s="5"/>
    </row>
    <row r="938" spans="1:10" ht="14.1" customHeight="1" x14ac:dyDescent="0.2">
      <c r="A938" s="63">
        <v>15101506</v>
      </c>
      <c r="B938" s="64" t="str">
        <f ca="1">IFERROR(INDEX(UNSPSCDes,MATCH(INDIRECT(ADDRESS(ROW(),COLUMN()-1,4)),UNSPSCCode,0)),"")</f>
        <v>Gasolina</v>
      </c>
      <c r="C938" s="63" t="s">
        <v>18143</v>
      </c>
      <c r="D938" s="63">
        <v>3</v>
      </c>
      <c r="E938" s="66">
        <v>362327.83</v>
      </c>
      <c r="F938" s="65">
        <f ca="1">INDIRECT(ADDRESS(ROW(),COLUMN()-2,4))*INDIRECT(ADDRESS(ROW(),COLUMN()-1,4))</f>
        <v>1086983.49</v>
      </c>
      <c r="G938" s="5"/>
      <c r="H938" s="5"/>
      <c r="I938" s="5"/>
      <c r="J938" s="5"/>
    </row>
    <row r="939" spans="1:10" ht="13.5" customHeight="1" x14ac:dyDescent="0.2">
      <c r="A939" s="63">
        <v>15101505</v>
      </c>
      <c r="B939" s="64" t="str">
        <f ca="1">IFERROR(INDEX(UNSPSCDes,MATCH(INDIRECT(ADDRESS(ROW(),COLUMN()-1,4)),UNSPSCCode,0)),"")</f>
        <v>Combustible diesel</v>
      </c>
      <c r="C939" s="63" t="s">
        <v>18143</v>
      </c>
      <c r="D939" s="63">
        <v>3</v>
      </c>
      <c r="E939" s="66">
        <v>155283</v>
      </c>
      <c r="F939" s="65">
        <f ca="1">INDIRECT(ADDRESS(ROW(),COLUMN()-2,4))*INDIRECT(ADDRESS(ROW(),COLUMN()-1,4))</f>
        <v>465849</v>
      </c>
      <c r="G939" s="5"/>
      <c r="H939" s="5"/>
      <c r="I939" s="5"/>
      <c r="J939" s="5"/>
    </row>
    <row r="940" spans="1:10" ht="13.5" customHeight="1" x14ac:dyDescent="0.2">
      <c r="A940" s="63">
        <v>15121501</v>
      </c>
      <c r="B940" s="64" t="str">
        <f ca="1">IFERROR(INDEX(UNSPSCDes,MATCH(INDIRECT(ADDRESS(ROW(),COLUMN()-1,4)),UNSPSCCode,0)),"")</f>
        <v>Aceite motor</v>
      </c>
      <c r="C940" s="63" t="s">
        <v>18143</v>
      </c>
      <c r="D940" s="63">
        <v>3</v>
      </c>
      <c r="E940" s="66">
        <v>8000</v>
      </c>
      <c r="F940" s="65">
        <f ca="1">INDIRECT(ADDRESS(ROW(),COLUMN()-2,4))*INDIRECT(ADDRESS(ROW(),COLUMN()-1,4))</f>
        <v>24000</v>
      </c>
      <c r="G940" s="5"/>
      <c r="H940" s="5"/>
      <c r="I940" s="5"/>
      <c r="J940" s="5"/>
    </row>
    <row r="941" spans="1:10" ht="14.1" customHeight="1" x14ac:dyDescent="0.2">
      <c r="A941" s="5"/>
      <c r="B941" s="5"/>
      <c r="C941" s="5"/>
      <c r="D941" s="5"/>
      <c r="E941" s="68" t="s">
        <v>12549</v>
      </c>
      <c r="F941" s="69">
        <f ca="1">SUM(Table389[MONTO TOTAL ESTIMADO])</f>
        <v>1576832.49</v>
      </c>
      <c r="G941" s="5"/>
      <c r="H941" s="5" t="str">
        <f>C931</f>
        <v>Bienes</v>
      </c>
      <c r="I941" s="5" t="str">
        <f>E931</f>
        <v>No</v>
      </c>
      <c r="J941" s="5" t="str">
        <f>D931</f>
        <v>Comparacion de Precios</v>
      </c>
    </row>
    <row r="942" spans="1:10" ht="14.1" customHeight="1" thickBot="1" x14ac:dyDescent="0.3"/>
    <row r="943" spans="1:10" ht="33.75" customHeight="1" thickBot="1" x14ac:dyDescent="0.25">
      <c r="A943" s="59" t="s">
        <v>16382</v>
      </c>
      <c r="B943" s="59" t="s">
        <v>161</v>
      </c>
      <c r="C943" s="59" t="s">
        <v>11723</v>
      </c>
      <c r="D943" s="59" t="s">
        <v>14377</v>
      </c>
      <c r="E943" s="59" t="s">
        <v>10961</v>
      </c>
      <c r="F943" s="59" t="s">
        <v>11094</v>
      </c>
      <c r="G943" s="5"/>
      <c r="H943" s="5"/>
      <c r="I943" s="5"/>
      <c r="J943" s="5"/>
    </row>
    <row r="944" spans="1:10" ht="14.1" customHeight="1" thickBot="1" x14ac:dyDescent="0.25">
      <c r="A944" s="61" t="s">
        <v>18863</v>
      </c>
      <c r="B944" s="61" t="s">
        <v>18864</v>
      </c>
      <c r="C944" s="61" t="s">
        <v>17798</v>
      </c>
      <c r="D944" s="61" t="s">
        <v>1875</v>
      </c>
      <c r="E944" s="61" t="s">
        <v>17854</v>
      </c>
      <c r="F944" s="61"/>
      <c r="G944" s="5"/>
      <c r="H944" s="5"/>
      <c r="I944" s="5"/>
      <c r="J944" s="5"/>
    </row>
    <row r="945" spans="1:10" ht="14.1" customHeight="1" thickBot="1" x14ac:dyDescent="0.25">
      <c r="A945" s="80" t="s">
        <v>14828</v>
      </c>
      <c r="B945" s="62" t="s">
        <v>8528</v>
      </c>
      <c r="C945" s="71">
        <v>45201</v>
      </c>
      <c r="D945" s="80" t="s">
        <v>9385</v>
      </c>
      <c r="E945" s="62" t="s">
        <v>13092</v>
      </c>
      <c r="F945" s="61" t="s">
        <v>3080</v>
      </c>
      <c r="G945" s="5"/>
      <c r="H945" s="5"/>
      <c r="I945" s="5"/>
      <c r="J945" s="5"/>
    </row>
    <row r="946" spans="1:10" ht="14.1" customHeight="1" thickBot="1" x14ac:dyDescent="0.25">
      <c r="A946" s="81"/>
      <c r="B946" s="62" t="s">
        <v>1786</v>
      </c>
      <c r="C946" s="60">
        <f>IF(C945="","",IF(AND(MONTH(C945)&gt;=1,MONTH(C945)&lt;=3),1,IF(AND(MONTH(C945)&gt;=4,MONTH(C945)&lt;=6),2,IF(AND(MONTH(C945)&gt;=7,MONTH(C945)&lt;=9),3,4))))</f>
        <v>4</v>
      </c>
      <c r="D946" s="81"/>
      <c r="E946" s="62" t="s">
        <v>2417</v>
      </c>
      <c r="F946" s="61" t="s">
        <v>11111</v>
      </c>
      <c r="G946" s="5"/>
      <c r="H946" s="5"/>
      <c r="I946" s="5"/>
      <c r="J946" s="5"/>
    </row>
    <row r="947" spans="1:10" ht="14.1" customHeight="1" thickBot="1" x14ac:dyDescent="0.25">
      <c r="A947" s="81"/>
      <c r="B947" s="62" t="s">
        <v>12941</v>
      </c>
      <c r="C947" s="71">
        <v>45216</v>
      </c>
      <c r="D947" s="81"/>
      <c r="E947" s="62" t="s">
        <v>3073</v>
      </c>
      <c r="F947" s="61" t="s">
        <v>11111</v>
      </c>
      <c r="G947" s="5"/>
      <c r="H947" s="5"/>
      <c r="I947" s="5"/>
      <c r="J947" s="5"/>
    </row>
    <row r="948" spans="1:10" ht="14.1" customHeight="1" thickBot="1" x14ac:dyDescent="0.25">
      <c r="A948" s="81"/>
      <c r="B948" s="62" t="s">
        <v>1786</v>
      </c>
      <c r="C948" s="60">
        <f>IF(C947="","",IF(AND(MONTH(C947)&gt;=1,MONTH(C947)&lt;=3),1,IF(AND(MONTH(C947)&gt;=4,MONTH(C947)&lt;=6),2,IF(AND(MONTH(C947)&gt;=7,MONTH(C947)&lt;=9),3,4))))</f>
        <v>4</v>
      </c>
      <c r="D948" s="81"/>
      <c r="E948" s="62" t="s">
        <v>13191</v>
      </c>
      <c r="F948" s="61" t="s">
        <v>11111</v>
      </c>
      <c r="G948" s="5"/>
      <c r="H948" s="5"/>
      <c r="I948" s="5"/>
      <c r="J948" s="5"/>
    </row>
    <row r="949" spans="1:10" ht="14.1" customHeight="1" thickBot="1" x14ac:dyDescent="0.25">
      <c r="A949" s="5"/>
      <c r="B949" s="5"/>
      <c r="C949" s="5"/>
      <c r="D949" s="5"/>
      <c r="E949" s="5"/>
      <c r="F949" s="5"/>
      <c r="G949" s="5"/>
      <c r="H949" s="5"/>
      <c r="I949" s="5"/>
      <c r="J949" s="5"/>
    </row>
    <row r="950" spans="1:10" ht="14.1" customHeight="1" thickBot="1" x14ac:dyDescent="0.25">
      <c r="A950" s="67" t="s">
        <v>15735</v>
      </c>
      <c r="B950" s="67" t="s">
        <v>16146</v>
      </c>
      <c r="C950" s="67" t="s">
        <v>15641</v>
      </c>
      <c r="D950" s="67" t="s">
        <v>15251</v>
      </c>
      <c r="E950" s="67" t="s">
        <v>6932</v>
      </c>
      <c r="F950" s="67" t="s">
        <v>15280</v>
      </c>
      <c r="G950" s="5"/>
      <c r="H950" s="5"/>
      <c r="I950" s="5"/>
      <c r="J950" s="5"/>
    </row>
    <row r="951" spans="1:10" ht="14.1" customHeight="1" x14ac:dyDescent="0.2">
      <c r="A951" s="63">
        <v>15101506</v>
      </c>
      <c r="B951" s="64" t="str">
        <f ca="1">IFERROR(INDEX(UNSPSCDes,MATCH(INDIRECT(ADDRESS(ROW(),COLUMN()-1,4)),UNSPSCCode,0)),"")</f>
        <v>Gasolina</v>
      </c>
      <c r="C951" s="63" t="s">
        <v>18143</v>
      </c>
      <c r="D951" s="63">
        <v>3</v>
      </c>
      <c r="E951" s="66">
        <v>362327.83</v>
      </c>
      <c r="F951" s="65">
        <f ca="1">INDIRECT(ADDRESS(ROW(),COLUMN()-2,4))*INDIRECT(ADDRESS(ROW(),COLUMN()-1,4))</f>
        <v>1086983.49</v>
      </c>
      <c r="G951" s="5"/>
      <c r="H951" s="5"/>
      <c r="I951" s="5"/>
      <c r="J951" s="5"/>
    </row>
    <row r="952" spans="1:10" ht="13.5" customHeight="1" x14ac:dyDescent="0.2">
      <c r="A952" s="63">
        <v>15101505</v>
      </c>
      <c r="B952" s="64" t="str">
        <f ca="1">IFERROR(INDEX(UNSPSCDes,MATCH(INDIRECT(ADDRESS(ROW(),COLUMN()-1,4)),UNSPSCCode,0)),"")</f>
        <v>Combustible diesel</v>
      </c>
      <c r="C952" s="63" t="s">
        <v>18143</v>
      </c>
      <c r="D952" s="63">
        <v>3</v>
      </c>
      <c r="E952" s="66">
        <v>155283</v>
      </c>
      <c r="F952" s="65">
        <f ca="1">INDIRECT(ADDRESS(ROW(),COLUMN()-2,4))*INDIRECT(ADDRESS(ROW(),COLUMN()-1,4))</f>
        <v>465849</v>
      </c>
      <c r="G952" s="5"/>
      <c r="H952" s="5"/>
      <c r="I952" s="5"/>
      <c r="J952" s="5"/>
    </row>
    <row r="953" spans="1:10" ht="13.5" customHeight="1" x14ac:dyDescent="0.2">
      <c r="A953" s="63">
        <v>15121501</v>
      </c>
      <c r="B953" s="64" t="str">
        <f ca="1">IFERROR(INDEX(UNSPSCDes,MATCH(INDIRECT(ADDRESS(ROW(),COLUMN()-1,4)),UNSPSCCode,0)),"")</f>
        <v>Aceite motor</v>
      </c>
      <c r="C953" s="63" t="s">
        <v>18143</v>
      </c>
      <c r="D953" s="63">
        <v>3</v>
      </c>
      <c r="E953" s="66">
        <v>8000</v>
      </c>
      <c r="F953" s="65">
        <f ca="1">INDIRECT(ADDRESS(ROW(),COLUMN()-2,4))*INDIRECT(ADDRESS(ROW(),COLUMN()-1,4))</f>
        <v>24000</v>
      </c>
      <c r="G953" s="5"/>
      <c r="H953" s="5"/>
      <c r="I953" s="5"/>
      <c r="J953" s="5"/>
    </row>
    <row r="954" spans="1:10" ht="14.1" customHeight="1" x14ac:dyDescent="0.2">
      <c r="A954" s="5"/>
      <c r="B954" s="5"/>
      <c r="C954" s="5"/>
      <c r="D954" s="5"/>
      <c r="E954" s="68" t="s">
        <v>12549</v>
      </c>
      <c r="F954" s="69">
        <f ca="1">SUM(Table390[MONTO TOTAL ESTIMADO])</f>
        <v>1576832.49</v>
      </c>
      <c r="G954" s="5"/>
      <c r="H954" s="5" t="str">
        <f>C944</f>
        <v>Bienes</v>
      </c>
      <c r="I954" s="5" t="str">
        <f>E944</f>
        <v>No</v>
      </c>
      <c r="J954" s="5" t="str">
        <f>D944</f>
        <v>Comparacion de Precios</v>
      </c>
    </row>
    <row r="955" spans="1:10" ht="14.1" customHeight="1" thickBot="1" x14ac:dyDescent="0.3"/>
    <row r="956" spans="1:10" ht="33.75" customHeight="1" thickBot="1" x14ac:dyDescent="0.25">
      <c r="A956" s="59" t="s">
        <v>16382</v>
      </c>
      <c r="B956" s="59" t="s">
        <v>161</v>
      </c>
      <c r="C956" s="59" t="s">
        <v>11723</v>
      </c>
      <c r="D956" s="59" t="s">
        <v>14377</v>
      </c>
      <c r="E956" s="59" t="s">
        <v>10961</v>
      </c>
      <c r="F956" s="59" t="s">
        <v>11094</v>
      </c>
      <c r="G956" s="5"/>
      <c r="H956" s="5"/>
      <c r="I956" s="5"/>
      <c r="J956" s="5"/>
    </row>
    <row r="957" spans="1:10" ht="14.1" customHeight="1" thickBot="1" x14ac:dyDescent="0.25">
      <c r="A957" s="61" t="s">
        <v>18865</v>
      </c>
      <c r="B957" s="61" t="s">
        <v>18867</v>
      </c>
      <c r="C957" s="61" t="s">
        <v>17798</v>
      </c>
      <c r="D957" s="61" t="s">
        <v>10170</v>
      </c>
      <c r="E957" s="61" t="s">
        <v>8854</v>
      </c>
      <c r="F957" s="61"/>
      <c r="G957" s="5"/>
      <c r="H957" s="5"/>
      <c r="I957" s="5"/>
      <c r="J957" s="5"/>
    </row>
    <row r="958" spans="1:10" ht="14.1" customHeight="1" thickBot="1" x14ac:dyDescent="0.25">
      <c r="A958" s="80" t="s">
        <v>14828</v>
      </c>
      <c r="B958" s="62" t="s">
        <v>8528</v>
      </c>
      <c r="C958" s="71">
        <v>45019</v>
      </c>
      <c r="D958" s="80" t="s">
        <v>9385</v>
      </c>
      <c r="E958" s="62" t="s">
        <v>13092</v>
      </c>
      <c r="F958" s="61" t="s">
        <v>3080</v>
      </c>
      <c r="G958" s="5"/>
      <c r="H958" s="5"/>
      <c r="I958" s="5"/>
      <c r="J958" s="5"/>
    </row>
    <row r="959" spans="1:10" ht="14.1" customHeight="1" thickBot="1" x14ac:dyDescent="0.25">
      <c r="A959" s="81"/>
      <c r="B959" s="62" t="s">
        <v>1786</v>
      </c>
      <c r="C959" s="60">
        <f>IF(C958="","",IF(AND(MONTH(C958)&gt;=1,MONTH(C958)&lt;=3),1,IF(AND(MONTH(C958)&gt;=4,MONTH(C958)&lt;=6),2,IF(AND(MONTH(C958)&gt;=7,MONTH(C958)&lt;=9),3,4))))</f>
        <v>2</v>
      </c>
      <c r="D959" s="81"/>
      <c r="E959" s="62" t="s">
        <v>2417</v>
      </c>
      <c r="F959" s="61" t="s">
        <v>11111</v>
      </c>
      <c r="G959" s="5"/>
      <c r="H959" s="5"/>
      <c r="I959" s="5"/>
      <c r="J959" s="5"/>
    </row>
    <row r="960" spans="1:10" ht="14.1" customHeight="1" thickBot="1" x14ac:dyDescent="0.25">
      <c r="A960" s="81"/>
      <c r="B960" s="62" t="s">
        <v>12941</v>
      </c>
      <c r="C960" s="71">
        <v>45020</v>
      </c>
      <c r="D960" s="81"/>
      <c r="E960" s="62" t="s">
        <v>3073</v>
      </c>
      <c r="F960" s="61" t="s">
        <v>11111</v>
      </c>
      <c r="G960" s="5"/>
      <c r="H960" s="5"/>
      <c r="I960" s="5"/>
      <c r="J960" s="5"/>
    </row>
    <row r="961" spans="1:10" ht="14.1" customHeight="1" thickBot="1" x14ac:dyDescent="0.25">
      <c r="A961" s="81"/>
      <c r="B961" s="62" t="s">
        <v>1786</v>
      </c>
      <c r="C961" s="60">
        <f>IF(C960="","",IF(AND(MONTH(C960)&gt;=1,MONTH(C960)&lt;=3),1,IF(AND(MONTH(C960)&gt;=4,MONTH(C960)&lt;=6),2,IF(AND(MONTH(C960)&gt;=7,MONTH(C960)&lt;=9),3,4))))</f>
        <v>2</v>
      </c>
      <c r="D961" s="81"/>
      <c r="E961" s="62" t="s">
        <v>13191</v>
      </c>
      <c r="F961" s="61" t="s">
        <v>11111</v>
      </c>
      <c r="G961" s="5"/>
      <c r="H961" s="5"/>
      <c r="I961" s="5"/>
      <c r="J961" s="5"/>
    </row>
    <row r="962" spans="1:10" ht="14.1" customHeight="1" thickBot="1" x14ac:dyDescent="0.25">
      <c r="A962" s="5"/>
      <c r="B962" s="5"/>
      <c r="C962" s="5"/>
      <c r="D962" s="5"/>
      <c r="E962" s="5"/>
      <c r="F962" s="5"/>
      <c r="G962" s="5"/>
      <c r="H962" s="5"/>
      <c r="I962" s="5"/>
      <c r="J962" s="5"/>
    </row>
    <row r="963" spans="1:10" ht="14.1" customHeight="1" thickBot="1" x14ac:dyDescent="0.25">
      <c r="A963" s="67" t="s">
        <v>15735</v>
      </c>
      <c r="B963" s="67" t="s">
        <v>16146</v>
      </c>
      <c r="C963" s="67" t="s">
        <v>15641</v>
      </c>
      <c r="D963" s="67" t="s">
        <v>15251</v>
      </c>
      <c r="E963" s="67" t="s">
        <v>6932</v>
      </c>
      <c r="F963" s="67" t="s">
        <v>15280</v>
      </c>
      <c r="G963" s="5"/>
      <c r="H963" s="5"/>
      <c r="I963" s="5"/>
      <c r="J963" s="5"/>
    </row>
    <row r="964" spans="1:10" ht="13.5" customHeight="1" x14ac:dyDescent="0.2">
      <c r="A964" s="63">
        <v>47132102</v>
      </c>
      <c r="B964" s="64" t="str">
        <f ca="1">IFERROR(INDEX(UNSPSCDes,MATCH(INDIRECT(ADDRESS(ROW(),COLUMN()-1,4)),UNSPSCCode,0)),"")</f>
        <v>Kits de limpieza para uso general</v>
      </c>
      <c r="C964" s="63" t="s">
        <v>1449</v>
      </c>
      <c r="D964" s="63">
        <v>1</v>
      </c>
      <c r="E964" s="66">
        <v>7650</v>
      </c>
      <c r="F964" s="65">
        <f ca="1">INDIRECT(ADDRESS(ROW(),COLUMN()-2,4))*INDIRECT(ADDRESS(ROW(),COLUMN()-1,4))</f>
        <v>7650</v>
      </c>
      <c r="G964" s="5"/>
      <c r="H964" s="5"/>
      <c r="I964" s="5"/>
      <c r="J964" s="5"/>
    </row>
    <row r="965" spans="1:10" ht="14.1" customHeight="1" x14ac:dyDescent="0.2">
      <c r="A965" s="5"/>
      <c r="B965" s="5"/>
      <c r="C965" s="5"/>
      <c r="D965" s="5"/>
      <c r="E965" s="68" t="s">
        <v>12549</v>
      </c>
      <c r="F965" s="69">
        <f ca="1">SUM(Table391[MONTO TOTAL ESTIMADO])</f>
        <v>7650</v>
      </c>
      <c r="G965" s="5"/>
      <c r="H965" s="5" t="str">
        <f>C957</f>
        <v>Bienes</v>
      </c>
      <c r="I965" s="5" t="str">
        <f>E957</f>
        <v>Sí</v>
      </c>
      <c r="J965" s="5" t="str">
        <f>D957</f>
        <v>Compras por debajo del Umbral</v>
      </c>
    </row>
    <row r="966" spans="1:10" ht="14.1" customHeight="1" thickBot="1" x14ac:dyDescent="0.3"/>
    <row r="967" spans="1:10" ht="33.75" customHeight="1" thickBot="1" x14ac:dyDescent="0.25">
      <c r="A967" s="59" t="s">
        <v>16382</v>
      </c>
      <c r="B967" s="59" t="s">
        <v>161</v>
      </c>
      <c r="C967" s="59" t="s">
        <v>11723</v>
      </c>
      <c r="D967" s="59" t="s">
        <v>14377</v>
      </c>
      <c r="E967" s="59" t="s">
        <v>10961</v>
      </c>
      <c r="F967" s="59" t="s">
        <v>11094</v>
      </c>
      <c r="G967" s="5"/>
      <c r="H967" s="5"/>
      <c r="I967" s="5"/>
      <c r="J967" s="5"/>
    </row>
    <row r="968" spans="1:10" ht="14.1" customHeight="1" thickBot="1" x14ac:dyDescent="0.25">
      <c r="A968" s="61" t="s">
        <v>18865</v>
      </c>
      <c r="B968" s="61" t="s">
        <v>18866</v>
      </c>
      <c r="C968" s="61" t="s">
        <v>17798</v>
      </c>
      <c r="D968" s="61" t="s">
        <v>17483</v>
      </c>
      <c r="E968" s="61" t="s">
        <v>8854</v>
      </c>
      <c r="F968" s="61"/>
      <c r="G968" s="5"/>
      <c r="H968" s="5"/>
      <c r="I968" s="5"/>
      <c r="J968" s="5"/>
    </row>
    <row r="969" spans="1:10" ht="14.1" customHeight="1" thickBot="1" x14ac:dyDescent="0.25">
      <c r="A969" s="80" t="s">
        <v>14828</v>
      </c>
      <c r="B969" s="62" t="s">
        <v>8528</v>
      </c>
      <c r="C969" s="71">
        <v>45201</v>
      </c>
      <c r="D969" s="80" t="s">
        <v>9385</v>
      </c>
      <c r="E969" s="62" t="s">
        <v>13092</v>
      </c>
      <c r="F969" s="61" t="s">
        <v>3080</v>
      </c>
      <c r="G969" s="5"/>
      <c r="H969" s="5"/>
      <c r="I969" s="5"/>
      <c r="J969" s="5"/>
    </row>
    <row r="970" spans="1:10" ht="14.1" customHeight="1" thickBot="1" x14ac:dyDescent="0.25">
      <c r="A970" s="81"/>
      <c r="B970" s="62" t="s">
        <v>1786</v>
      </c>
      <c r="C970" s="60">
        <f>IF(C969="","",IF(AND(MONTH(C969)&gt;=1,MONTH(C969)&lt;=3),1,IF(AND(MONTH(C969)&gt;=4,MONTH(C969)&lt;=6),2,IF(AND(MONTH(C969)&gt;=7,MONTH(C969)&lt;=9),3,4))))</f>
        <v>4</v>
      </c>
      <c r="D970" s="81"/>
      <c r="E970" s="62" t="s">
        <v>2417</v>
      </c>
      <c r="F970" s="61" t="s">
        <v>11111</v>
      </c>
      <c r="G970" s="5"/>
      <c r="H970" s="5"/>
      <c r="I970" s="5"/>
      <c r="J970" s="5"/>
    </row>
    <row r="971" spans="1:10" ht="14.1" customHeight="1" thickBot="1" x14ac:dyDescent="0.25">
      <c r="A971" s="81"/>
      <c r="B971" s="62" t="s">
        <v>12941</v>
      </c>
      <c r="C971" s="71">
        <v>45216</v>
      </c>
      <c r="D971" s="81"/>
      <c r="E971" s="62" t="s">
        <v>3073</v>
      </c>
      <c r="F971" s="61" t="s">
        <v>11111</v>
      </c>
      <c r="G971" s="5"/>
      <c r="H971" s="5"/>
      <c r="I971" s="5"/>
      <c r="J971" s="5"/>
    </row>
    <row r="972" spans="1:10" ht="14.1" customHeight="1" thickBot="1" x14ac:dyDescent="0.25">
      <c r="A972" s="81"/>
      <c r="B972" s="62" t="s">
        <v>1786</v>
      </c>
      <c r="C972" s="60">
        <f>IF(C971="","",IF(AND(MONTH(C971)&gt;=1,MONTH(C971)&lt;=3),1,IF(AND(MONTH(C971)&gt;=4,MONTH(C971)&lt;=6),2,IF(AND(MONTH(C971)&gt;=7,MONTH(C971)&lt;=9),3,4))))</f>
        <v>4</v>
      </c>
      <c r="D972" s="81"/>
      <c r="E972" s="62" t="s">
        <v>13191</v>
      </c>
      <c r="F972" s="61" t="s">
        <v>11111</v>
      </c>
      <c r="G972" s="5"/>
      <c r="H972" s="5"/>
      <c r="I972" s="5"/>
      <c r="J972" s="5"/>
    </row>
    <row r="973" spans="1:10" ht="14.1" customHeight="1" thickBot="1" x14ac:dyDescent="0.25">
      <c r="A973" s="5"/>
      <c r="B973" s="5"/>
      <c r="C973" s="5"/>
      <c r="D973" s="5"/>
      <c r="E973" s="5"/>
      <c r="F973" s="5"/>
      <c r="G973" s="5"/>
      <c r="H973" s="5"/>
      <c r="I973" s="5"/>
      <c r="J973" s="5"/>
    </row>
    <row r="974" spans="1:10" ht="14.1" customHeight="1" thickBot="1" x14ac:dyDescent="0.25">
      <c r="A974" s="67" t="s">
        <v>15735</v>
      </c>
      <c r="B974" s="67" t="s">
        <v>16146</v>
      </c>
      <c r="C974" s="67" t="s">
        <v>15641</v>
      </c>
      <c r="D974" s="67" t="s">
        <v>15251</v>
      </c>
      <c r="E974" s="67" t="s">
        <v>6932</v>
      </c>
      <c r="F974" s="67" t="s">
        <v>15280</v>
      </c>
      <c r="G974" s="5"/>
      <c r="H974" s="5"/>
      <c r="I974" s="5"/>
      <c r="J974" s="5"/>
    </row>
    <row r="975" spans="1:10" ht="13.5" customHeight="1" x14ac:dyDescent="0.2">
      <c r="A975" s="63">
        <v>46191606</v>
      </c>
      <c r="B975" s="64" t="str">
        <f ca="1">IFERROR(INDEX(UNSPSCDes,MATCH(INDIRECT(ADDRESS(ROW(),COLUMN()-1,4)),UNSPSCCode,0)),"")</f>
        <v>Espuma de supresión de incendios o compuestos similares</v>
      </c>
      <c r="C975" s="63" t="s">
        <v>1449</v>
      </c>
      <c r="D975" s="63">
        <v>1</v>
      </c>
      <c r="E975" s="66">
        <v>300000</v>
      </c>
      <c r="F975" s="65">
        <f ca="1">INDIRECT(ADDRESS(ROW(),COLUMN()-2,4))*INDIRECT(ADDRESS(ROW(),COLUMN()-1,4))</f>
        <v>300000</v>
      </c>
      <c r="G975" s="5"/>
      <c r="H975" s="5"/>
      <c r="I975" s="5"/>
      <c r="J975" s="5"/>
    </row>
    <row r="976" spans="1:10" ht="14.1" customHeight="1" x14ac:dyDescent="0.2">
      <c r="A976" s="5"/>
      <c r="B976" s="5"/>
      <c r="C976" s="5"/>
      <c r="D976" s="5"/>
      <c r="E976" s="68" t="s">
        <v>12549</v>
      </c>
      <c r="F976" s="69">
        <f ca="1">SUM(Table392[MONTO TOTAL ESTIMADO])</f>
        <v>300000</v>
      </c>
      <c r="G976" s="5"/>
      <c r="H976" s="5" t="str">
        <f>C968</f>
        <v>Bienes</v>
      </c>
      <c r="I976" s="5" t="str">
        <f>E968</f>
        <v>Sí</v>
      </c>
      <c r="J976" s="5" t="str">
        <f>D968</f>
        <v>Compras Menores</v>
      </c>
    </row>
    <row r="977" spans="1:10" ht="14.1" customHeight="1" thickBot="1" x14ac:dyDescent="0.3"/>
    <row r="978" spans="1:10" ht="33.75" customHeight="1" thickBot="1" x14ac:dyDescent="0.25">
      <c r="A978" s="59" t="s">
        <v>16382</v>
      </c>
      <c r="B978" s="59" t="s">
        <v>161</v>
      </c>
      <c r="C978" s="59" t="s">
        <v>11723</v>
      </c>
      <c r="D978" s="59" t="s">
        <v>14377</v>
      </c>
      <c r="E978" s="59" t="s">
        <v>10961</v>
      </c>
      <c r="F978" s="59" t="s">
        <v>11094</v>
      </c>
      <c r="G978" s="5"/>
      <c r="H978" s="5"/>
      <c r="I978" s="5"/>
      <c r="J978" s="5"/>
    </row>
    <row r="979" spans="1:10" ht="14.1" customHeight="1" thickBot="1" x14ac:dyDescent="0.25">
      <c r="A979" s="61" t="s">
        <v>18868</v>
      </c>
      <c r="B979" s="61" t="s">
        <v>18869</v>
      </c>
      <c r="C979" s="61" t="s">
        <v>17798</v>
      </c>
      <c r="D979" s="61" t="s">
        <v>10170</v>
      </c>
      <c r="E979" s="61" t="s">
        <v>8854</v>
      </c>
      <c r="F979" s="61"/>
      <c r="G979" s="5"/>
      <c r="H979" s="5"/>
      <c r="I979" s="5"/>
      <c r="J979" s="5"/>
    </row>
    <row r="980" spans="1:10" ht="14.1" customHeight="1" thickBot="1" x14ac:dyDescent="0.25">
      <c r="A980" s="80" t="s">
        <v>14828</v>
      </c>
      <c r="B980" s="62" t="s">
        <v>8528</v>
      </c>
      <c r="C980" s="71">
        <v>44928</v>
      </c>
      <c r="D980" s="80" t="s">
        <v>9385</v>
      </c>
      <c r="E980" s="62" t="s">
        <v>13092</v>
      </c>
      <c r="F980" s="61" t="s">
        <v>3080</v>
      </c>
      <c r="G980" s="5"/>
      <c r="H980" s="5"/>
      <c r="I980" s="5"/>
      <c r="J980" s="5"/>
    </row>
    <row r="981" spans="1:10" ht="14.1" customHeight="1" thickBot="1" x14ac:dyDescent="0.25">
      <c r="A981" s="81"/>
      <c r="B981" s="62" t="s">
        <v>1786</v>
      </c>
      <c r="C981" s="60">
        <f>IF(C980="","",IF(AND(MONTH(C980)&gt;=1,MONTH(C980)&lt;=3),1,IF(AND(MONTH(C980)&gt;=4,MONTH(C980)&lt;=6),2,IF(AND(MONTH(C980)&gt;=7,MONTH(C980)&lt;=9),3,4))))</f>
        <v>1</v>
      </c>
      <c r="D981" s="81"/>
      <c r="E981" s="62" t="s">
        <v>2417</v>
      </c>
      <c r="F981" s="61" t="s">
        <v>11111</v>
      </c>
      <c r="G981" s="5"/>
      <c r="H981" s="5"/>
      <c r="I981" s="5"/>
      <c r="J981" s="5"/>
    </row>
    <row r="982" spans="1:10" ht="14.1" customHeight="1" thickBot="1" x14ac:dyDescent="0.25">
      <c r="A982" s="81"/>
      <c r="B982" s="62" t="s">
        <v>12941</v>
      </c>
      <c r="C982" s="71">
        <v>44929</v>
      </c>
      <c r="D982" s="81"/>
      <c r="E982" s="62" t="s">
        <v>3073</v>
      </c>
      <c r="F982" s="61" t="s">
        <v>11111</v>
      </c>
      <c r="G982" s="5"/>
      <c r="H982" s="5"/>
      <c r="I982" s="5"/>
      <c r="J982" s="5"/>
    </row>
    <row r="983" spans="1:10" ht="14.1" customHeight="1" thickBot="1" x14ac:dyDescent="0.25">
      <c r="A983" s="81"/>
      <c r="B983" s="62" t="s">
        <v>1786</v>
      </c>
      <c r="C983" s="60">
        <f>IF(C982="","",IF(AND(MONTH(C982)&gt;=1,MONTH(C982)&lt;=3),1,IF(AND(MONTH(C982)&gt;=4,MONTH(C982)&lt;=6),2,IF(AND(MONTH(C982)&gt;=7,MONTH(C982)&lt;=9),3,4))))</f>
        <v>1</v>
      </c>
      <c r="D983" s="81"/>
      <c r="E983" s="62" t="s">
        <v>13191</v>
      </c>
      <c r="F983" s="61" t="s">
        <v>11111</v>
      </c>
      <c r="G983" s="5"/>
      <c r="H983" s="5"/>
      <c r="I983" s="5"/>
      <c r="J983" s="5"/>
    </row>
    <row r="984" spans="1:10" ht="14.1" customHeight="1" thickBot="1" x14ac:dyDescent="0.25">
      <c r="A984" s="5"/>
      <c r="B984" s="5"/>
      <c r="C984" s="5"/>
      <c r="D984" s="5"/>
      <c r="E984" s="5"/>
      <c r="F984" s="5"/>
      <c r="G984" s="5"/>
      <c r="H984" s="5"/>
      <c r="I984" s="5"/>
      <c r="J984" s="5"/>
    </row>
    <row r="985" spans="1:10" ht="14.1" customHeight="1" thickBot="1" x14ac:dyDescent="0.25">
      <c r="A985" s="67" t="s">
        <v>15735</v>
      </c>
      <c r="B985" s="67" t="s">
        <v>16146</v>
      </c>
      <c r="C985" s="67" t="s">
        <v>15641</v>
      </c>
      <c r="D985" s="67" t="s">
        <v>15251</v>
      </c>
      <c r="E985" s="67" t="s">
        <v>6932</v>
      </c>
      <c r="F985" s="67" t="s">
        <v>15280</v>
      </c>
      <c r="G985" s="5"/>
      <c r="H985" s="5"/>
      <c r="I985" s="5"/>
      <c r="J985" s="5"/>
    </row>
    <row r="986" spans="1:10" ht="13.5" customHeight="1" x14ac:dyDescent="0.2">
      <c r="A986" s="63">
        <v>47132102</v>
      </c>
      <c r="B986" s="64" t="str">
        <f ca="1">IFERROR(INDEX(UNSPSCDes,MATCH(INDIRECT(ADDRESS(ROW(),COLUMN()-1,4)),UNSPSCCode,0)),"")</f>
        <v>Kits de limpieza para uso general</v>
      </c>
      <c r="C986" s="63" t="s">
        <v>18143</v>
      </c>
      <c r="D986" s="63">
        <v>3</v>
      </c>
      <c r="E986" s="66">
        <v>41666.666599999997</v>
      </c>
      <c r="F986" s="65">
        <f ca="1">INDIRECT(ADDRESS(ROW(),COLUMN()-2,4))*INDIRECT(ADDRESS(ROW(),COLUMN()-1,4))</f>
        <v>124999.99979999999</v>
      </c>
      <c r="G986" s="5"/>
      <c r="H986" s="5"/>
      <c r="I986" s="5"/>
      <c r="J986" s="5"/>
    </row>
    <row r="987" spans="1:10" ht="14.1" customHeight="1" x14ac:dyDescent="0.2">
      <c r="A987" s="5"/>
      <c r="B987" s="5"/>
      <c r="C987" s="5"/>
      <c r="D987" s="5"/>
      <c r="E987" s="68" t="s">
        <v>12549</v>
      </c>
      <c r="F987" s="69">
        <f ca="1">SUM(Table393[MONTO TOTAL ESTIMADO])</f>
        <v>124999.99979999999</v>
      </c>
      <c r="G987" s="5"/>
      <c r="H987" s="5" t="str">
        <f>C979</f>
        <v>Bienes</v>
      </c>
      <c r="I987" s="5" t="str">
        <f>E979</f>
        <v>Sí</v>
      </c>
      <c r="J987" s="5" t="str">
        <f>D979</f>
        <v>Compras por debajo del Umbral</v>
      </c>
    </row>
    <row r="988" spans="1:10" ht="14.1" customHeight="1" thickBot="1" x14ac:dyDescent="0.3"/>
    <row r="989" spans="1:10" ht="33.75" customHeight="1" thickBot="1" x14ac:dyDescent="0.25">
      <c r="A989" s="59" t="s">
        <v>16382</v>
      </c>
      <c r="B989" s="59" t="s">
        <v>161</v>
      </c>
      <c r="C989" s="59" t="s">
        <v>11723</v>
      </c>
      <c r="D989" s="59" t="s">
        <v>14377</v>
      </c>
      <c r="E989" s="59" t="s">
        <v>10961</v>
      </c>
      <c r="F989" s="59" t="s">
        <v>11094</v>
      </c>
      <c r="G989" s="5"/>
      <c r="H989" s="5"/>
      <c r="I989" s="5"/>
      <c r="J989" s="5"/>
    </row>
    <row r="990" spans="1:10" ht="14.1" customHeight="1" thickBot="1" x14ac:dyDescent="0.25">
      <c r="A990" s="61" t="s">
        <v>18868</v>
      </c>
      <c r="B990" s="61" t="s">
        <v>18869</v>
      </c>
      <c r="C990" s="61" t="s">
        <v>17798</v>
      </c>
      <c r="D990" s="61" t="s">
        <v>10170</v>
      </c>
      <c r="E990" s="61" t="s">
        <v>8854</v>
      </c>
      <c r="F990" s="61"/>
      <c r="G990" s="5"/>
      <c r="H990" s="5"/>
      <c r="I990" s="5"/>
      <c r="J990" s="5"/>
    </row>
    <row r="991" spans="1:10" ht="14.1" customHeight="1" thickBot="1" x14ac:dyDescent="0.25">
      <c r="A991" s="80" t="s">
        <v>14828</v>
      </c>
      <c r="B991" s="62" t="s">
        <v>8528</v>
      </c>
      <c r="C991" s="71">
        <v>45019</v>
      </c>
      <c r="D991" s="80" t="s">
        <v>9385</v>
      </c>
      <c r="E991" s="62" t="s">
        <v>13092</v>
      </c>
      <c r="F991" s="61" t="s">
        <v>3080</v>
      </c>
      <c r="G991" s="5"/>
      <c r="H991" s="5"/>
      <c r="I991" s="5"/>
      <c r="J991" s="5"/>
    </row>
    <row r="992" spans="1:10" ht="14.1" customHeight="1" thickBot="1" x14ac:dyDescent="0.25">
      <c r="A992" s="81"/>
      <c r="B992" s="62" t="s">
        <v>1786</v>
      </c>
      <c r="C992" s="60">
        <f>IF(C991="","",IF(AND(MONTH(C991)&gt;=1,MONTH(C991)&lt;=3),1,IF(AND(MONTH(C991)&gt;=4,MONTH(C991)&lt;=6),2,IF(AND(MONTH(C991)&gt;=7,MONTH(C991)&lt;=9),3,4))))</f>
        <v>2</v>
      </c>
      <c r="D992" s="81"/>
      <c r="E992" s="62" t="s">
        <v>2417</v>
      </c>
      <c r="F992" s="61" t="s">
        <v>11111</v>
      </c>
      <c r="G992" s="5"/>
      <c r="H992" s="5"/>
      <c r="I992" s="5"/>
      <c r="J992" s="5"/>
    </row>
    <row r="993" spans="1:10" ht="14.1" customHeight="1" thickBot="1" x14ac:dyDescent="0.25">
      <c r="A993" s="81"/>
      <c r="B993" s="62" t="s">
        <v>12941</v>
      </c>
      <c r="C993" s="71">
        <v>45020</v>
      </c>
      <c r="D993" s="81"/>
      <c r="E993" s="62" t="s">
        <v>3073</v>
      </c>
      <c r="F993" s="61" t="s">
        <v>11111</v>
      </c>
      <c r="G993" s="5"/>
      <c r="H993" s="5"/>
      <c r="I993" s="5"/>
      <c r="J993" s="5"/>
    </row>
    <row r="994" spans="1:10" ht="14.1" customHeight="1" thickBot="1" x14ac:dyDescent="0.25">
      <c r="A994" s="81"/>
      <c r="B994" s="62" t="s">
        <v>1786</v>
      </c>
      <c r="C994" s="60">
        <f>IF(C993="","",IF(AND(MONTH(C993)&gt;=1,MONTH(C993)&lt;=3),1,IF(AND(MONTH(C993)&gt;=4,MONTH(C993)&lt;=6),2,IF(AND(MONTH(C993)&gt;=7,MONTH(C993)&lt;=9),3,4))))</f>
        <v>2</v>
      </c>
      <c r="D994" s="81"/>
      <c r="E994" s="62" t="s">
        <v>13191</v>
      </c>
      <c r="F994" s="61" t="s">
        <v>11111</v>
      </c>
      <c r="G994" s="5"/>
      <c r="H994" s="5"/>
      <c r="I994" s="5"/>
      <c r="J994" s="5"/>
    </row>
    <row r="995" spans="1:10" ht="14.1" customHeight="1" thickBot="1" x14ac:dyDescent="0.25">
      <c r="A995" s="5"/>
      <c r="B995" s="5"/>
      <c r="C995" s="5"/>
      <c r="D995" s="5"/>
      <c r="E995" s="5"/>
      <c r="F995" s="5"/>
      <c r="G995" s="5"/>
      <c r="H995" s="5"/>
      <c r="I995" s="5"/>
      <c r="J995" s="5"/>
    </row>
    <row r="996" spans="1:10" ht="14.1" customHeight="1" thickBot="1" x14ac:dyDescent="0.25">
      <c r="A996" s="67" t="s">
        <v>15735</v>
      </c>
      <c r="B996" s="67" t="s">
        <v>16146</v>
      </c>
      <c r="C996" s="67" t="s">
        <v>15641</v>
      </c>
      <c r="D996" s="67" t="s">
        <v>15251</v>
      </c>
      <c r="E996" s="67" t="s">
        <v>6932</v>
      </c>
      <c r="F996" s="67" t="s">
        <v>15280</v>
      </c>
      <c r="G996" s="5"/>
      <c r="H996" s="5"/>
      <c r="I996" s="5"/>
      <c r="J996" s="5"/>
    </row>
    <row r="997" spans="1:10" ht="13.5" customHeight="1" x14ac:dyDescent="0.2">
      <c r="A997" s="63">
        <v>47132102</v>
      </c>
      <c r="B997" s="64" t="str">
        <f ca="1">IFERROR(INDEX(UNSPSCDes,MATCH(INDIRECT(ADDRESS(ROW(),COLUMN()-1,4)),UNSPSCCode,0)),"")</f>
        <v>Kits de limpieza para uso general</v>
      </c>
      <c r="C997" s="63" t="s">
        <v>18143</v>
      </c>
      <c r="D997" s="63">
        <v>3</v>
      </c>
      <c r="E997" s="66">
        <v>41666.666599999997</v>
      </c>
      <c r="F997" s="65">
        <f ca="1">INDIRECT(ADDRESS(ROW(),COLUMN()-2,4))*INDIRECT(ADDRESS(ROW(),COLUMN()-1,4))</f>
        <v>124999.99979999999</v>
      </c>
      <c r="G997" s="5"/>
      <c r="H997" s="5"/>
      <c r="I997" s="5"/>
      <c r="J997" s="5"/>
    </row>
    <row r="998" spans="1:10" ht="14.1" customHeight="1" x14ac:dyDescent="0.2">
      <c r="A998" s="5"/>
      <c r="B998" s="5"/>
      <c r="C998" s="5"/>
      <c r="D998" s="5"/>
      <c r="E998" s="68" t="s">
        <v>12549</v>
      </c>
      <c r="F998" s="69">
        <f ca="1">SUM(Table394[MONTO TOTAL ESTIMADO])</f>
        <v>124999.99979999999</v>
      </c>
      <c r="G998" s="5"/>
      <c r="H998" s="5" t="str">
        <f>C990</f>
        <v>Bienes</v>
      </c>
      <c r="I998" s="5" t="str">
        <f>E990</f>
        <v>Sí</v>
      </c>
      <c r="J998" s="5" t="str">
        <f>D990</f>
        <v>Compras por debajo del Umbral</v>
      </c>
    </row>
    <row r="999" spans="1:10" ht="14.1" customHeight="1" thickBot="1" x14ac:dyDescent="0.3"/>
    <row r="1000" spans="1:10" ht="33.75" customHeight="1" thickBot="1" x14ac:dyDescent="0.25">
      <c r="A1000" s="59" t="s">
        <v>16382</v>
      </c>
      <c r="B1000" s="59" t="s">
        <v>161</v>
      </c>
      <c r="C1000" s="59" t="s">
        <v>11723</v>
      </c>
      <c r="D1000" s="59" t="s">
        <v>14377</v>
      </c>
      <c r="E1000" s="59" t="s">
        <v>10961</v>
      </c>
      <c r="F1000" s="59" t="s">
        <v>11094</v>
      </c>
      <c r="G1000" s="5"/>
      <c r="H1000" s="5"/>
      <c r="I1000" s="5"/>
      <c r="J1000" s="5"/>
    </row>
    <row r="1001" spans="1:10" ht="14.1" customHeight="1" thickBot="1" x14ac:dyDescent="0.25">
      <c r="A1001" s="61" t="s">
        <v>18868</v>
      </c>
      <c r="B1001" s="61" t="s">
        <v>18869</v>
      </c>
      <c r="C1001" s="61" t="s">
        <v>17798</v>
      </c>
      <c r="D1001" s="61" t="s">
        <v>10170</v>
      </c>
      <c r="E1001" s="61" t="s">
        <v>8854</v>
      </c>
      <c r="F1001" s="61"/>
      <c r="G1001" s="5"/>
      <c r="H1001" s="5"/>
      <c r="I1001" s="5"/>
      <c r="J1001" s="5"/>
    </row>
    <row r="1002" spans="1:10" ht="14.1" customHeight="1" thickBot="1" x14ac:dyDescent="0.25">
      <c r="A1002" s="80" t="s">
        <v>14828</v>
      </c>
      <c r="B1002" s="62" t="s">
        <v>8528</v>
      </c>
      <c r="C1002" s="71">
        <v>45110</v>
      </c>
      <c r="D1002" s="80" t="s">
        <v>9385</v>
      </c>
      <c r="E1002" s="62" t="s">
        <v>13092</v>
      </c>
      <c r="F1002" s="61" t="s">
        <v>3080</v>
      </c>
      <c r="G1002" s="5"/>
      <c r="H1002" s="5"/>
      <c r="I1002" s="5"/>
      <c r="J1002" s="5"/>
    </row>
    <row r="1003" spans="1:10" ht="14.1" customHeight="1" thickBot="1" x14ac:dyDescent="0.25">
      <c r="A1003" s="81"/>
      <c r="B1003" s="62" t="s">
        <v>1786</v>
      </c>
      <c r="C1003" s="60">
        <f>IF(C1002="","",IF(AND(MONTH(C1002)&gt;=1,MONTH(C1002)&lt;=3),1,IF(AND(MONTH(C1002)&gt;=4,MONTH(C1002)&lt;=6),2,IF(AND(MONTH(C1002)&gt;=7,MONTH(C1002)&lt;=9),3,4))))</f>
        <v>3</v>
      </c>
      <c r="D1003" s="81"/>
      <c r="E1003" s="62" t="s">
        <v>2417</v>
      </c>
      <c r="F1003" s="61" t="s">
        <v>11111</v>
      </c>
      <c r="G1003" s="5"/>
      <c r="H1003" s="5"/>
      <c r="I1003" s="5"/>
      <c r="J1003" s="5"/>
    </row>
    <row r="1004" spans="1:10" ht="14.1" customHeight="1" thickBot="1" x14ac:dyDescent="0.25">
      <c r="A1004" s="81"/>
      <c r="B1004" s="62" t="s">
        <v>12941</v>
      </c>
      <c r="C1004" s="71">
        <v>45111</v>
      </c>
      <c r="D1004" s="81"/>
      <c r="E1004" s="62" t="s">
        <v>3073</v>
      </c>
      <c r="F1004" s="61" t="s">
        <v>11111</v>
      </c>
      <c r="G1004" s="5"/>
      <c r="H1004" s="5"/>
      <c r="I1004" s="5"/>
      <c r="J1004" s="5"/>
    </row>
    <row r="1005" spans="1:10" ht="14.1" customHeight="1" thickBot="1" x14ac:dyDescent="0.25">
      <c r="A1005" s="81"/>
      <c r="B1005" s="62" t="s">
        <v>1786</v>
      </c>
      <c r="C1005" s="60">
        <f>IF(C1004="","",IF(AND(MONTH(C1004)&gt;=1,MONTH(C1004)&lt;=3),1,IF(AND(MONTH(C1004)&gt;=4,MONTH(C1004)&lt;=6),2,IF(AND(MONTH(C1004)&gt;=7,MONTH(C1004)&lt;=9),3,4))))</f>
        <v>3</v>
      </c>
      <c r="D1005" s="81"/>
      <c r="E1005" s="62" t="s">
        <v>13191</v>
      </c>
      <c r="F1005" s="61" t="s">
        <v>11111</v>
      </c>
      <c r="G1005" s="5"/>
      <c r="H1005" s="5"/>
      <c r="I1005" s="5"/>
      <c r="J1005" s="5"/>
    </row>
    <row r="1006" spans="1:10" ht="14.1" customHeight="1" thickBot="1" x14ac:dyDescent="0.25">
      <c r="A1006" s="5"/>
      <c r="B1006" s="5"/>
      <c r="C1006" s="5"/>
      <c r="D1006" s="5"/>
      <c r="E1006" s="5"/>
      <c r="F1006" s="5"/>
      <c r="G1006" s="5"/>
      <c r="H1006" s="5"/>
      <c r="I1006" s="5"/>
      <c r="J1006" s="5"/>
    </row>
    <row r="1007" spans="1:10" ht="14.1" customHeight="1" thickBot="1" x14ac:dyDescent="0.25">
      <c r="A1007" s="67" t="s">
        <v>15735</v>
      </c>
      <c r="B1007" s="67" t="s">
        <v>16146</v>
      </c>
      <c r="C1007" s="67" t="s">
        <v>15641</v>
      </c>
      <c r="D1007" s="67" t="s">
        <v>15251</v>
      </c>
      <c r="E1007" s="67" t="s">
        <v>6932</v>
      </c>
      <c r="F1007" s="67" t="s">
        <v>15280</v>
      </c>
      <c r="G1007" s="5"/>
      <c r="H1007" s="5"/>
      <c r="I1007" s="5"/>
      <c r="J1007" s="5"/>
    </row>
    <row r="1008" spans="1:10" ht="13.5" customHeight="1" x14ac:dyDescent="0.2">
      <c r="A1008" s="63">
        <v>47132102</v>
      </c>
      <c r="B1008" s="64" t="str">
        <f ca="1">IFERROR(INDEX(UNSPSCDes,MATCH(INDIRECT(ADDRESS(ROW(),COLUMN()-1,4)),UNSPSCCode,0)),"")</f>
        <v>Kits de limpieza para uso general</v>
      </c>
      <c r="C1008" s="63" t="s">
        <v>18143</v>
      </c>
      <c r="D1008" s="63">
        <v>3</v>
      </c>
      <c r="E1008" s="66">
        <v>41666.666599999997</v>
      </c>
      <c r="F1008" s="65">
        <f ca="1">INDIRECT(ADDRESS(ROW(),COLUMN()-2,4))*INDIRECT(ADDRESS(ROW(),COLUMN()-1,4))</f>
        <v>124999.99979999999</v>
      </c>
      <c r="G1008" s="5"/>
      <c r="H1008" s="5"/>
      <c r="I1008" s="5"/>
      <c r="J1008" s="5"/>
    </row>
    <row r="1009" spans="1:10" ht="14.1" customHeight="1" x14ac:dyDescent="0.2">
      <c r="A1009" s="5"/>
      <c r="B1009" s="5"/>
      <c r="C1009" s="5"/>
      <c r="D1009" s="5"/>
      <c r="E1009" s="68" t="s">
        <v>12549</v>
      </c>
      <c r="F1009" s="69">
        <f ca="1">SUM(Table395[MONTO TOTAL ESTIMADO])</f>
        <v>124999.99979999999</v>
      </c>
      <c r="G1009" s="5"/>
      <c r="H1009" s="5" t="str">
        <f>C1001</f>
        <v>Bienes</v>
      </c>
      <c r="I1009" s="5" t="str">
        <f>E1001</f>
        <v>Sí</v>
      </c>
      <c r="J1009" s="5" t="str">
        <f>D1001</f>
        <v>Compras por debajo del Umbral</v>
      </c>
    </row>
    <row r="1010" spans="1:10" ht="14.1" customHeight="1" thickBot="1" x14ac:dyDescent="0.3"/>
    <row r="1011" spans="1:10" ht="33.75" customHeight="1" thickBot="1" x14ac:dyDescent="0.25">
      <c r="A1011" s="59" t="s">
        <v>16382</v>
      </c>
      <c r="B1011" s="59" t="s">
        <v>161</v>
      </c>
      <c r="C1011" s="59" t="s">
        <v>11723</v>
      </c>
      <c r="D1011" s="59" t="s">
        <v>14377</v>
      </c>
      <c r="E1011" s="59" t="s">
        <v>10961</v>
      </c>
      <c r="F1011" s="59" t="s">
        <v>11094</v>
      </c>
      <c r="G1011" s="5"/>
      <c r="H1011" s="5"/>
      <c r="I1011" s="5"/>
      <c r="J1011" s="5"/>
    </row>
    <row r="1012" spans="1:10" ht="14.1" customHeight="1" thickBot="1" x14ac:dyDescent="0.25">
      <c r="A1012" s="61" t="s">
        <v>18868</v>
      </c>
      <c r="B1012" s="61" t="s">
        <v>18869</v>
      </c>
      <c r="C1012" s="61" t="s">
        <v>17798</v>
      </c>
      <c r="D1012" s="61" t="s">
        <v>10170</v>
      </c>
      <c r="E1012" s="61" t="s">
        <v>8854</v>
      </c>
      <c r="F1012" s="61"/>
      <c r="G1012" s="5"/>
      <c r="H1012" s="5"/>
      <c r="I1012" s="5"/>
      <c r="J1012" s="5"/>
    </row>
    <row r="1013" spans="1:10" ht="14.1" customHeight="1" thickBot="1" x14ac:dyDescent="0.25">
      <c r="A1013" s="80" t="s">
        <v>14828</v>
      </c>
      <c r="B1013" s="62" t="s">
        <v>8528</v>
      </c>
      <c r="C1013" s="71">
        <v>45201</v>
      </c>
      <c r="D1013" s="80" t="s">
        <v>9385</v>
      </c>
      <c r="E1013" s="62" t="s">
        <v>13092</v>
      </c>
      <c r="F1013" s="61" t="s">
        <v>3080</v>
      </c>
      <c r="G1013" s="5"/>
      <c r="H1013" s="5"/>
      <c r="I1013" s="5"/>
      <c r="J1013" s="5"/>
    </row>
    <row r="1014" spans="1:10" ht="14.1" customHeight="1" thickBot="1" x14ac:dyDescent="0.25">
      <c r="A1014" s="81"/>
      <c r="B1014" s="62" t="s">
        <v>1786</v>
      </c>
      <c r="C1014" s="60">
        <f>IF(C1013="","",IF(AND(MONTH(C1013)&gt;=1,MONTH(C1013)&lt;=3),1,IF(AND(MONTH(C1013)&gt;=4,MONTH(C1013)&lt;=6),2,IF(AND(MONTH(C1013)&gt;=7,MONTH(C1013)&lt;=9),3,4))))</f>
        <v>4</v>
      </c>
      <c r="D1014" s="81"/>
      <c r="E1014" s="62" t="s">
        <v>2417</v>
      </c>
      <c r="F1014" s="61" t="s">
        <v>11111</v>
      </c>
      <c r="G1014" s="5"/>
      <c r="H1014" s="5"/>
      <c r="I1014" s="5"/>
      <c r="J1014" s="5"/>
    </row>
    <row r="1015" spans="1:10" ht="14.1" customHeight="1" thickBot="1" x14ac:dyDescent="0.25">
      <c r="A1015" s="81"/>
      <c r="B1015" s="62" t="s">
        <v>12941</v>
      </c>
      <c r="C1015" s="71">
        <v>45202</v>
      </c>
      <c r="D1015" s="81"/>
      <c r="E1015" s="62" t="s">
        <v>3073</v>
      </c>
      <c r="F1015" s="61" t="s">
        <v>11111</v>
      </c>
      <c r="G1015" s="5"/>
      <c r="H1015" s="5"/>
      <c r="I1015" s="5"/>
      <c r="J1015" s="5"/>
    </row>
    <row r="1016" spans="1:10" ht="14.1" customHeight="1" thickBot="1" x14ac:dyDescent="0.25">
      <c r="A1016" s="81"/>
      <c r="B1016" s="62" t="s">
        <v>1786</v>
      </c>
      <c r="C1016" s="60">
        <f>IF(C1015="","",IF(AND(MONTH(C1015)&gt;=1,MONTH(C1015)&lt;=3),1,IF(AND(MONTH(C1015)&gt;=4,MONTH(C1015)&lt;=6),2,IF(AND(MONTH(C1015)&gt;=7,MONTH(C1015)&lt;=9),3,4))))</f>
        <v>4</v>
      </c>
      <c r="D1016" s="81"/>
      <c r="E1016" s="62" t="s">
        <v>13191</v>
      </c>
      <c r="F1016" s="61" t="s">
        <v>11111</v>
      </c>
      <c r="G1016" s="5"/>
      <c r="H1016" s="5"/>
      <c r="I1016" s="5"/>
      <c r="J1016" s="5"/>
    </row>
    <row r="1017" spans="1:10" ht="14.1" customHeight="1" thickBot="1" x14ac:dyDescent="0.25">
      <c r="A1017" s="5"/>
      <c r="B1017" s="5"/>
      <c r="C1017" s="5"/>
      <c r="D1017" s="5"/>
      <c r="E1017" s="5"/>
      <c r="F1017" s="5"/>
      <c r="G1017" s="5"/>
      <c r="H1017" s="5"/>
      <c r="I1017" s="5"/>
      <c r="J1017" s="5"/>
    </row>
    <row r="1018" spans="1:10" ht="14.1" customHeight="1" thickBot="1" x14ac:dyDescent="0.25">
      <c r="A1018" s="67" t="s">
        <v>15735</v>
      </c>
      <c r="B1018" s="67" t="s">
        <v>16146</v>
      </c>
      <c r="C1018" s="67" t="s">
        <v>15641</v>
      </c>
      <c r="D1018" s="67" t="s">
        <v>15251</v>
      </c>
      <c r="E1018" s="67" t="s">
        <v>6932</v>
      </c>
      <c r="F1018" s="67" t="s">
        <v>15280</v>
      </c>
      <c r="G1018" s="5"/>
      <c r="H1018" s="5"/>
      <c r="I1018" s="5"/>
      <c r="J1018" s="5"/>
    </row>
    <row r="1019" spans="1:10" ht="13.5" customHeight="1" x14ac:dyDescent="0.2">
      <c r="A1019" s="63">
        <v>47132102</v>
      </c>
      <c r="B1019" s="64" t="str">
        <f ca="1">IFERROR(INDEX(UNSPSCDes,MATCH(INDIRECT(ADDRESS(ROW(),COLUMN()-1,4)),UNSPSCCode,0)),"")</f>
        <v>Kits de limpieza para uso general</v>
      </c>
      <c r="C1019" s="63" t="s">
        <v>18143</v>
      </c>
      <c r="D1019" s="63">
        <v>3</v>
      </c>
      <c r="E1019" s="66">
        <v>41666.666599999997</v>
      </c>
      <c r="F1019" s="65">
        <f ca="1">INDIRECT(ADDRESS(ROW(),COLUMN()-2,4))*INDIRECT(ADDRESS(ROW(),COLUMN()-1,4))</f>
        <v>124999.99979999999</v>
      </c>
      <c r="G1019" s="5"/>
      <c r="H1019" s="5"/>
      <c r="I1019" s="5"/>
      <c r="J1019" s="5"/>
    </row>
    <row r="1020" spans="1:10" ht="14.1" customHeight="1" x14ac:dyDescent="0.2">
      <c r="A1020" s="5"/>
      <c r="B1020" s="5"/>
      <c r="C1020" s="5"/>
      <c r="D1020" s="5"/>
      <c r="E1020" s="68" t="s">
        <v>12549</v>
      </c>
      <c r="F1020" s="69">
        <f ca="1">SUM(Table396[MONTO TOTAL ESTIMADO])</f>
        <v>124999.99979999999</v>
      </c>
      <c r="G1020" s="5"/>
      <c r="H1020" s="5" t="str">
        <f>C1012</f>
        <v>Bienes</v>
      </c>
      <c r="I1020" s="5" t="str">
        <f>E1012</f>
        <v>Sí</v>
      </c>
      <c r="J1020" s="5" t="str">
        <f>D1012</f>
        <v>Compras por debajo del Umbral</v>
      </c>
    </row>
    <row r="1021" spans="1:10" ht="14.1" customHeight="1" thickBot="1" x14ac:dyDescent="0.3"/>
    <row r="1022" spans="1:10" ht="33.75" customHeight="1" thickBot="1" x14ac:dyDescent="0.25">
      <c r="A1022" s="59" t="s">
        <v>16382</v>
      </c>
      <c r="B1022" s="59" t="s">
        <v>161</v>
      </c>
      <c r="C1022" s="59" t="s">
        <v>11723</v>
      </c>
      <c r="D1022" s="59" t="s">
        <v>14377</v>
      </c>
      <c r="E1022" s="59" t="s">
        <v>10961</v>
      </c>
      <c r="F1022" s="59" t="s">
        <v>11094</v>
      </c>
      <c r="G1022" s="5"/>
      <c r="H1022" s="5"/>
      <c r="I1022" s="5"/>
      <c r="J1022" s="5"/>
    </row>
    <row r="1023" spans="1:10" ht="14.1" customHeight="1" thickBot="1" x14ac:dyDescent="0.25">
      <c r="A1023" s="61" t="s">
        <v>18870</v>
      </c>
      <c r="B1023" s="61" t="s">
        <v>18871</v>
      </c>
      <c r="C1023" s="61" t="s">
        <v>17798</v>
      </c>
      <c r="D1023" s="61" t="s">
        <v>10170</v>
      </c>
      <c r="E1023" s="61" t="s">
        <v>8854</v>
      </c>
      <c r="F1023" s="61"/>
      <c r="G1023" s="5"/>
      <c r="H1023" s="5"/>
      <c r="I1023" s="5"/>
      <c r="J1023" s="5"/>
    </row>
    <row r="1024" spans="1:10" ht="14.1" customHeight="1" thickBot="1" x14ac:dyDescent="0.25">
      <c r="A1024" s="80" t="s">
        <v>14828</v>
      </c>
      <c r="B1024" s="62" t="s">
        <v>8528</v>
      </c>
      <c r="C1024" s="71">
        <v>44928</v>
      </c>
      <c r="D1024" s="80" t="s">
        <v>9385</v>
      </c>
      <c r="E1024" s="62" t="s">
        <v>13092</v>
      </c>
      <c r="F1024" s="61" t="s">
        <v>3080</v>
      </c>
      <c r="G1024" s="5"/>
      <c r="H1024" s="5"/>
      <c r="I1024" s="5"/>
      <c r="J1024" s="5"/>
    </row>
    <row r="1025" spans="1:10" ht="14.1" customHeight="1" thickBot="1" x14ac:dyDescent="0.25">
      <c r="A1025" s="81"/>
      <c r="B1025" s="62" t="s">
        <v>1786</v>
      </c>
      <c r="C1025" s="60">
        <f>IF(C1024="","",IF(AND(MONTH(C1024)&gt;=1,MONTH(C1024)&lt;=3),1,IF(AND(MONTH(C1024)&gt;=4,MONTH(C1024)&lt;=6),2,IF(AND(MONTH(C1024)&gt;=7,MONTH(C1024)&lt;=9),3,4))))</f>
        <v>1</v>
      </c>
      <c r="D1025" s="81"/>
      <c r="E1025" s="62" t="s">
        <v>2417</v>
      </c>
      <c r="F1025" s="61" t="s">
        <v>11111</v>
      </c>
      <c r="G1025" s="5"/>
      <c r="H1025" s="5"/>
      <c r="I1025" s="5"/>
      <c r="J1025" s="5"/>
    </row>
    <row r="1026" spans="1:10" ht="14.1" customHeight="1" thickBot="1" x14ac:dyDescent="0.25">
      <c r="A1026" s="81"/>
      <c r="B1026" s="62" t="s">
        <v>12941</v>
      </c>
      <c r="C1026" s="71">
        <v>44929</v>
      </c>
      <c r="D1026" s="81"/>
      <c r="E1026" s="62" t="s">
        <v>3073</v>
      </c>
      <c r="F1026" s="61" t="s">
        <v>11111</v>
      </c>
      <c r="G1026" s="5"/>
      <c r="H1026" s="5"/>
      <c r="I1026" s="5"/>
      <c r="J1026" s="5"/>
    </row>
    <row r="1027" spans="1:10" ht="14.1" customHeight="1" thickBot="1" x14ac:dyDescent="0.25">
      <c r="A1027" s="81"/>
      <c r="B1027" s="62" t="s">
        <v>1786</v>
      </c>
      <c r="C1027" s="60">
        <f>IF(C1026="","",IF(AND(MONTH(C1026)&gt;=1,MONTH(C1026)&lt;=3),1,IF(AND(MONTH(C1026)&gt;=4,MONTH(C1026)&lt;=6),2,IF(AND(MONTH(C1026)&gt;=7,MONTH(C1026)&lt;=9),3,4))))</f>
        <v>1</v>
      </c>
      <c r="D1027" s="81"/>
      <c r="E1027" s="62" t="s">
        <v>13191</v>
      </c>
      <c r="F1027" s="61" t="s">
        <v>11111</v>
      </c>
      <c r="G1027" s="5"/>
      <c r="H1027" s="5"/>
      <c r="I1027" s="5"/>
      <c r="J1027" s="5"/>
    </row>
    <row r="1028" spans="1:10" ht="14.1" customHeight="1" thickBot="1" x14ac:dyDescent="0.25">
      <c r="A1028" s="5"/>
      <c r="B1028" s="5"/>
      <c r="C1028" s="5"/>
      <c r="D1028" s="5"/>
      <c r="E1028" s="5"/>
      <c r="F1028" s="5"/>
      <c r="G1028" s="5"/>
      <c r="H1028" s="5"/>
      <c r="I1028" s="5"/>
      <c r="J1028" s="5"/>
    </row>
    <row r="1029" spans="1:10" ht="14.1" customHeight="1" thickBot="1" x14ac:dyDescent="0.25">
      <c r="A1029" s="67" t="s">
        <v>15735</v>
      </c>
      <c r="B1029" s="67" t="s">
        <v>16146</v>
      </c>
      <c r="C1029" s="67" t="s">
        <v>15641</v>
      </c>
      <c r="D1029" s="67" t="s">
        <v>15251</v>
      </c>
      <c r="E1029" s="67" t="s">
        <v>6932</v>
      </c>
      <c r="F1029" s="67" t="s">
        <v>15280</v>
      </c>
      <c r="G1029" s="5"/>
      <c r="H1029" s="5"/>
      <c r="I1029" s="5"/>
      <c r="J1029" s="5"/>
    </row>
    <row r="1030" spans="1:10" ht="13.5" customHeight="1" x14ac:dyDescent="0.2">
      <c r="A1030" s="63">
        <v>80161504</v>
      </c>
      <c r="B1030" s="64" t="str">
        <f ca="1">IFERROR(INDEX(UNSPSCDes,MATCH(INDIRECT(ADDRESS(ROW(),COLUMN()-1,4)),UNSPSCCode,0)),"")</f>
        <v>Servicios de oficina</v>
      </c>
      <c r="C1030" s="63" t="s">
        <v>18143</v>
      </c>
      <c r="D1030" s="63">
        <v>3</v>
      </c>
      <c r="E1030" s="66">
        <v>16666.6666</v>
      </c>
      <c r="F1030" s="65">
        <f ca="1">INDIRECT(ADDRESS(ROW(),COLUMN()-2,4))*INDIRECT(ADDRESS(ROW(),COLUMN()-1,4))</f>
        <v>49999.999800000005</v>
      </c>
      <c r="G1030" s="5"/>
      <c r="H1030" s="5"/>
      <c r="I1030" s="5"/>
      <c r="J1030" s="5"/>
    </row>
    <row r="1031" spans="1:10" ht="14.1" customHeight="1" x14ac:dyDescent="0.2">
      <c r="A1031" s="5"/>
      <c r="B1031" s="5"/>
      <c r="C1031" s="5"/>
      <c r="D1031" s="5"/>
      <c r="E1031" s="68" t="s">
        <v>12549</v>
      </c>
      <c r="F1031" s="69">
        <f ca="1">SUM(Table397[MONTO TOTAL ESTIMADO])</f>
        <v>49999.999800000005</v>
      </c>
      <c r="G1031" s="5"/>
      <c r="H1031" s="5" t="str">
        <f>C1023</f>
        <v>Bienes</v>
      </c>
      <c r="I1031" s="5" t="str">
        <f>E1023</f>
        <v>Sí</v>
      </c>
      <c r="J1031" s="5" t="str">
        <f>D1023</f>
        <v>Compras por debajo del Umbral</v>
      </c>
    </row>
    <row r="1032" spans="1:10" ht="14.1" customHeight="1" thickBot="1" x14ac:dyDescent="0.3"/>
    <row r="1033" spans="1:10" ht="33.75" customHeight="1" thickBot="1" x14ac:dyDescent="0.25">
      <c r="A1033" s="59" t="s">
        <v>16382</v>
      </c>
      <c r="B1033" s="59" t="s">
        <v>161</v>
      </c>
      <c r="C1033" s="59" t="s">
        <v>11723</v>
      </c>
      <c r="D1033" s="59" t="s">
        <v>14377</v>
      </c>
      <c r="E1033" s="59" t="s">
        <v>10961</v>
      </c>
      <c r="F1033" s="59" t="s">
        <v>11094</v>
      </c>
      <c r="G1033" s="5"/>
      <c r="H1033" s="5"/>
      <c r="I1033" s="5"/>
      <c r="J1033" s="5"/>
    </row>
    <row r="1034" spans="1:10" ht="14.1" customHeight="1" thickBot="1" x14ac:dyDescent="0.25">
      <c r="A1034" s="61" t="s">
        <v>18870</v>
      </c>
      <c r="B1034" s="61" t="s">
        <v>18871</v>
      </c>
      <c r="C1034" s="61" t="s">
        <v>17798</v>
      </c>
      <c r="D1034" s="61" t="s">
        <v>10170</v>
      </c>
      <c r="E1034" s="61" t="s">
        <v>8854</v>
      </c>
      <c r="F1034" s="61"/>
      <c r="G1034" s="5"/>
      <c r="H1034" s="5"/>
      <c r="I1034" s="5"/>
      <c r="J1034" s="5"/>
    </row>
    <row r="1035" spans="1:10" ht="14.1" customHeight="1" thickBot="1" x14ac:dyDescent="0.25">
      <c r="A1035" s="80" t="s">
        <v>14828</v>
      </c>
      <c r="B1035" s="62" t="s">
        <v>8528</v>
      </c>
      <c r="C1035" s="71">
        <v>45019</v>
      </c>
      <c r="D1035" s="80" t="s">
        <v>9385</v>
      </c>
      <c r="E1035" s="62" t="s">
        <v>13092</v>
      </c>
      <c r="F1035" s="61" t="s">
        <v>3080</v>
      </c>
      <c r="G1035" s="5"/>
      <c r="H1035" s="5"/>
      <c r="I1035" s="5"/>
      <c r="J1035" s="5"/>
    </row>
    <row r="1036" spans="1:10" ht="14.1" customHeight="1" thickBot="1" x14ac:dyDescent="0.25">
      <c r="A1036" s="81"/>
      <c r="B1036" s="62" t="s">
        <v>1786</v>
      </c>
      <c r="C1036" s="60">
        <f>IF(C1035="","",IF(AND(MONTH(C1035)&gt;=1,MONTH(C1035)&lt;=3),1,IF(AND(MONTH(C1035)&gt;=4,MONTH(C1035)&lt;=6),2,IF(AND(MONTH(C1035)&gt;=7,MONTH(C1035)&lt;=9),3,4))))</f>
        <v>2</v>
      </c>
      <c r="D1036" s="81"/>
      <c r="E1036" s="62" t="s">
        <v>2417</v>
      </c>
      <c r="F1036" s="61" t="s">
        <v>11111</v>
      </c>
      <c r="G1036" s="5"/>
      <c r="H1036" s="5"/>
      <c r="I1036" s="5"/>
      <c r="J1036" s="5"/>
    </row>
    <row r="1037" spans="1:10" ht="14.1" customHeight="1" thickBot="1" x14ac:dyDescent="0.25">
      <c r="A1037" s="81"/>
      <c r="B1037" s="62" t="s">
        <v>12941</v>
      </c>
      <c r="C1037" s="71">
        <v>45020</v>
      </c>
      <c r="D1037" s="81"/>
      <c r="E1037" s="62" t="s">
        <v>3073</v>
      </c>
      <c r="F1037" s="61" t="s">
        <v>11111</v>
      </c>
      <c r="G1037" s="5"/>
      <c r="H1037" s="5"/>
      <c r="I1037" s="5"/>
      <c r="J1037" s="5"/>
    </row>
    <row r="1038" spans="1:10" ht="14.1" customHeight="1" thickBot="1" x14ac:dyDescent="0.25">
      <c r="A1038" s="81"/>
      <c r="B1038" s="62" t="s">
        <v>1786</v>
      </c>
      <c r="C1038" s="60">
        <f>IF(C1037="","",IF(AND(MONTH(C1037)&gt;=1,MONTH(C1037)&lt;=3),1,IF(AND(MONTH(C1037)&gt;=4,MONTH(C1037)&lt;=6),2,IF(AND(MONTH(C1037)&gt;=7,MONTH(C1037)&lt;=9),3,4))))</f>
        <v>2</v>
      </c>
      <c r="D1038" s="81"/>
      <c r="E1038" s="62" t="s">
        <v>13191</v>
      </c>
      <c r="F1038" s="61" t="s">
        <v>11111</v>
      </c>
      <c r="G1038" s="5"/>
      <c r="H1038" s="5"/>
      <c r="I1038" s="5"/>
      <c r="J1038" s="5"/>
    </row>
    <row r="1039" spans="1:10" ht="14.1" customHeight="1" thickBot="1" x14ac:dyDescent="0.25">
      <c r="A1039" s="5"/>
      <c r="B1039" s="5"/>
      <c r="C1039" s="5"/>
      <c r="D1039" s="5"/>
      <c r="E1039" s="5"/>
      <c r="F1039" s="5"/>
      <c r="G1039" s="5"/>
      <c r="H1039" s="5"/>
      <c r="I1039" s="5"/>
      <c r="J1039" s="5"/>
    </row>
    <row r="1040" spans="1:10" ht="14.1" customHeight="1" thickBot="1" x14ac:dyDescent="0.25">
      <c r="A1040" s="67" t="s">
        <v>15735</v>
      </c>
      <c r="B1040" s="67" t="s">
        <v>16146</v>
      </c>
      <c r="C1040" s="67" t="s">
        <v>15641</v>
      </c>
      <c r="D1040" s="67" t="s">
        <v>15251</v>
      </c>
      <c r="E1040" s="67" t="s">
        <v>6932</v>
      </c>
      <c r="F1040" s="67" t="s">
        <v>15280</v>
      </c>
      <c r="G1040" s="5"/>
      <c r="H1040" s="5"/>
      <c r="I1040" s="5"/>
      <c r="J1040" s="5"/>
    </row>
    <row r="1041" spans="1:10" ht="13.5" customHeight="1" x14ac:dyDescent="0.2">
      <c r="A1041" s="63">
        <v>80161504</v>
      </c>
      <c r="B1041" s="64" t="str">
        <f ca="1">IFERROR(INDEX(UNSPSCDes,MATCH(INDIRECT(ADDRESS(ROW(),COLUMN()-1,4)),UNSPSCCode,0)),"")</f>
        <v>Servicios de oficina</v>
      </c>
      <c r="C1041" s="63" t="s">
        <v>18143</v>
      </c>
      <c r="D1041" s="63">
        <v>3</v>
      </c>
      <c r="E1041" s="66">
        <v>16666.6666</v>
      </c>
      <c r="F1041" s="65">
        <f ca="1">INDIRECT(ADDRESS(ROW(),COLUMN()-2,4))*INDIRECT(ADDRESS(ROW(),COLUMN()-1,4))</f>
        <v>49999.999800000005</v>
      </c>
      <c r="G1041" s="5"/>
      <c r="H1041" s="5"/>
      <c r="I1041" s="5"/>
      <c r="J1041" s="5"/>
    </row>
    <row r="1042" spans="1:10" ht="14.1" customHeight="1" x14ac:dyDescent="0.2">
      <c r="A1042" s="5"/>
      <c r="B1042" s="5"/>
      <c r="C1042" s="5"/>
      <c r="D1042" s="5"/>
      <c r="E1042" s="68" t="s">
        <v>12549</v>
      </c>
      <c r="F1042" s="69">
        <f ca="1">SUM(Table398[MONTO TOTAL ESTIMADO])</f>
        <v>49999.999800000005</v>
      </c>
      <c r="G1042" s="5"/>
      <c r="H1042" s="5" t="str">
        <f>C1034</f>
        <v>Bienes</v>
      </c>
      <c r="I1042" s="5" t="str">
        <f>E1034</f>
        <v>Sí</v>
      </c>
      <c r="J1042" s="5" t="str">
        <f>D1034</f>
        <v>Compras por debajo del Umbral</v>
      </c>
    </row>
    <row r="1043" spans="1:10" ht="14.1" customHeight="1" thickBot="1" x14ac:dyDescent="0.3"/>
    <row r="1044" spans="1:10" ht="33.75" customHeight="1" thickBot="1" x14ac:dyDescent="0.25">
      <c r="A1044" s="59" t="s">
        <v>16382</v>
      </c>
      <c r="B1044" s="59" t="s">
        <v>161</v>
      </c>
      <c r="C1044" s="59" t="s">
        <v>11723</v>
      </c>
      <c r="D1044" s="59" t="s">
        <v>14377</v>
      </c>
      <c r="E1044" s="59" t="s">
        <v>10961</v>
      </c>
      <c r="F1044" s="59" t="s">
        <v>11094</v>
      </c>
      <c r="G1044" s="5"/>
      <c r="H1044" s="5"/>
      <c r="I1044" s="5"/>
      <c r="J1044" s="5"/>
    </row>
    <row r="1045" spans="1:10" ht="14.1" customHeight="1" thickBot="1" x14ac:dyDescent="0.25">
      <c r="A1045" s="61" t="s">
        <v>18870</v>
      </c>
      <c r="B1045" s="61" t="s">
        <v>18871</v>
      </c>
      <c r="C1045" s="61" t="s">
        <v>17798</v>
      </c>
      <c r="D1045" s="61" t="s">
        <v>10170</v>
      </c>
      <c r="E1045" s="61" t="s">
        <v>8854</v>
      </c>
      <c r="F1045" s="61"/>
      <c r="G1045" s="5"/>
      <c r="H1045" s="5"/>
      <c r="I1045" s="5"/>
      <c r="J1045" s="5"/>
    </row>
    <row r="1046" spans="1:10" ht="14.1" customHeight="1" thickBot="1" x14ac:dyDescent="0.25">
      <c r="A1046" s="80" t="s">
        <v>14828</v>
      </c>
      <c r="B1046" s="62" t="s">
        <v>8528</v>
      </c>
      <c r="C1046" s="71">
        <v>45110</v>
      </c>
      <c r="D1046" s="80" t="s">
        <v>9385</v>
      </c>
      <c r="E1046" s="62" t="s">
        <v>13092</v>
      </c>
      <c r="F1046" s="61" t="s">
        <v>3080</v>
      </c>
      <c r="G1046" s="5"/>
      <c r="H1046" s="5"/>
      <c r="I1046" s="5"/>
      <c r="J1046" s="5"/>
    </row>
    <row r="1047" spans="1:10" ht="14.1" customHeight="1" thickBot="1" x14ac:dyDescent="0.25">
      <c r="A1047" s="81"/>
      <c r="B1047" s="62" t="s">
        <v>1786</v>
      </c>
      <c r="C1047" s="60">
        <f>IF(C1046="","",IF(AND(MONTH(C1046)&gt;=1,MONTH(C1046)&lt;=3),1,IF(AND(MONTH(C1046)&gt;=4,MONTH(C1046)&lt;=6),2,IF(AND(MONTH(C1046)&gt;=7,MONTH(C1046)&lt;=9),3,4))))</f>
        <v>3</v>
      </c>
      <c r="D1047" s="81"/>
      <c r="E1047" s="62" t="s">
        <v>2417</v>
      </c>
      <c r="F1047" s="61" t="s">
        <v>11111</v>
      </c>
      <c r="G1047" s="5"/>
      <c r="H1047" s="5"/>
      <c r="I1047" s="5"/>
      <c r="J1047" s="5"/>
    </row>
    <row r="1048" spans="1:10" ht="14.1" customHeight="1" thickBot="1" x14ac:dyDescent="0.25">
      <c r="A1048" s="81"/>
      <c r="B1048" s="62" t="s">
        <v>12941</v>
      </c>
      <c r="C1048" s="71">
        <v>45111</v>
      </c>
      <c r="D1048" s="81"/>
      <c r="E1048" s="62" t="s">
        <v>3073</v>
      </c>
      <c r="F1048" s="61" t="s">
        <v>11111</v>
      </c>
      <c r="G1048" s="5"/>
      <c r="H1048" s="5"/>
      <c r="I1048" s="5"/>
      <c r="J1048" s="5"/>
    </row>
    <row r="1049" spans="1:10" ht="14.1" customHeight="1" thickBot="1" x14ac:dyDescent="0.25">
      <c r="A1049" s="81"/>
      <c r="B1049" s="62" t="s">
        <v>1786</v>
      </c>
      <c r="C1049" s="60">
        <f>IF(C1048="","",IF(AND(MONTH(C1048)&gt;=1,MONTH(C1048)&lt;=3),1,IF(AND(MONTH(C1048)&gt;=4,MONTH(C1048)&lt;=6),2,IF(AND(MONTH(C1048)&gt;=7,MONTH(C1048)&lt;=9),3,4))))</f>
        <v>3</v>
      </c>
      <c r="D1049" s="81"/>
      <c r="E1049" s="62" t="s">
        <v>13191</v>
      </c>
      <c r="F1049" s="61" t="s">
        <v>11111</v>
      </c>
      <c r="G1049" s="5"/>
      <c r="H1049" s="5"/>
      <c r="I1049" s="5"/>
      <c r="J1049" s="5"/>
    </row>
    <row r="1050" spans="1:10" ht="14.1" customHeight="1" thickBot="1" x14ac:dyDescent="0.25">
      <c r="A1050" s="5"/>
      <c r="B1050" s="5"/>
      <c r="C1050" s="5"/>
      <c r="D1050" s="5"/>
      <c r="E1050" s="5"/>
      <c r="F1050" s="5"/>
      <c r="G1050" s="5"/>
      <c r="H1050" s="5"/>
      <c r="I1050" s="5"/>
      <c r="J1050" s="5"/>
    </row>
    <row r="1051" spans="1:10" ht="14.1" customHeight="1" thickBot="1" x14ac:dyDescent="0.25">
      <c r="A1051" s="67" t="s">
        <v>15735</v>
      </c>
      <c r="B1051" s="67" t="s">
        <v>16146</v>
      </c>
      <c r="C1051" s="67" t="s">
        <v>15641</v>
      </c>
      <c r="D1051" s="67" t="s">
        <v>15251</v>
      </c>
      <c r="E1051" s="67" t="s">
        <v>6932</v>
      </c>
      <c r="F1051" s="67" t="s">
        <v>15280</v>
      </c>
      <c r="G1051" s="5"/>
      <c r="H1051" s="5"/>
      <c r="I1051" s="5"/>
      <c r="J1051" s="5"/>
    </row>
    <row r="1052" spans="1:10" ht="13.5" customHeight="1" x14ac:dyDescent="0.2">
      <c r="A1052" s="63">
        <v>80161504</v>
      </c>
      <c r="B1052" s="64" t="str">
        <f ca="1">IFERROR(INDEX(UNSPSCDes,MATCH(INDIRECT(ADDRESS(ROW(),COLUMN()-1,4)),UNSPSCCode,0)),"")</f>
        <v>Servicios de oficina</v>
      </c>
      <c r="C1052" s="63" t="s">
        <v>18143</v>
      </c>
      <c r="D1052" s="63">
        <v>3</v>
      </c>
      <c r="E1052" s="66">
        <v>16666.6666</v>
      </c>
      <c r="F1052" s="65">
        <f ca="1">INDIRECT(ADDRESS(ROW(),COLUMN()-2,4))*INDIRECT(ADDRESS(ROW(),COLUMN()-1,4))</f>
        <v>49999.999800000005</v>
      </c>
      <c r="G1052" s="5"/>
      <c r="H1052" s="5"/>
      <c r="I1052" s="5"/>
      <c r="J1052" s="5"/>
    </row>
    <row r="1053" spans="1:10" ht="14.1" customHeight="1" x14ac:dyDescent="0.2">
      <c r="A1053" s="5"/>
      <c r="B1053" s="5"/>
      <c r="C1053" s="5"/>
      <c r="D1053" s="5"/>
      <c r="E1053" s="68" t="s">
        <v>12549</v>
      </c>
      <c r="F1053" s="69">
        <f ca="1">SUM(Table399[MONTO TOTAL ESTIMADO])</f>
        <v>49999.999800000005</v>
      </c>
      <c r="G1053" s="5"/>
      <c r="H1053" s="5" t="str">
        <f>C1045</f>
        <v>Bienes</v>
      </c>
      <c r="I1053" s="5" t="str">
        <f>E1045</f>
        <v>Sí</v>
      </c>
      <c r="J1053" s="5" t="str">
        <f>D1045</f>
        <v>Compras por debajo del Umbral</v>
      </c>
    </row>
    <row r="1054" spans="1:10" ht="14.1" customHeight="1" thickBot="1" x14ac:dyDescent="0.3"/>
    <row r="1055" spans="1:10" ht="33.75" customHeight="1" thickBot="1" x14ac:dyDescent="0.25">
      <c r="A1055" s="59" t="s">
        <v>16382</v>
      </c>
      <c r="B1055" s="59" t="s">
        <v>161</v>
      </c>
      <c r="C1055" s="59" t="s">
        <v>11723</v>
      </c>
      <c r="D1055" s="59" t="s">
        <v>14377</v>
      </c>
      <c r="E1055" s="59" t="s">
        <v>10961</v>
      </c>
      <c r="F1055" s="59" t="s">
        <v>11094</v>
      </c>
      <c r="G1055" s="5"/>
      <c r="H1055" s="5"/>
      <c r="I1055" s="5"/>
      <c r="J1055" s="5"/>
    </row>
    <row r="1056" spans="1:10" ht="14.1" customHeight="1" thickBot="1" x14ac:dyDescent="0.25">
      <c r="A1056" s="61" t="s">
        <v>18870</v>
      </c>
      <c r="B1056" s="61" t="s">
        <v>18871</v>
      </c>
      <c r="C1056" s="61" t="s">
        <v>17798</v>
      </c>
      <c r="D1056" s="61" t="s">
        <v>10170</v>
      </c>
      <c r="E1056" s="61" t="s">
        <v>8854</v>
      </c>
      <c r="F1056" s="61"/>
      <c r="G1056" s="5"/>
      <c r="H1056" s="5"/>
      <c r="I1056" s="5"/>
      <c r="J1056" s="5"/>
    </row>
    <row r="1057" spans="1:10" ht="14.1" customHeight="1" thickBot="1" x14ac:dyDescent="0.25">
      <c r="A1057" s="80" t="s">
        <v>14828</v>
      </c>
      <c r="B1057" s="62" t="s">
        <v>8528</v>
      </c>
      <c r="C1057" s="71">
        <v>45201</v>
      </c>
      <c r="D1057" s="80" t="s">
        <v>9385</v>
      </c>
      <c r="E1057" s="62" t="s">
        <v>13092</v>
      </c>
      <c r="F1057" s="61" t="s">
        <v>3080</v>
      </c>
      <c r="G1057" s="5"/>
      <c r="H1057" s="5"/>
      <c r="I1057" s="5"/>
      <c r="J1057" s="5"/>
    </row>
    <row r="1058" spans="1:10" ht="14.1" customHeight="1" thickBot="1" x14ac:dyDescent="0.25">
      <c r="A1058" s="81"/>
      <c r="B1058" s="62" t="s">
        <v>1786</v>
      </c>
      <c r="C1058" s="60">
        <f>IF(C1057="","",IF(AND(MONTH(C1057)&gt;=1,MONTH(C1057)&lt;=3),1,IF(AND(MONTH(C1057)&gt;=4,MONTH(C1057)&lt;=6),2,IF(AND(MONTH(C1057)&gt;=7,MONTH(C1057)&lt;=9),3,4))))</f>
        <v>4</v>
      </c>
      <c r="D1058" s="81"/>
      <c r="E1058" s="62" t="s">
        <v>2417</v>
      </c>
      <c r="F1058" s="61" t="s">
        <v>11111</v>
      </c>
      <c r="G1058" s="5"/>
      <c r="H1058" s="5"/>
      <c r="I1058" s="5"/>
      <c r="J1058" s="5"/>
    </row>
    <row r="1059" spans="1:10" ht="14.1" customHeight="1" thickBot="1" x14ac:dyDescent="0.25">
      <c r="A1059" s="81"/>
      <c r="B1059" s="62" t="s">
        <v>12941</v>
      </c>
      <c r="C1059" s="71">
        <v>45202</v>
      </c>
      <c r="D1059" s="81"/>
      <c r="E1059" s="62" t="s">
        <v>3073</v>
      </c>
      <c r="F1059" s="61" t="s">
        <v>11111</v>
      </c>
      <c r="G1059" s="5"/>
      <c r="H1059" s="5"/>
      <c r="I1059" s="5"/>
      <c r="J1059" s="5"/>
    </row>
    <row r="1060" spans="1:10" ht="14.1" customHeight="1" thickBot="1" x14ac:dyDescent="0.25">
      <c r="A1060" s="81"/>
      <c r="B1060" s="62" t="s">
        <v>1786</v>
      </c>
      <c r="C1060" s="60">
        <f>IF(C1059="","",IF(AND(MONTH(C1059)&gt;=1,MONTH(C1059)&lt;=3),1,IF(AND(MONTH(C1059)&gt;=4,MONTH(C1059)&lt;=6),2,IF(AND(MONTH(C1059)&gt;=7,MONTH(C1059)&lt;=9),3,4))))</f>
        <v>4</v>
      </c>
      <c r="D1060" s="81"/>
      <c r="E1060" s="62" t="s">
        <v>13191</v>
      </c>
      <c r="F1060" s="61" t="s">
        <v>11111</v>
      </c>
      <c r="G1060" s="5"/>
      <c r="H1060" s="5"/>
      <c r="I1060" s="5"/>
      <c r="J1060" s="5"/>
    </row>
    <row r="1061" spans="1:10" ht="14.1" customHeight="1" thickBot="1" x14ac:dyDescent="0.25">
      <c r="A1061" s="5"/>
      <c r="B1061" s="5"/>
      <c r="C1061" s="5"/>
      <c r="D1061" s="5"/>
      <c r="E1061" s="5"/>
      <c r="F1061" s="5"/>
      <c r="G1061" s="5"/>
      <c r="H1061" s="5"/>
      <c r="I1061" s="5"/>
      <c r="J1061" s="5"/>
    </row>
    <row r="1062" spans="1:10" ht="14.1" customHeight="1" thickBot="1" x14ac:dyDescent="0.25">
      <c r="A1062" s="67" t="s">
        <v>15735</v>
      </c>
      <c r="B1062" s="67" t="s">
        <v>16146</v>
      </c>
      <c r="C1062" s="67" t="s">
        <v>15641</v>
      </c>
      <c r="D1062" s="67" t="s">
        <v>15251</v>
      </c>
      <c r="E1062" s="67" t="s">
        <v>6932</v>
      </c>
      <c r="F1062" s="67" t="s">
        <v>15280</v>
      </c>
      <c r="G1062" s="5"/>
      <c r="H1062" s="5"/>
      <c r="I1062" s="5"/>
      <c r="J1062" s="5"/>
    </row>
    <row r="1063" spans="1:10" ht="13.5" customHeight="1" x14ac:dyDescent="0.2">
      <c r="A1063" s="63">
        <v>80161504</v>
      </c>
      <c r="B1063" s="64" t="str">
        <f ca="1">IFERROR(INDEX(UNSPSCDes,MATCH(INDIRECT(ADDRESS(ROW(),COLUMN()-1,4)),UNSPSCCode,0)),"")</f>
        <v>Servicios de oficina</v>
      </c>
      <c r="C1063" s="63" t="s">
        <v>18143</v>
      </c>
      <c r="D1063" s="63">
        <v>3</v>
      </c>
      <c r="E1063" s="66">
        <v>16666.6666</v>
      </c>
      <c r="F1063" s="65">
        <f ca="1">INDIRECT(ADDRESS(ROW(),COLUMN()-2,4))*INDIRECT(ADDRESS(ROW(),COLUMN()-1,4))</f>
        <v>49999.999800000005</v>
      </c>
      <c r="G1063" s="5"/>
      <c r="H1063" s="5"/>
      <c r="I1063" s="5"/>
      <c r="J1063" s="5"/>
    </row>
    <row r="1064" spans="1:10" ht="14.1" customHeight="1" x14ac:dyDescent="0.2">
      <c r="A1064" s="5"/>
      <c r="B1064" s="5"/>
      <c r="C1064" s="5"/>
      <c r="D1064" s="5"/>
      <c r="E1064" s="68" t="s">
        <v>12549</v>
      </c>
      <c r="F1064" s="69">
        <f ca="1">SUM(Table3100[MONTO TOTAL ESTIMADO])</f>
        <v>49999.999800000005</v>
      </c>
      <c r="G1064" s="5"/>
      <c r="H1064" s="5" t="str">
        <f>C1056</f>
        <v>Bienes</v>
      </c>
      <c r="I1064" s="5" t="str">
        <f>E1056</f>
        <v>Sí</v>
      </c>
      <c r="J1064" s="5" t="str">
        <f>D1056</f>
        <v>Compras por debajo del Umbral</v>
      </c>
    </row>
    <row r="1065" spans="1:10" ht="14.1" customHeight="1" thickBot="1" x14ac:dyDescent="0.3"/>
    <row r="1066" spans="1:10" ht="33.75" customHeight="1" thickBot="1" x14ac:dyDescent="0.25">
      <c r="A1066" s="59" t="s">
        <v>16382</v>
      </c>
      <c r="B1066" s="59" t="s">
        <v>161</v>
      </c>
      <c r="C1066" s="59" t="s">
        <v>11723</v>
      </c>
      <c r="D1066" s="59" t="s">
        <v>14377</v>
      </c>
      <c r="E1066" s="59" t="s">
        <v>10961</v>
      </c>
      <c r="F1066" s="59" t="s">
        <v>11094</v>
      </c>
      <c r="G1066" s="5"/>
      <c r="H1066" s="5"/>
      <c r="I1066" s="5"/>
      <c r="J1066" s="5"/>
    </row>
    <row r="1067" spans="1:10" ht="14.1" customHeight="1" thickBot="1" x14ac:dyDescent="0.25">
      <c r="A1067" s="61" t="s">
        <v>18872</v>
      </c>
      <c r="B1067" s="61" t="s">
        <v>18873</v>
      </c>
      <c r="C1067" s="61" t="s">
        <v>17798</v>
      </c>
      <c r="D1067" s="61" t="s">
        <v>10170</v>
      </c>
      <c r="E1067" s="61" t="s">
        <v>8854</v>
      </c>
      <c r="F1067" s="61"/>
      <c r="G1067" s="5"/>
      <c r="H1067" s="5"/>
      <c r="I1067" s="5"/>
      <c r="J1067" s="5"/>
    </row>
    <row r="1068" spans="1:10" ht="14.1" customHeight="1" thickBot="1" x14ac:dyDescent="0.25">
      <c r="A1068" s="80" t="s">
        <v>14828</v>
      </c>
      <c r="B1068" s="62" t="s">
        <v>8528</v>
      </c>
      <c r="C1068" s="71">
        <v>44928</v>
      </c>
      <c r="D1068" s="80" t="s">
        <v>9385</v>
      </c>
      <c r="E1068" s="62" t="s">
        <v>13092</v>
      </c>
      <c r="F1068" s="61" t="s">
        <v>3080</v>
      </c>
      <c r="G1068" s="5"/>
      <c r="H1068" s="5"/>
      <c r="I1068" s="5"/>
      <c r="J1068" s="5"/>
    </row>
    <row r="1069" spans="1:10" ht="14.1" customHeight="1" thickBot="1" x14ac:dyDescent="0.25">
      <c r="A1069" s="81"/>
      <c r="B1069" s="62" t="s">
        <v>1786</v>
      </c>
      <c r="C1069" s="60">
        <f>IF(C1068="","",IF(AND(MONTH(C1068)&gt;=1,MONTH(C1068)&lt;=3),1,IF(AND(MONTH(C1068)&gt;=4,MONTH(C1068)&lt;=6),2,IF(AND(MONTH(C1068)&gt;=7,MONTH(C1068)&lt;=9),3,4))))</f>
        <v>1</v>
      </c>
      <c r="D1069" s="81"/>
      <c r="E1069" s="62" t="s">
        <v>2417</v>
      </c>
      <c r="F1069" s="61" t="s">
        <v>11111</v>
      </c>
      <c r="G1069" s="5"/>
      <c r="H1069" s="5"/>
      <c r="I1069" s="5"/>
      <c r="J1069" s="5"/>
    </row>
    <row r="1070" spans="1:10" ht="14.1" customHeight="1" thickBot="1" x14ac:dyDescent="0.25">
      <c r="A1070" s="81"/>
      <c r="B1070" s="62" t="s">
        <v>12941</v>
      </c>
      <c r="C1070" s="71">
        <v>44929</v>
      </c>
      <c r="D1070" s="81"/>
      <c r="E1070" s="62" t="s">
        <v>3073</v>
      </c>
      <c r="F1070" s="61" t="s">
        <v>11111</v>
      </c>
      <c r="G1070" s="5"/>
      <c r="H1070" s="5"/>
      <c r="I1070" s="5"/>
      <c r="J1070" s="5"/>
    </row>
    <row r="1071" spans="1:10" ht="14.1" customHeight="1" thickBot="1" x14ac:dyDescent="0.25">
      <c r="A1071" s="81"/>
      <c r="B1071" s="62" t="s">
        <v>1786</v>
      </c>
      <c r="C1071" s="60">
        <f>IF(C1070="","",IF(AND(MONTH(C1070)&gt;=1,MONTH(C1070)&lt;=3),1,IF(AND(MONTH(C1070)&gt;=4,MONTH(C1070)&lt;=6),2,IF(AND(MONTH(C1070)&gt;=7,MONTH(C1070)&lt;=9),3,4))))</f>
        <v>1</v>
      </c>
      <c r="D1071" s="81"/>
      <c r="E1071" s="62" t="s">
        <v>13191</v>
      </c>
      <c r="F1071" s="61" t="s">
        <v>11111</v>
      </c>
      <c r="G1071" s="5"/>
      <c r="H1071" s="5"/>
      <c r="I1071" s="5"/>
      <c r="J1071" s="5"/>
    </row>
    <row r="1072" spans="1:10" ht="14.1" customHeight="1" thickBot="1" x14ac:dyDescent="0.25">
      <c r="A1072" s="5"/>
      <c r="B1072" s="5"/>
      <c r="C1072" s="5"/>
      <c r="D1072" s="5"/>
      <c r="E1072" s="5"/>
      <c r="F1072" s="5"/>
      <c r="G1072" s="5"/>
      <c r="H1072" s="5"/>
      <c r="I1072" s="5"/>
      <c r="J1072" s="5"/>
    </row>
    <row r="1073" spans="1:10" ht="14.1" customHeight="1" thickBot="1" x14ac:dyDescent="0.25">
      <c r="A1073" s="67" t="s">
        <v>15735</v>
      </c>
      <c r="B1073" s="67" t="s">
        <v>16146</v>
      </c>
      <c r="C1073" s="67" t="s">
        <v>15641</v>
      </c>
      <c r="D1073" s="67" t="s">
        <v>15251</v>
      </c>
      <c r="E1073" s="67" t="s">
        <v>6932</v>
      </c>
      <c r="F1073" s="67" t="s">
        <v>15280</v>
      </c>
      <c r="G1073" s="5"/>
      <c r="H1073" s="5"/>
      <c r="I1073" s="5"/>
      <c r="J1073" s="5"/>
    </row>
    <row r="1074" spans="1:10" ht="13.5" customHeight="1" x14ac:dyDescent="0.2">
      <c r="A1074" s="63">
        <v>52151701</v>
      </c>
      <c r="B1074" s="64" t="str">
        <f ca="1">IFERROR(INDEX(UNSPSCDes,MATCH(INDIRECT(ADDRESS(ROW(),COLUMN()-1,4)),UNSPSCCode,0)),"")</f>
        <v>Utensilios para servir para uso doméstico</v>
      </c>
      <c r="C1074" s="63" t="s">
        <v>18143</v>
      </c>
      <c r="D1074" s="63">
        <v>3</v>
      </c>
      <c r="E1074" s="66">
        <v>3750</v>
      </c>
      <c r="F1074" s="65">
        <f ca="1">INDIRECT(ADDRESS(ROW(),COLUMN()-2,4))*INDIRECT(ADDRESS(ROW(),COLUMN()-1,4))</f>
        <v>11250</v>
      </c>
      <c r="G1074" s="5"/>
      <c r="H1074" s="5"/>
      <c r="I1074" s="5"/>
      <c r="J1074" s="5"/>
    </row>
    <row r="1075" spans="1:10" ht="14.1" customHeight="1" x14ac:dyDescent="0.2">
      <c r="A1075" s="5"/>
      <c r="B1075" s="5"/>
      <c r="C1075" s="5"/>
      <c r="D1075" s="5"/>
      <c r="E1075" s="68" t="s">
        <v>12549</v>
      </c>
      <c r="F1075" s="69">
        <f ca="1">SUM(Table323[MONTO TOTAL ESTIMADO])</f>
        <v>11250</v>
      </c>
      <c r="G1075" s="5"/>
      <c r="H1075" s="5" t="str">
        <f>C1067</f>
        <v>Bienes</v>
      </c>
      <c r="I1075" s="5" t="str">
        <f>E1067</f>
        <v>Sí</v>
      </c>
      <c r="J1075" s="5" t="str">
        <f>D1067</f>
        <v>Compras por debajo del Umbral</v>
      </c>
    </row>
    <row r="1076" spans="1:10" ht="14.1" customHeight="1" thickBot="1" x14ac:dyDescent="0.3"/>
    <row r="1077" spans="1:10" ht="33.75" customHeight="1" thickBot="1" x14ac:dyDescent="0.25">
      <c r="A1077" s="59" t="s">
        <v>16382</v>
      </c>
      <c r="B1077" s="59" t="s">
        <v>161</v>
      </c>
      <c r="C1077" s="59" t="s">
        <v>11723</v>
      </c>
      <c r="D1077" s="59" t="s">
        <v>14377</v>
      </c>
      <c r="E1077" s="59" t="s">
        <v>10961</v>
      </c>
      <c r="F1077" s="59" t="s">
        <v>11094</v>
      </c>
      <c r="G1077" s="5"/>
      <c r="H1077" s="5"/>
      <c r="I1077" s="5"/>
      <c r="J1077" s="5"/>
    </row>
    <row r="1078" spans="1:10" ht="14.1" customHeight="1" thickBot="1" x14ac:dyDescent="0.25">
      <c r="A1078" s="61" t="s">
        <v>18872</v>
      </c>
      <c r="B1078" s="61" t="s">
        <v>18873</v>
      </c>
      <c r="C1078" s="61" t="s">
        <v>17798</v>
      </c>
      <c r="D1078" s="61" t="s">
        <v>10170</v>
      </c>
      <c r="E1078" s="61" t="s">
        <v>8854</v>
      </c>
      <c r="F1078" s="61"/>
      <c r="G1078" s="5"/>
      <c r="H1078" s="5"/>
      <c r="I1078" s="5"/>
      <c r="J1078" s="5"/>
    </row>
    <row r="1079" spans="1:10" ht="14.1" customHeight="1" thickBot="1" x14ac:dyDescent="0.25">
      <c r="A1079" s="80" t="s">
        <v>14828</v>
      </c>
      <c r="B1079" s="62" t="s">
        <v>8528</v>
      </c>
      <c r="C1079" s="71">
        <v>45019</v>
      </c>
      <c r="D1079" s="80" t="s">
        <v>9385</v>
      </c>
      <c r="E1079" s="62" t="s">
        <v>13092</v>
      </c>
      <c r="F1079" s="61" t="s">
        <v>3080</v>
      </c>
      <c r="G1079" s="5"/>
      <c r="H1079" s="5"/>
      <c r="I1079" s="5"/>
      <c r="J1079" s="5"/>
    </row>
    <row r="1080" spans="1:10" ht="14.1" customHeight="1" thickBot="1" x14ac:dyDescent="0.25">
      <c r="A1080" s="81"/>
      <c r="B1080" s="62" t="s">
        <v>1786</v>
      </c>
      <c r="C1080" s="60">
        <f>IF(C1079="","",IF(AND(MONTH(C1079)&gt;=1,MONTH(C1079)&lt;=3),1,IF(AND(MONTH(C1079)&gt;=4,MONTH(C1079)&lt;=6),2,IF(AND(MONTH(C1079)&gt;=7,MONTH(C1079)&lt;=9),3,4))))</f>
        <v>2</v>
      </c>
      <c r="D1080" s="81"/>
      <c r="E1080" s="62" t="s">
        <v>2417</v>
      </c>
      <c r="F1080" s="61" t="s">
        <v>11111</v>
      </c>
      <c r="G1080" s="5"/>
      <c r="H1080" s="5"/>
      <c r="I1080" s="5"/>
      <c r="J1080" s="5"/>
    </row>
    <row r="1081" spans="1:10" ht="14.1" customHeight="1" thickBot="1" x14ac:dyDescent="0.25">
      <c r="A1081" s="81"/>
      <c r="B1081" s="62" t="s">
        <v>12941</v>
      </c>
      <c r="C1081" s="71">
        <v>45020</v>
      </c>
      <c r="D1081" s="81"/>
      <c r="E1081" s="62" t="s">
        <v>3073</v>
      </c>
      <c r="F1081" s="61" t="s">
        <v>11111</v>
      </c>
      <c r="G1081" s="5"/>
      <c r="H1081" s="5"/>
      <c r="I1081" s="5"/>
      <c r="J1081" s="5"/>
    </row>
    <row r="1082" spans="1:10" ht="14.1" customHeight="1" thickBot="1" x14ac:dyDescent="0.25">
      <c r="A1082" s="81"/>
      <c r="B1082" s="62" t="s">
        <v>1786</v>
      </c>
      <c r="C1082" s="60">
        <f>IF(C1081="","",IF(AND(MONTH(C1081)&gt;=1,MONTH(C1081)&lt;=3),1,IF(AND(MONTH(C1081)&gt;=4,MONTH(C1081)&lt;=6),2,IF(AND(MONTH(C1081)&gt;=7,MONTH(C1081)&lt;=9),3,4))))</f>
        <v>2</v>
      </c>
      <c r="D1082" s="81"/>
      <c r="E1082" s="62" t="s">
        <v>13191</v>
      </c>
      <c r="F1082" s="61" t="s">
        <v>11111</v>
      </c>
      <c r="G1082" s="5"/>
      <c r="H1082" s="5"/>
      <c r="I1082" s="5"/>
      <c r="J1082" s="5"/>
    </row>
    <row r="1083" spans="1:10" ht="14.1" customHeight="1" thickBot="1" x14ac:dyDescent="0.25">
      <c r="A1083" s="5"/>
      <c r="B1083" s="5"/>
      <c r="C1083" s="5"/>
      <c r="D1083" s="5"/>
      <c r="E1083" s="5"/>
      <c r="F1083" s="5"/>
      <c r="G1083" s="5"/>
      <c r="H1083" s="5"/>
      <c r="I1083" s="5"/>
      <c r="J1083" s="5"/>
    </row>
    <row r="1084" spans="1:10" ht="14.1" customHeight="1" thickBot="1" x14ac:dyDescent="0.25">
      <c r="A1084" s="67" t="s">
        <v>15735</v>
      </c>
      <c r="B1084" s="67" t="s">
        <v>16146</v>
      </c>
      <c r="C1084" s="67" t="s">
        <v>15641</v>
      </c>
      <c r="D1084" s="67" t="s">
        <v>15251</v>
      </c>
      <c r="E1084" s="67" t="s">
        <v>6932</v>
      </c>
      <c r="F1084" s="67" t="s">
        <v>15280</v>
      </c>
      <c r="G1084" s="5"/>
      <c r="H1084" s="5"/>
      <c r="I1084" s="5"/>
      <c r="J1084" s="5"/>
    </row>
    <row r="1085" spans="1:10" ht="13.5" customHeight="1" x14ac:dyDescent="0.2">
      <c r="A1085" s="63">
        <v>52151701</v>
      </c>
      <c r="B1085" s="64" t="str">
        <f ca="1">IFERROR(INDEX(UNSPSCDes,MATCH(INDIRECT(ADDRESS(ROW(),COLUMN()-1,4)),UNSPSCCode,0)),"")</f>
        <v>Utensilios para servir para uso doméstico</v>
      </c>
      <c r="C1085" s="63" t="s">
        <v>18143</v>
      </c>
      <c r="D1085" s="63">
        <v>3</v>
      </c>
      <c r="E1085" s="66">
        <v>3750</v>
      </c>
      <c r="F1085" s="65">
        <f ca="1">INDIRECT(ADDRESS(ROW(),COLUMN()-2,4))*INDIRECT(ADDRESS(ROW(),COLUMN()-1,4))</f>
        <v>11250</v>
      </c>
      <c r="G1085" s="5"/>
      <c r="H1085" s="5"/>
      <c r="I1085" s="5"/>
      <c r="J1085" s="5"/>
    </row>
    <row r="1086" spans="1:10" ht="14.1" customHeight="1" x14ac:dyDescent="0.2">
      <c r="A1086" s="5"/>
      <c r="B1086" s="5"/>
      <c r="C1086" s="5"/>
      <c r="D1086" s="5"/>
      <c r="E1086" s="68" t="s">
        <v>12549</v>
      </c>
      <c r="F1086" s="69">
        <f ca="1">SUM(Table324[MONTO TOTAL ESTIMADO])</f>
        <v>11250</v>
      </c>
      <c r="G1086" s="5"/>
      <c r="H1086" s="5" t="str">
        <f>C1078</f>
        <v>Bienes</v>
      </c>
      <c r="I1086" s="5" t="str">
        <f>E1078</f>
        <v>Sí</v>
      </c>
      <c r="J1086" s="5" t="str">
        <f>D1078</f>
        <v>Compras por debajo del Umbral</v>
      </c>
    </row>
    <row r="1087" spans="1:10" ht="14.1" customHeight="1" thickBot="1" x14ac:dyDescent="0.3"/>
    <row r="1088" spans="1:10" ht="33.75" customHeight="1" thickBot="1" x14ac:dyDescent="0.25">
      <c r="A1088" s="59" t="s">
        <v>16382</v>
      </c>
      <c r="B1088" s="59" t="s">
        <v>161</v>
      </c>
      <c r="C1088" s="59" t="s">
        <v>11723</v>
      </c>
      <c r="D1088" s="59" t="s">
        <v>14377</v>
      </c>
      <c r="E1088" s="59" t="s">
        <v>10961</v>
      </c>
      <c r="F1088" s="59" t="s">
        <v>11094</v>
      </c>
      <c r="G1088" s="5"/>
      <c r="H1088" s="5"/>
      <c r="I1088" s="5"/>
      <c r="J1088" s="5"/>
    </row>
    <row r="1089" spans="1:10" ht="14.1" customHeight="1" thickBot="1" x14ac:dyDescent="0.25">
      <c r="A1089" s="61" t="s">
        <v>18872</v>
      </c>
      <c r="B1089" s="61" t="s">
        <v>18873</v>
      </c>
      <c r="C1089" s="61" t="s">
        <v>17798</v>
      </c>
      <c r="D1089" s="61" t="s">
        <v>10170</v>
      </c>
      <c r="E1089" s="61" t="s">
        <v>8854</v>
      </c>
      <c r="F1089" s="61"/>
      <c r="G1089" s="5"/>
      <c r="H1089" s="5"/>
      <c r="I1089" s="5"/>
      <c r="J1089" s="5"/>
    </row>
    <row r="1090" spans="1:10" ht="14.1" customHeight="1" thickBot="1" x14ac:dyDescent="0.25">
      <c r="A1090" s="80" t="s">
        <v>14828</v>
      </c>
      <c r="B1090" s="62" t="s">
        <v>8528</v>
      </c>
      <c r="C1090" s="71">
        <v>45110</v>
      </c>
      <c r="D1090" s="80" t="s">
        <v>9385</v>
      </c>
      <c r="E1090" s="62" t="s">
        <v>13092</v>
      </c>
      <c r="F1090" s="61" t="s">
        <v>3080</v>
      </c>
      <c r="G1090" s="5"/>
      <c r="H1090" s="5"/>
      <c r="I1090" s="5"/>
      <c r="J1090" s="5"/>
    </row>
    <row r="1091" spans="1:10" ht="14.1" customHeight="1" thickBot="1" x14ac:dyDescent="0.25">
      <c r="A1091" s="81"/>
      <c r="B1091" s="62" t="s">
        <v>1786</v>
      </c>
      <c r="C1091" s="60">
        <f>IF(C1090="","",IF(AND(MONTH(C1090)&gt;=1,MONTH(C1090)&lt;=3),1,IF(AND(MONTH(C1090)&gt;=4,MONTH(C1090)&lt;=6),2,IF(AND(MONTH(C1090)&gt;=7,MONTH(C1090)&lt;=9),3,4))))</f>
        <v>3</v>
      </c>
      <c r="D1091" s="81"/>
      <c r="E1091" s="62" t="s">
        <v>2417</v>
      </c>
      <c r="F1091" s="61" t="s">
        <v>11111</v>
      </c>
      <c r="G1091" s="5"/>
      <c r="H1091" s="5"/>
      <c r="I1091" s="5"/>
      <c r="J1091" s="5"/>
    </row>
    <row r="1092" spans="1:10" ht="14.1" customHeight="1" thickBot="1" x14ac:dyDescent="0.25">
      <c r="A1092" s="81"/>
      <c r="B1092" s="62" t="s">
        <v>12941</v>
      </c>
      <c r="C1092" s="71">
        <v>45111</v>
      </c>
      <c r="D1092" s="81"/>
      <c r="E1092" s="62" t="s">
        <v>3073</v>
      </c>
      <c r="F1092" s="61" t="s">
        <v>11111</v>
      </c>
      <c r="G1092" s="5"/>
      <c r="H1092" s="5"/>
      <c r="I1092" s="5"/>
      <c r="J1092" s="5"/>
    </row>
    <row r="1093" spans="1:10" ht="14.1" customHeight="1" thickBot="1" x14ac:dyDescent="0.25">
      <c r="A1093" s="81"/>
      <c r="B1093" s="62" t="s">
        <v>1786</v>
      </c>
      <c r="C1093" s="60">
        <f>IF(C1092="","",IF(AND(MONTH(C1092)&gt;=1,MONTH(C1092)&lt;=3),1,IF(AND(MONTH(C1092)&gt;=4,MONTH(C1092)&lt;=6),2,IF(AND(MONTH(C1092)&gt;=7,MONTH(C1092)&lt;=9),3,4))))</f>
        <v>3</v>
      </c>
      <c r="D1093" s="81"/>
      <c r="E1093" s="62" t="s">
        <v>13191</v>
      </c>
      <c r="F1093" s="61" t="s">
        <v>11111</v>
      </c>
      <c r="G1093" s="5"/>
      <c r="H1093" s="5"/>
      <c r="I1093" s="5"/>
      <c r="J1093" s="5"/>
    </row>
    <row r="1094" spans="1:10" ht="14.1" customHeight="1" thickBot="1" x14ac:dyDescent="0.25">
      <c r="A1094" s="5"/>
      <c r="B1094" s="5"/>
      <c r="C1094" s="5"/>
      <c r="D1094" s="5"/>
      <c r="E1094" s="5"/>
      <c r="F1094" s="5"/>
      <c r="G1094" s="5"/>
      <c r="H1094" s="5"/>
      <c r="I1094" s="5"/>
      <c r="J1094" s="5"/>
    </row>
    <row r="1095" spans="1:10" ht="14.1" customHeight="1" thickBot="1" x14ac:dyDescent="0.25">
      <c r="A1095" s="67" t="s">
        <v>15735</v>
      </c>
      <c r="B1095" s="67" t="s">
        <v>16146</v>
      </c>
      <c r="C1095" s="67" t="s">
        <v>15641</v>
      </c>
      <c r="D1095" s="67" t="s">
        <v>15251</v>
      </c>
      <c r="E1095" s="67" t="s">
        <v>6932</v>
      </c>
      <c r="F1095" s="67" t="s">
        <v>15280</v>
      </c>
      <c r="G1095" s="5"/>
      <c r="H1095" s="5"/>
      <c r="I1095" s="5"/>
      <c r="J1095" s="5"/>
    </row>
    <row r="1096" spans="1:10" ht="13.5" customHeight="1" x14ac:dyDescent="0.2">
      <c r="A1096" s="63">
        <v>52151701</v>
      </c>
      <c r="B1096" s="64" t="str">
        <f ca="1">IFERROR(INDEX(UNSPSCDes,MATCH(INDIRECT(ADDRESS(ROW(),COLUMN()-1,4)),UNSPSCCode,0)),"")</f>
        <v>Utensilios para servir para uso doméstico</v>
      </c>
      <c r="C1096" s="63" t="s">
        <v>18143</v>
      </c>
      <c r="D1096" s="63">
        <v>3</v>
      </c>
      <c r="E1096" s="66">
        <v>3750</v>
      </c>
      <c r="F1096" s="65">
        <f ca="1">INDIRECT(ADDRESS(ROW(),COLUMN()-2,4))*INDIRECT(ADDRESS(ROW(),COLUMN()-1,4))</f>
        <v>11250</v>
      </c>
      <c r="G1096" s="5"/>
      <c r="H1096" s="5"/>
      <c r="I1096" s="5"/>
      <c r="J1096" s="5"/>
    </row>
    <row r="1097" spans="1:10" ht="14.1" customHeight="1" x14ac:dyDescent="0.2">
      <c r="A1097" s="5"/>
      <c r="B1097" s="5"/>
      <c r="C1097" s="5"/>
      <c r="D1097" s="5"/>
      <c r="E1097" s="68" t="s">
        <v>12549</v>
      </c>
      <c r="F1097" s="69">
        <f ca="1">SUM(Table325[MONTO TOTAL ESTIMADO])</f>
        <v>11250</v>
      </c>
      <c r="G1097" s="5"/>
      <c r="H1097" s="5" t="str">
        <f>C1089</f>
        <v>Bienes</v>
      </c>
      <c r="I1097" s="5" t="str">
        <f>E1089</f>
        <v>Sí</v>
      </c>
      <c r="J1097" s="5" t="str">
        <f>D1089</f>
        <v>Compras por debajo del Umbral</v>
      </c>
    </row>
    <row r="1098" spans="1:10" ht="14.1" customHeight="1" thickBot="1" x14ac:dyDescent="0.3"/>
    <row r="1099" spans="1:10" ht="33.75" customHeight="1" thickBot="1" x14ac:dyDescent="0.25">
      <c r="A1099" s="59" t="s">
        <v>16382</v>
      </c>
      <c r="B1099" s="59" t="s">
        <v>161</v>
      </c>
      <c r="C1099" s="59" t="s">
        <v>11723</v>
      </c>
      <c r="D1099" s="59" t="s">
        <v>14377</v>
      </c>
      <c r="E1099" s="59" t="s">
        <v>10961</v>
      </c>
      <c r="F1099" s="59" t="s">
        <v>11094</v>
      </c>
      <c r="G1099" s="5"/>
      <c r="H1099" s="5"/>
      <c r="I1099" s="5"/>
      <c r="J1099" s="5"/>
    </row>
    <row r="1100" spans="1:10" ht="14.1" customHeight="1" thickBot="1" x14ac:dyDescent="0.25">
      <c r="A1100" s="61" t="s">
        <v>18872</v>
      </c>
      <c r="B1100" s="61" t="s">
        <v>18873</v>
      </c>
      <c r="C1100" s="61" t="s">
        <v>17798</v>
      </c>
      <c r="D1100" s="61" t="s">
        <v>10170</v>
      </c>
      <c r="E1100" s="61" t="s">
        <v>8854</v>
      </c>
      <c r="F1100" s="61"/>
      <c r="G1100" s="5"/>
      <c r="H1100" s="5"/>
      <c r="I1100" s="5"/>
      <c r="J1100" s="5"/>
    </row>
    <row r="1101" spans="1:10" ht="14.1" customHeight="1" thickBot="1" x14ac:dyDescent="0.25">
      <c r="A1101" s="80" t="s">
        <v>14828</v>
      </c>
      <c r="B1101" s="62" t="s">
        <v>8528</v>
      </c>
      <c r="C1101" s="71">
        <v>45201</v>
      </c>
      <c r="D1101" s="80" t="s">
        <v>9385</v>
      </c>
      <c r="E1101" s="62" t="s">
        <v>13092</v>
      </c>
      <c r="F1101" s="61" t="s">
        <v>3080</v>
      </c>
      <c r="G1101" s="5"/>
      <c r="H1101" s="5"/>
      <c r="I1101" s="5"/>
      <c r="J1101" s="5"/>
    </row>
    <row r="1102" spans="1:10" ht="14.1" customHeight="1" thickBot="1" x14ac:dyDescent="0.25">
      <c r="A1102" s="81"/>
      <c r="B1102" s="62" t="s">
        <v>1786</v>
      </c>
      <c r="C1102" s="60">
        <f>IF(C1101="","",IF(AND(MONTH(C1101)&gt;=1,MONTH(C1101)&lt;=3),1,IF(AND(MONTH(C1101)&gt;=4,MONTH(C1101)&lt;=6),2,IF(AND(MONTH(C1101)&gt;=7,MONTH(C1101)&lt;=9),3,4))))</f>
        <v>4</v>
      </c>
      <c r="D1102" s="81"/>
      <c r="E1102" s="62" t="s">
        <v>2417</v>
      </c>
      <c r="F1102" s="61" t="s">
        <v>11111</v>
      </c>
      <c r="G1102" s="5"/>
      <c r="H1102" s="5"/>
      <c r="I1102" s="5"/>
      <c r="J1102" s="5"/>
    </row>
    <row r="1103" spans="1:10" ht="14.1" customHeight="1" thickBot="1" x14ac:dyDescent="0.25">
      <c r="A1103" s="81"/>
      <c r="B1103" s="62" t="s">
        <v>12941</v>
      </c>
      <c r="C1103" s="71">
        <v>45202</v>
      </c>
      <c r="D1103" s="81"/>
      <c r="E1103" s="62" t="s">
        <v>3073</v>
      </c>
      <c r="F1103" s="61" t="s">
        <v>11111</v>
      </c>
      <c r="G1103" s="5"/>
      <c r="H1103" s="5"/>
      <c r="I1103" s="5"/>
      <c r="J1103" s="5"/>
    </row>
    <row r="1104" spans="1:10" ht="14.1" customHeight="1" thickBot="1" x14ac:dyDescent="0.25">
      <c r="A1104" s="81"/>
      <c r="B1104" s="62" t="s">
        <v>1786</v>
      </c>
      <c r="C1104" s="60">
        <f>IF(C1103="","",IF(AND(MONTH(C1103)&gt;=1,MONTH(C1103)&lt;=3),1,IF(AND(MONTH(C1103)&gt;=4,MONTH(C1103)&lt;=6),2,IF(AND(MONTH(C1103)&gt;=7,MONTH(C1103)&lt;=9),3,4))))</f>
        <v>4</v>
      </c>
      <c r="D1104" s="81"/>
      <c r="E1104" s="62" t="s">
        <v>13191</v>
      </c>
      <c r="F1104" s="61" t="s">
        <v>11111</v>
      </c>
      <c r="G1104" s="5"/>
      <c r="H1104" s="5"/>
      <c r="I1104" s="5"/>
      <c r="J1104" s="5"/>
    </row>
    <row r="1105" spans="1:10" ht="14.1" customHeight="1" thickBot="1" x14ac:dyDescent="0.25">
      <c r="A1105" s="5"/>
      <c r="B1105" s="5"/>
      <c r="C1105" s="5"/>
      <c r="D1105" s="5"/>
      <c r="E1105" s="5"/>
      <c r="F1105" s="5"/>
      <c r="G1105" s="5"/>
      <c r="H1105" s="5"/>
      <c r="I1105" s="5"/>
      <c r="J1105" s="5"/>
    </row>
    <row r="1106" spans="1:10" ht="14.1" customHeight="1" thickBot="1" x14ac:dyDescent="0.25">
      <c r="A1106" s="67" t="s">
        <v>15735</v>
      </c>
      <c r="B1106" s="67" t="s">
        <v>16146</v>
      </c>
      <c r="C1106" s="67" t="s">
        <v>15641</v>
      </c>
      <c r="D1106" s="67" t="s">
        <v>15251</v>
      </c>
      <c r="E1106" s="67" t="s">
        <v>6932</v>
      </c>
      <c r="F1106" s="67" t="s">
        <v>15280</v>
      </c>
      <c r="G1106" s="5"/>
      <c r="H1106" s="5"/>
      <c r="I1106" s="5"/>
      <c r="J1106" s="5"/>
    </row>
    <row r="1107" spans="1:10" ht="13.5" customHeight="1" x14ac:dyDescent="0.2">
      <c r="A1107" s="63">
        <v>52151701</v>
      </c>
      <c r="B1107" s="64" t="str">
        <f ca="1">IFERROR(INDEX(UNSPSCDes,MATCH(INDIRECT(ADDRESS(ROW(),COLUMN()-1,4)),UNSPSCCode,0)),"")</f>
        <v>Utensilios para servir para uso doméstico</v>
      </c>
      <c r="C1107" s="63" t="s">
        <v>18143</v>
      </c>
      <c r="D1107" s="63">
        <v>3</v>
      </c>
      <c r="E1107" s="66">
        <v>3750</v>
      </c>
      <c r="F1107" s="65">
        <f ca="1">INDIRECT(ADDRESS(ROW(),COLUMN()-2,4))*INDIRECT(ADDRESS(ROW(),COLUMN()-1,4))</f>
        <v>11250</v>
      </c>
      <c r="G1107" s="5"/>
      <c r="H1107" s="5"/>
      <c r="I1107" s="5"/>
      <c r="J1107" s="5"/>
    </row>
    <row r="1108" spans="1:10" ht="14.1" customHeight="1" x14ac:dyDescent="0.2">
      <c r="A1108" s="5"/>
      <c r="B1108" s="5"/>
      <c r="C1108" s="5"/>
      <c r="D1108" s="5"/>
      <c r="E1108" s="68" t="s">
        <v>12549</v>
      </c>
      <c r="F1108" s="69">
        <f ca="1">SUM(Table326[MONTO TOTAL ESTIMADO])</f>
        <v>11250</v>
      </c>
      <c r="G1108" s="5"/>
      <c r="H1108" s="5" t="str">
        <f>C1100</f>
        <v>Bienes</v>
      </c>
      <c r="I1108" s="5" t="str">
        <f>E1100</f>
        <v>Sí</v>
      </c>
      <c r="J1108" s="5" t="str">
        <f>D1100</f>
        <v>Compras por debajo del Umbral</v>
      </c>
    </row>
    <row r="1109" spans="1:10" ht="14.1" customHeight="1" thickBot="1" x14ac:dyDescent="0.3"/>
    <row r="1110" spans="1:10" ht="33.75" customHeight="1" thickBot="1" x14ac:dyDescent="0.25">
      <c r="A1110" s="59" t="s">
        <v>16382</v>
      </c>
      <c r="B1110" s="59" t="s">
        <v>161</v>
      </c>
      <c r="C1110" s="59" t="s">
        <v>11723</v>
      </c>
      <c r="D1110" s="59" t="s">
        <v>14377</v>
      </c>
      <c r="E1110" s="59" t="s">
        <v>10961</v>
      </c>
      <c r="F1110" s="59" t="s">
        <v>11094</v>
      </c>
      <c r="G1110" s="5"/>
      <c r="H1110" s="5"/>
      <c r="I1110" s="5"/>
      <c r="J1110" s="5"/>
    </row>
    <row r="1111" spans="1:10" ht="14.1" customHeight="1" thickBot="1" x14ac:dyDescent="0.25">
      <c r="A1111" s="61" t="s">
        <v>18874</v>
      </c>
      <c r="B1111" s="61" t="s">
        <v>18875</v>
      </c>
      <c r="C1111" s="61" t="s">
        <v>17798</v>
      </c>
      <c r="D1111" s="61" t="s">
        <v>10170</v>
      </c>
      <c r="E1111" s="61" t="s">
        <v>8854</v>
      </c>
      <c r="F1111" s="61"/>
      <c r="G1111" s="5"/>
      <c r="H1111" s="5"/>
      <c r="I1111" s="5"/>
      <c r="J1111" s="5"/>
    </row>
    <row r="1112" spans="1:10" ht="14.1" customHeight="1" thickBot="1" x14ac:dyDescent="0.25">
      <c r="A1112" s="80" t="s">
        <v>14828</v>
      </c>
      <c r="B1112" s="62" t="s">
        <v>8528</v>
      </c>
      <c r="C1112" s="71">
        <v>44928</v>
      </c>
      <c r="D1112" s="80" t="s">
        <v>9385</v>
      </c>
      <c r="E1112" s="62" t="s">
        <v>13092</v>
      </c>
      <c r="F1112" s="61" t="s">
        <v>3080</v>
      </c>
      <c r="G1112" s="5"/>
      <c r="H1112" s="5"/>
      <c r="I1112" s="5"/>
      <c r="J1112" s="5"/>
    </row>
    <row r="1113" spans="1:10" ht="14.1" customHeight="1" thickBot="1" x14ac:dyDescent="0.25">
      <c r="A1113" s="81"/>
      <c r="B1113" s="62" t="s">
        <v>1786</v>
      </c>
      <c r="C1113" s="60">
        <f>IF(C1112="","",IF(AND(MONTH(C1112)&gt;=1,MONTH(C1112)&lt;=3),1,IF(AND(MONTH(C1112)&gt;=4,MONTH(C1112)&lt;=6),2,IF(AND(MONTH(C1112)&gt;=7,MONTH(C1112)&lt;=9),3,4))))</f>
        <v>1</v>
      </c>
      <c r="D1113" s="81"/>
      <c r="E1113" s="62" t="s">
        <v>2417</v>
      </c>
      <c r="F1113" s="61" t="s">
        <v>11111</v>
      </c>
      <c r="G1113" s="5"/>
      <c r="H1113" s="5"/>
      <c r="I1113" s="5"/>
      <c r="J1113" s="5"/>
    </row>
    <row r="1114" spans="1:10" ht="14.1" customHeight="1" thickBot="1" x14ac:dyDescent="0.25">
      <c r="A1114" s="81"/>
      <c r="B1114" s="62" t="s">
        <v>12941</v>
      </c>
      <c r="C1114" s="71">
        <v>44929</v>
      </c>
      <c r="D1114" s="81"/>
      <c r="E1114" s="62" t="s">
        <v>3073</v>
      </c>
      <c r="F1114" s="61" t="s">
        <v>11111</v>
      </c>
      <c r="G1114" s="5"/>
      <c r="H1114" s="5"/>
      <c r="I1114" s="5"/>
      <c r="J1114" s="5"/>
    </row>
    <row r="1115" spans="1:10" ht="14.1" customHeight="1" thickBot="1" x14ac:dyDescent="0.25">
      <c r="A1115" s="81"/>
      <c r="B1115" s="62" t="s">
        <v>1786</v>
      </c>
      <c r="C1115" s="60">
        <f>IF(C1114="","",IF(AND(MONTH(C1114)&gt;=1,MONTH(C1114)&lt;=3),1,IF(AND(MONTH(C1114)&gt;=4,MONTH(C1114)&lt;=6),2,IF(AND(MONTH(C1114)&gt;=7,MONTH(C1114)&lt;=9),3,4))))</f>
        <v>1</v>
      </c>
      <c r="D1115" s="81"/>
      <c r="E1115" s="62" t="s">
        <v>13191</v>
      </c>
      <c r="F1115" s="61" t="s">
        <v>11111</v>
      </c>
      <c r="G1115" s="5"/>
      <c r="H1115" s="5"/>
      <c r="I1115" s="5"/>
      <c r="J1115" s="5"/>
    </row>
    <row r="1116" spans="1:10" ht="14.1" customHeight="1" thickBot="1" x14ac:dyDescent="0.25">
      <c r="A1116" s="5"/>
      <c r="B1116" s="5"/>
      <c r="C1116" s="5"/>
      <c r="D1116" s="5"/>
      <c r="E1116" s="5"/>
      <c r="F1116" s="5"/>
      <c r="G1116" s="5"/>
      <c r="H1116" s="5"/>
      <c r="I1116" s="5"/>
      <c r="J1116" s="5"/>
    </row>
    <row r="1117" spans="1:10" ht="14.1" customHeight="1" thickBot="1" x14ac:dyDescent="0.25">
      <c r="A1117" s="67" t="s">
        <v>15735</v>
      </c>
      <c r="B1117" s="67" t="s">
        <v>16146</v>
      </c>
      <c r="C1117" s="67" t="s">
        <v>15641</v>
      </c>
      <c r="D1117" s="67" t="s">
        <v>15251</v>
      </c>
      <c r="E1117" s="67" t="s">
        <v>6932</v>
      </c>
      <c r="F1117" s="67" t="s">
        <v>15280</v>
      </c>
      <c r="G1117" s="5"/>
      <c r="H1117" s="5"/>
      <c r="I1117" s="5"/>
      <c r="J1117" s="5"/>
    </row>
    <row r="1118" spans="1:10" ht="13.5" customHeight="1" x14ac:dyDescent="0.2">
      <c r="A1118" s="63">
        <v>39121311</v>
      </c>
      <c r="B1118" s="64" t="str">
        <f t="shared" ref="B1118:B1123" ca="1" si="12">IFERROR(INDEX(UNSPSCDes,MATCH(INDIRECT(ADDRESS(ROW(),COLUMN()-1,4)),UNSPSCCode,0)),"")</f>
        <v>Accesorios eléctricos</v>
      </c>
      <c r="C1118" s="63" t="s">
        <v>1449</v>
      </c>
      <c r="D1118" s="63">
        <v>5</v>
      </c>
      <c r="E1118" s="66">
        <v>600</v>
      </c>
      <c r="F1118" s="65">
        <f t="shared" ref="F1118:F1123" ca="1" si="13">INDIRECT(ADDRESS(ROW(),COLUMN()-2,4))*INDIRECT(ADDRESS(ROW(),COLUMN()-1,4))</f>
        <v>3000</v>
      </c>
      <c r="G1118" s="5"/>
      <c r="H1118" s="5"/>
      <c r="I1118" s="5"/>
      <c r="J1118" s="5"/>
    </row>
    <row r="1119" spans="1:10" ht="13.5" customHeight="1" x14ac:dyDescent="0.2">
      <c r="A1119" s="63">
        <v>39121311</v>
      </c>
      <c r="B1119" s="64" t="str">
        <f t="shared" ca="1" si="12"/>
        <v>Accesorios eléctricos</v>
      </c>
      <c r="C1119" s="63" t="s">
        <v>18143</v>
      </c>
      <c r="D1119" s="63">
        <v>3</v>
      </c>
      <c r="E1119" s="66">
        <v>1500</v>
      </c>
      <c r="F1119" s="65">
        <f t="shared" ca="1" si="13"/>
        <v>4500</v>
      </c>
      <c r="G1119" s="5"/>
      <c r="H1119" s="5"/>
      <c r="I1119" s="5"/>
      <c r="J1119" s="5"/>
    </row>
    <row r="1120" spans="1:10" ht="13.5" customHeight="1" x14ac:dyDescent="0.2">
      <c r="A1120" s="63">
        <v>39121311</v>
      </c>
      <c r="B1120" s="64" t="str">
        <f t="shared" ca="1" si="12"/>
        <v>Accesorios eléctricos</v>
      </c>
      <c r="C1120" s="63" t="s">
        <v>1449</v>
      </c>
      <c r="D1120" s="63">
        <v>1</v>
      </c>
      <c r="E1120" s="66">
        <v>5000</v>
      </c>
      <c r="F1120" s="65">
        <f t="shared" ca="1" si="13"/>
        <v>5000</v>
      </c>
      <c r="G1120" s="5"/>
      <c r="H1120" s="5"/>
      <c r="I1120" s="5"/>
      <c r="J1120" s="5"/>
    </row>
    <row r="1121" spans="1:10" ht="13.5" customHeight="1" x14ac:dyDescent="0.2">
      <c r="A1121" s="63">
        <v>39121311</v>
      </c>
      <c r="B1121" s="64" t="str">
        <f t="shared" ca="1" si="12"/>
        <v>Accesorios eléctricos</v>
      </c>
      <c r="C1121" s="63" t="s">
        <v>1449</v>
      </c>
      <c r="D1121" s="63">
        <v>1</v>
      </c>
      <c r="E1121" s="66">
        <v>20500</v>
      </c>
      <c r="F1121" s="65">
        <f t="shared" ca="1" si="13"/>
        <v>20500</v>
      </c>
      <c r="G1121" s="5"/>
      <c r="H1121" s="5"/>
      <c r="I1121" s="5"/>
      <c r="J1121" s="5"/>
    </row>
    <row r="1122" spans="1:10" ht="13.5" customHeight="1" x14ac:dyDescent="0.2">
      <c r="A1122" s="63">
        <v>39121311</v>
      </c>
      <c r="B1122" s="64" t="str">
        <f t="shared" ca="1" si="12"/>
        <v>Accesorios eléctricos</v>
      </c>
      <c r="C1122" s="63" t="s">
        <v>18143</v>
      </c>
      <c r="D1122" s="63">
        <v>3</v>
      </c>
      <c r="E1122" s="66">
        <v>8000</v>
      </c>
      <c r="F1122" s="65">
        <f t="shared" ca="1" si="13"/>
        <v>24000</v>
      </c>
      <c r="G1122" s="5"/>
      <c r="H1122" s="5"/>
      <c r="I1122" s="5"/>
      <c r="J1122" s="5"/>
    </row>
    <row r="1123" spans="1:10" ht="13.5" customHeight="1" x14ac:dyDescent="0.2">
      <c r="A1123" s="63">
        <v>39121311</v>
      </c>
      <c r="B1123" s="64" t="str">
        <f t="shared" ca="1" si="12"/>
        <v>Accesorios eléctricos</v>
      </c>
      <c r="C1123" s="63" t="s">
        <v>18143</v>
      </c>
      <c r="D1123" s="63">
        <v>3</v>
      </c>
      <c r="E1123" s="66">
        <v>16666.6666</v>
      </c>
      <c r="F1123" s="65">
        <f t="shared" ca="1" si="13"/>
        <v>49999.999800000005</v>
      </c>
      <c r="G1123" s="5"/>
      <c r="H1123" s="5"/>
      <c r="I1123" s="5"/>
      <c r="J1123" s="5"/>
    </row>
    <row r="1124" spans="1:10" ht="14.1" customHeight="1" x14ac:dyDescent="0.2">
      <c r="A1124" s="5"/>
      <c r="B1124" s="5"/>
      <c r="C1124" s="5"/>
      <c r="D1124" s="5"/>
      <c r="E1124" s="68" t="s">
        <v>12549</v>
      </c>
      <c r="F1124" s="69">
        <f ca="1">SUM(Table3101[MONTO TOTAL ESTIMADO])</f>
        <v>106999.99980000001</v>
      </c>
      <c r="G1124" s="5"/>
      <c r="H1124" s="5" t="str">
        <f>C1111</f>
        <v>Bienes</v>
      </c>
      <c r="I1124" s="5" t="str">
        <f>E1111</f>
        <v>Sí</v>
      </c>
      <c r="J1124" s="5" t="str">
        <f>D1111</f>
        <v>Compras por debajo del Umbral</v>
      </c>
    </row>
    <row r="1125" spans="1:10" ht="14.1" customHeight="1" thickBot="1" x14ac:dyDescent="0.3"/>
    <row r="1126" spans="1:10" ht="33.75" customHeight="1" thickBot="1" x14ac:dyDescent="0.25">
      <c r="A1126" s="59" t="s">
        <v>16382</v>
      </c>
      <c r="B1126" s="59" t="s">
        <v>161</v>
      </c>
      <c r="C1126" s="59" t="s">
        <v>11723</v>
      </c>
      <c r="D1126" s="59" t="s">
        <v>14377</v>
      </c>
      <c r="E1126" s="59" t="s">
        <v>10961</v>
      </c>
      <c r="F1126" s="59" t="s">
        <v>11094</v>
      </c>
      <c r="G1126" s="5"/>
      <c r="H1126" s="5"/>
      <c r="I1126" s="5"/>
      <c r="J1126" s="5"/>
    </row>
    <row r="1127" spans="1:10" ht="14.1" customHeight="1" thickBot="1" x14ac:dyDescent="0.25">
      <c r="A1127" s="61" t="s">
        <v>18874</v>
      </c>
      <c r="B1127" s="61" t="s">
        <v>18875</v>
      </c>
      <c r="C1127" s="61" t="s">
        <v>17798</v>
      </c>
      <c r="D1127" s="61" t="s">
        <v>10170</v>
      </c>
      <c r="E1127" s="61" t="s">
        <v>8854</v>
      </c>
      <c r="F1127" s="61"/>
      <c r="G1127" s="5"/>
      <c r="H1127" s="5"/>
      <c r="I1127" s="5"/>
      <c r="J1127" s="5"/>
    </row>
    <row r="1128" spans="1:10" ht="14.1" customHeight="1" thickBot="1" x14ac:dyDescent="0.25">
      <c r="A1128" s="80" t="s">
        <v>14828</v>
      </c>
      <c r="B1128" s="62" t="s">
        <v>8528</v>
      </c>
      <c r="C1128" s="71">
        <v>45019</v>
      </c>
      <c r="D1128" s="80" t="s">
        <v>9385</v>
      </c>
      <c r="E1128" s="62" t="s">
        <v>13092</v>
      </c>
      <c r="F1128" s="61" t="s">
        <v>3080</v>
      </c>
      <c r="G1128" s="5"/>
      <c r="H1128" s="5"/>
      <c r="I1128" s="5"/>
      <c r="J1128" s="5"/>
    </row>
    <row r="1129" spans="1:10" ht="14.1" customHeight="1" thickBot="1" x14ac:dyDescent="0.25">
      <c r="A1129" s="81"/>
      <c r="B1129" s="62" t="s">
        <v>1786</v>
      </c>
      <c r="C1129" s="60">
        <f>IF(C1128="","",IF(AND(MONTH(C1128)&gt;=1,MONTH(C1128)&lt;=3),1,IF(AND(MONTH(C1128)&gt;=4,MONTH(C1128)&lt;=6),2,IF(AND(MONTH(C1128)&gt;=7,MONTH(C1128)&lt;=9),3,4))))</f>
        <v>2</v>
      </c>
      <c r="D1129" s="81"/>
      <c r="E1129" s="62" t="s">
        <v>2417</v>
      </c>
      <c r="F1129" s="61" t="s">
        <v>11111</v>
      </c>
      <c r="G1129" s="5"/>
      <c r="H1129" s="5"/>
      <c r="I1129" s="5"/>
      <c r="J1129" s="5"/>
    </row>
    <row r="1130" spans="1:10" ht="14.1" customHeight="1" thickBot="1" x14ac:dyDescent="0.25">
      <c r="A1130" s="81"/>
      <c r="B1130" s="62" t="s">
        <v>12941</v>
      </c>
      <c r="C1130" s="71">
        <v>45020</v>
      </c>
      <c r="D1130" s="81"/>
      <c r="E1130" s="62" t="s">
        <v>3073</v>
      </c>
      <c r="F1130" s="61" t="s">
        <v>11111</v>
      </c>
      <c r="G1130" s="5"/>
      <c r="H1130" s="5"/>
      <c r="I1130" s="5"/>
      <c r="J1130" s="5"/>
    </row>
    <row r="1131" spans="1:10" ht="14.1" customHeight="1" thickBot="1" x14ac:dyDescent="0.25">
      <c r="A1131" s="81"/>
      <c r="B1131" s="62" t="s">
        <v>1786</v>
      </c>
      <c r="C1131" s="60">
        <f>IF(C1130="","",IF(AND(MONTH(C1130)&gt;=1,MONTH(C1130)&lt;=3),1,IF(AND(MONTH(C1130)&gt;=4,MONTH(C1130)&lt;=6),2,IF(AND(MONTH(C1130)&gt;=7,MONTH(C1130)&lt;=9),3,4))))</f>
        <v>2</v>
      </c>
      <c r="D1131" s="81"/>
      <c r="E1131" s="62" t="s">
        <v>13191</v>
      </c>
      <c r="F1131" s="61" t="s">
        <v>11111</v>
      </c>
      <c r="G1131" s="5"/>
      <c r="H1131" s="5"/>
      <c r="I1131" s="5"/>
      <c r="J1131" s="5"/>
    </row>
    <row r="1132" spans="1:10" ht="14.1" customHeight="1" thickBot="1" x14ac:dyDescent="0.25">
      <c r="A1132" s="5"/>
      <c r="B1132" s="5"/>
      <c r="C1132" s="5"/>
      <c r="D1132" s="5"/>
      <c r="E1132" s="5"/>
      <c r="F1132" s="5"/>
      <c r="G1132" s="5"/>
      <c r="H1132" s="5"/>
      <c r="I1132" s="5"/>
      <c r="J1132" s="5"/>
    </row>
    <row r="1133" spans="1:10" ht="14.1" customHeight="1" thickBot="1" x14ac:dyDescent="0.25">
      <c r="A1133" s="67" t="s">
        <v>15735</v>
      </c>
      <c r="B1133" s="67" t="s">
        <v>16146</v>
      </c>
      <c r="C1133" s="67" t="s">
        <v>15641</v>
      </c>
      <c r="D1133" s="67" t="s">
        <v>15251</v>
      </c>
      <c r="E1133" s="67" t="s">
        <v>6932</v>
      </c>
      <c r="F1133" s="67" t="s">
        <v>15280</v>
      </c>
      <c r="G1133" s="5"/>
      <c r="H1133" s="5"/>
      <c r="I1133" s="5"/>
      <c r="J1133" s="5"/>
    </row>
    <row r="1134" spans="1:10" ht="13.5" customHeight="1" x14ac:dyDescent="0.2">
      <c r="A1134" s="63">
        <v>39121311</v>
      </c>
      <c r="B1134" s="64" t="str">
        <f ca="1">IFERROR(INDEX(UNSPSCDes,MATCH(INDIRECT(ADDRESS(ROW(),COLUMN()-1,4)),UNSPSCCode,0)),"")</f>
        <v>Accesorios eléctricos</v>
      </c>
      <c r="C1134" s="63" t="s">
        <v>1449</v>
      </c>
      <c r="D1134" s="63">
        <v>5</v>
      </c>
      <c r="E1134" s="66">
        <v>600</v>
      </c>
      <c r="F1134" s="65">
        <f ca="1">INDIRECT(ADDRESS(ROW(),COLUMN()-2,4))*INDIRECT(ADDRESS(ROW(),COLUMN()-1,4))</f>
        <v>3000</v>
      </c>
      <c r="G1134" s="5"/>
      <c r="H1134" s="5"/>
      <c r="I1134" s="5"/>
      <c r="J1134" s="5"/>
    </row>
    <row r="1135" spans="1:10" ht="13.5" customHeight="1" x14ac:dyDescent="0.2">
      <c r="A1135" s="63">
        <v>39121311</v>
      </c>
      <c r="B1135" s="64" t="str">
        <f ca="1">IFERROR(INDEX(UNSPSCDes,MATCH(INDIRECT(ADDRESS(ROW(),COLUMN()-1,4)),UNSPSCCode,0)),"")</f>
        <v>Accesorios eléctricos</v>
      </c>
      <c r="C1135" s="63" t="s">
        <v>18143</v>
      </c>
      <c r="D1135" s="63">
        <v>3</v>
      </c>
      <c r="E1135" s="66">
        <v>1500</v>
      </c>
      <c r="F1135" s="65">
        <f ca="1">INDIRECT(ADDRESS(ROW(),COLUMN()-2,4))*INDIRECT(ADDRESS(ROW(),COLUMN()-1,4))</f>
        <v>4500</v>
      </c>
      <c r="G1135" s="5"/>
      <c r="H1135" s="5"/>
      <c r="I1135" s="5"/>
      <c r="J1135" s="5"/>
    </row>
    <row r="1136" spans="1:10" ht="13.5" customHeight="1" x14ac:dyDescent="0.2">
      <c r="A1136" s="63">
        <v>39121311</v>
      </c>
      <c r="B1136" s="64" t="str">
        <f ca="1">IFERROR(INDEX(UNSPSCDes,MATCH(INDIRECT(ADDRESS(ROW(),COLUMN()-1,4)),UNSPSCCode,0)),"")</f>
        <v>Accesorios eléctricos</v>
      </c>
      <c r="C1136" s="63" t="s">
        <v>18143</v>
      </c>
      <c r="D1136" s="63">
        <v>3</v>
      </c>
      <c r="E1136" s="66">
        <v>8000</v>
      </c>
      <c r="F1136" s="65">
        <f ca="1">INDIRECT(ADDRESS(ROW(),COLUMN()-2,4))*INDIRECT(ADDRESS(ROW(),COLUMN()-1,4))</f>
        <v>24000</v>
      </c>
      <c r="G1136" s="5"/>
      <c r="H1136" s="5"/>
      <c r="I1136" s="5"/>
      <c r="J1136" s="5"/>
    </row>
    <row r="1137" spans="1:10" ht="13.5" customHeight="1" x14ac:dyDescent="0.2">
      <c r="A1137" s="63">
        <v>39121311</v>
      </c>
      <c r="B1137" s="64" t="str">
        <f ca="1">IFERROR(INDEX(UNSPSCDes,MATCH(INDIRECT(ADDRESS(ROW(),COLUMN()-1,4)),UNSPSCCode,0)),"")</f>
        <v>Accesorios eléctricos</v>
      </c>
      <c r="C1137" s="63" t="s">
        <v>18143</v>
      </c>
      <c r="D1137" s="63">
        <v>3</v>
      </c>
      <c r="E1137" s="66">
        <v>16666.6666</v>
      </c>
      <c r="F1137" s="65">
        <f ca="1">INDIRECT(ADDRESS(ROW(),COLUMN()-2,4))*INDIRECT(ADDRESS(ROW(),COLUMN()-1,4))</f>
        <v>49999.999800000005</v>
      </c>
      <c r="G1137" s="5"/>
      <c r="H1137" s="5"/>
      <c r="I1137" s="5"/>
      <c r="J1137" s="5"/>
    </row>
    <row r="1138" spans="1:10" ht="14.1" customHeight="1" x14ac:dyDescent="0.2">
      <c r="A1138" s="5"/>
      <c r="B1138" s="5"/>
      <c r="C1138" s="5"/>
      <c r="D1138" s="5"/>
      <c r="E1138" s="68" t="s">
        <v>12549</v>
      </c>
      <c r="F1138" s="69">
        <f ca="1">SUM(Table3102[MONTO TOTAL ESTIMADO])</f>
        <v>81499.999800000005</v>
      </c>
      <c r="G1138" s="5"/>
      <c r="H1138" s="5" t="str">
        <f>C1127</f>
        <v>Bienes</v>
      </c>
      <c r="I1138" s="5" t="str">
        <f>E1127</f>
        <v>Sí</v>
      </c>
      <c r="J1138" s="5" t="str">
        <f>D1127</f>
        <v>Compras por debajo del Umbral</v>
      </c>
    </row>
    <row r="1139" spans="1:10" ht="14.1" customHeight="1" thickBot="1" x14ac:dyDescent="0.3"/>
    <row r="1140" spans="1:10" ht="33.75" customHeight="1" thickBot="1" x14ac:dyDescent="0.25">
      <c r="A1140" s="59" t="s">
        <v>16382</v>
      </c>
      <c r="B1140" s="59" t="s">
        <v>161</v>
      </c>
      <c r="C1140" s="59" t="s">
        <v>11723</v>
      </c>
      <c r="D1140" s="59" t="s">
        <v>14377</v>
      </c>
      <c r="E1140" s="59" t="s">
        <v>10961</v>
      </c>
      <c r="F1140" s="59" t="s">
        <v>11094</v>
      </c>
      <c r="G1140" s="5"/>
      <c r="H1140" s="5"/>
      <c r="I1140" s="5"/>
      <c r="J1140" s="5"/>
    </row>
    <row r="1141" spans="1:10" ht="14.1" customHeight="1" thickBot="1" x14ac:dyDescent="0.25">
      <c r="A1141" s="61" t="s">
        <v>18874</v>
      </c>
      <c r="B1141" s="61" t="s">
        <v>18875</v>
      </c>
      <c r="C1141" s="61" t="s">
        <v>17798</v>
      </c>
      <c r="D1141" s="61" t="s">
        <v>10170</v>
      </c>
      <c r="E1141" s="61" t="s">
        <v>8854</v>
      </c>
      <c r="F1141" s="61"/>
      <c r="G1141" s="5"/>
      <c r="H1141" s="5"/>
      <c r="I1141" s="5"/>
      <c r="J1141" s="5"/>
    </row>
    <row r="1142" spans="1:10" ht="14.1" customHeight="1" thickBot="1" x14ac:dyDescent="0.25">
      <c r="A1142" s="80" t="s">
        <v>14828</v>
      </c>
      <c r="B1142" s="62" t="s">
        <v>8528</v>
      </c>
      <c r="C1142" s="71">
        <v>45110</v>
      </c>
      <c r="D1142" s="80" t="s">
        <v>9385</v>
      </c>
      <c r="E1142" s="62" t="s">
        <v>13092</v>
      </c>
      <c r="F1142" s="61" t="s">
        <v>3080</v>
      </c>
      <c r="G1142" s="5"/>
      <c r="H1142" s="5"/>
      <c r="I1142" s="5"/>
      <c r="J1142" s="5"/>
    </row>
    <row r="1143" spans="1:10" ht="14.1" customHeight="1" thickBot="1" x14ac:dyDescent="0.25">
      <c r="A1143" s="81"/>
      <c r="B1143" s="62" t="s">
        <v>1786</v>
      </c>
      <c r="C1143" s="60">
        <f>IF(C1142="","",IF(AND(MONTH(C1142)&gt;=1,MONTH(C1142)&lt;=3),1,IF(AND(MONTH(C1142)&gt;=4,MONTH(C1142)&lt;=6),2,IF(AND(MONTH(C1142)&gt;=7,MONTH(C1142)&lt;=9),3,4))))</f>
        <v>3</v>
      </c>
      <c r="D1143" s="81"/>
      <c r="E1143" s="62" t="s">
        <v>2417</v>
      </c>
      <c r="F1143" s="61" t="s">
        <v>11111</v>
      </c>
      <c r="G1143" s="5"/>
      <c r="H1143" s="5"/>
      <c r="I1143" s="5"/>
      <c r="J1143" s="5"/>
    </row>
    <row r="1144" spans="1:10" ht="14.1" customHeight="1" thickBot="1" x14ac:dyDescent="0.25">
      <c r="A1144" s="81"/>
      <c r="B1144" s="62" t="s">
        <v>12941</v>
      </c>
      <c r="C1144" s="71">
        <v>45111</v>
      </c>
      <c r="D1144" s="81"/>
      <c r="E1144" s="62" t="s">
        <v>3073</v>
      </c>
      <c r="F1144" s="61" t="s">
        <v>11111</v>
      </c>
      <c r="G1144" s="5"/>
      <c r="H1144" s="5"/>
      <c r="I1144" s="5"/>
      <c r="J1144" s="5"/>
    </row>
    <row r="1145" spans="1:10" ht="14.1" customHeight="1" thickBot="1" x14ac:dyDescent="0.25">
      <c r="A1145" s="81"/>
      <c r="B1145" s="62" t="s">
        <v>1786</v>
      </c>
      <c r="C1145" s="60">
        <f>IF(C1144="","",IF(AND(MONTH(C1144)&gt;=1,MONTH(C1144)&lt;=3),1,IF(AND(MONTH(C1144)&gt;=4,MONTH(C1144)&lt;=6),2,IF(AND(MONTH(C1144)&gt;=7,MONTH(C1144)&lt;=9),3,4))))</f>
        <v>3</v>
      </c>
      <c r="D1145" s="81"/>
      <c r="E1145" s="62" t="s">
        <v>13191</v>
      </c>
      <c r="F1145" s="61" t="s">
        <v>11111</v>
      </c>
      <c r="G1145" s="5"/>
      <c r="H1145" s="5"/>
      <c r="I1145" s="5"/>
      <c r="J1145" s="5"/>
    </row>
    <row r="1146" spans="1:10" ht="14.1" customHeight="1" thickBot="1" x14ac:dyDescent="0.25">
      <c r="A1146" s="5"/>
      <c r="B1146" s="5"/>
      <c r="C1146" s="5"/>
      <c r="D1146" s="5"/>
      <c r="E1146" s="5"/>
      <c r="F1146" s="5"/>
      <c r="G1146" s="5"/>
      <c r="H1146" s="5"/>
      <c r="I1146" s="5"/>
      <c r="J1146" s="5"/>
    </row>
    <row r="1147" spans="1:10" ht="14.1" customHeight="1" thickBot="1" x14ac:dyDescent="0.25">
      <c r="A1147" s="67" t="s">
        <v>15735</v>
      </c>
      <c r="B1147" s="67" t="s">
        <v>16146</v>
      </c>
      <c r="C1147" s="67" t="s">
        <v>15641</v>
      </c>
      <c r="D1147" s="67" t="s">
        <v>15251</v>
      </c>
      <c r="E1147" s="67" t="s">
        <v>6932</v>
      </c>
      <c r="F1147" s="67" t="s">
        <v>15280</v>
      </c>
      <c r="G1147" s="5"/>
      <c r="H1147" s="5"/>
      <c r="I1147" s="5"/>
      <c r="J1147" s="5"/>
    </row>
    <row r="1148" spans="1:10" ht="13.5" customHeight="1" x14ac:dyDescent="0.2">
      <c r="A1148" s="63">
        <v>39121311</v>
      </c>
      <c r="B1148" s="64" t="str">
        <f ca="1">IFERROR(INDEX(UNSPSCDes,MATCH(INDIRECT(ADDRESS(ROW(),COLUMN()-1,4)),UNSPSCCode,0)),"")</f>
        <v>Accesorios eléctricos</v>
      </c>
      <c r="C1148" s="63" t="s">
        <v>18143</v>
      </c>
      <c r="D1148" s="63">
        <v>3</v>
      </c>
      <c r="E1148" s="66">
        <v>1500</v>
      </c>
      <c r="F1148" s="65">
        <f ca="1">INDIRECT(ADDRESS(ROW(),COLUMN()-2,4))*INDIRECT(ADDRESS(ROW(),COLUMN()-1,4))</f>
        <v>4500</v>
      </c>
      <c r="G1148" s="5"/>
      <c r="H1148" s="5"/>
      <c r="I1148" s="5"/>
      <c r="J1148" s="5"/>
    </row>
    <row r="1149" spans="1:10" ht="13.5" customHeight="1" x14ac:dyDescent="0.2">
      <c r="A1149" s="63">
        <v>39121311</v>
      </c>
      <c r="B1149" s="64" t="str">
        <f ca="1">IFERROR(INDEX(UNSPSCDes,MATCH(INDIRECT(ADDRESS(ROW(),COLUMN()-1,4)),UNSPSCCode,0)),"")</f>
        <v>Accesorios eléctricos</v>
      </c>
      <c r="C1149" s="63" t="s">
        <v>18143</v>
      </c>
      <c r="D1149" s="63">
        <v>3</v>
      </c>
      <c r="E1149" s="66">
        <v>8000</v>
      </c>
      <c r="F1149" s="65">
        <f ca="1">INDIRECT(ADDRESS(ROW(),COLUMN()-2,4))*INDIRECT(ADDRESS(ROW(),COLUMN()-1,4))</f>
        <v>24000</v>
      </c>
      <c r="G1149" s="5"/>
      <c r="H1149" s="5"/>
      <c r="I1149" s="5"/>
      <c r="J1149" s="5"/>
    </row>
    <row r="1150" spans="1:10" ht="13.5" customHeight="1" x14ac:dyDescent="0.2">
      <c r="A1150" s="63">
        <v>39121311</v>
      </c>
      <c r="B1150" s="64" t="str">
        <f ca="1">IFERROR(INDEX(UNSPSCDes,MATCH(INDIRECT(ADDRESS(ROW(),COLUMN()-1,4)),UNSPSCCode,0)),"")</f>
        <v>Accesorios eléctricos</v>
      </c>
      <c r="C1150" s="63" t="s">
        <v>18143</v>
      </c>
      <c r="D1150" s="63">
        <v>3</v>
      </c>
      <c r="E1150" s="66">
        <v>16666.6666</v>
      </c>
      <c r="F1150" s="65">
        <f ca="1">INDIRECT(ADDRESS(ROW(),COLUMN()-2,4))*INDIRECT(ADDRESS(ROW(),COLUMN()-1,4))</f>
        <v>49999.999800000005</v>
      </c>
      <c r="G1150" s="5"/>
      <c r="H1150" s="5"/>
      <c r="I1150" s="5"/>
      <c r="J1150" s="5"/>
    </row>
    <row r="1151" spans="1:10" ht="14.1" customHeight="1" x14ac:dyDescent="0.2">
      <c r="A1151" s="5"/>
      <c r="B1151" s="5"/>
      <c r="C1151" s="5"/>
      <c r="D1151" s="5"/>
      <c r="E1151" s="68" t="s">
        <v>12549</v>
      </c>
      <c r="F1151" s="69">
        <f ca="1">SUM(Table3103[MONTO TOTAL ESTIMADO])</f>
        <v>78499.999800000005</v>
      </c>
      <c r="G1151" s="5"/>
      <c r="H1151" s="5" t="str">
        <f>C1141</f>
        <v>Bienes</v>
      </c>
      <c r="I1151" s="5" t="str">
        <f>E1141</f>
        <v>Sí</v>
      </c>
      <c r="J1151" s="5" t="str">
        <f>D1141</f>
        <v>Compras por debajo del Umbral</v>
      </c>
    </row>
    <row r="1152" spans="1:10" ht="14.1" customHeight="1" thickBot="1" x14ac:dyDescent="0.3"/>
    <row r="1153" spans="1:10" ht="33.75" customHeight="1" thickBot="1" x14ac:dyDescent="0.25">
      <c r="A1153" s="59" t="s">
        <v>16382</v>
      </c>
      <c r="B1153" s="59" t="s">
        <v>161</v>
      </c>
      <c r="C1153" s="59" t="s">
        <v>11723</v>
      </c>
      <c r="D1153" s="59" t="s">
        <v>14377</v>
      </c>
      <c r="E1153" s="59" t="s">
        <v>10961</v>
      </c>
      <c r="F1153" s="59" t="s">
        <v>11094</v>
      </c>
      <c r="G1153" s="5"/>
      <c r="H1153" s="5"/>
      <c r="I1153" s="5"/>
      <c r="J1153" s="5"/>
    </row>
    <row r="1154" spans="1:10" ht="14.1" customHeight="1" thickBot="1" x14ac:dyDescent="0.25">
      <c r="A1154" s="61" t="s">
        <v>18874</v>
      </c>
      <c r="B1154" s="61" t="s">
        <v>18875</v>
      </c>
      <c r="C1154" s="61" t="s">
        <v>17798</v>
      </c>
      <c r="D1154" s="61" t="s">
        <v>10170</v>
      </c>
      <c r="E1154" s="61" t="s">
        <v>8854</v>
      </c>
      <c r="F1154" s="61"/>
      <c r="G1154" s="5"/>
      <c r="H1154" s="5"/>
      <c r="I1154" s="5"/>
      <c r="J1154" s="5"/>
    </row>
    <row r="1155" spans="1:10" ht="14.1" customHeight="1" thickBot="1" x14ac:dyDescent="0.25">
      <c r="A1155" s="80" t="s">
        <v>14828</v>
      </c>
      <c r="B1155" s="62" t="s">
        <v>8528</v>
      </c>
      <c r="C1155" s="71">
        <v>45201</v>
      </c>
      <c r="D1155" s="80" t="s">
        <v>9385</v>
      </c>
      <c r="E1155" s="62" t="s">
        <v>13092</v>
      </c>
      <c r="F1155" s="61" t="s">
        <v>3080</v>
      </c>
      <c r="G1155" s="5"/>
      <c r="H1155" s="5"/>
      <c r="I1155" s="5"/>
      <c r="J1155" s="5"/>
    </row>
    <row r="1156" spans="1:10" ht="14.1" customHeight="1" thickBot="1" x14ac:dyDescent="0.25">
      <c r="A1156" s="81"/>
      <c r="B1156" s="62" t="s">
        <v>1786</v>
      </c>
      <c r="C1156" s="60">
        <f>IF(C1155="","",IF(AND(MONTH(C1155)&gt;=1,MONTH(C1155)&lt;=3),1,IF(AND(MONTH(C1155)&gt;=4,MONTH(C1155)&lt;=6),2,IF(AND(MONTH(C1155)&gt;=7,MONTH(C1155)&lt;=9),3,4))))</f>
        <v>4</v>
      </c>
      <c r="D1156" s="81"/>
      <c r="E1156" s="62" t="s">
        <v>2417</v>
      </c>
      <c r="F1156" s="61" t="s">
        <v>11111</v>
      </c>
      <c r="G1156" s="5"/>
      <c r="H1156" s="5"/>
      <c r="I1156" s="5"/>
      <c r="J1156" s="5"/>
    </row>
    <row r="1157" spans="1:10" ht="14.1" customHeight="1" thickBot="1" x14ac:dyDescent="0.25">
      <c r="A1157" s="81"/>
      <c r="B1157" s="62" t="s">
        <v>12941</v>
      </c>
      <c r="C1157" s="71">
        <v>45202</v>
      </c>
      <c r="D1157" s="81"/>
      <c r="E1157" s="62" t="s">
        <v>3073</v>
      </c>
      <c r="F1157" s="61" t="s">
        <v>11111</v>
      </c>
      <c r="G1157" s="5"/>
      <c r="H1157" s="5"/>
      <c r="I1157" s="5"/>
      <c r="J1157" s="5"/>
    </row>
    <row r="1158" spans="1:10" ht="14.1" customHeight="1" thickBot="1" x14ac:dyDescent="0.25">
      <c r="A1158" s="81"/>
      <c r="B1158" s="62" t="s">
        <v>1786</v>
      </c>
      <c r="C1158" s="60">
        <f>IF(C1157="","",IF(AND(MONTH(C1157)&gt;=1,MONTH(C1157)&lt;=3),1,IF(AND(MONTH(C1157)&gt;=4,MONTH(C1157)&lt;=6),2,IF(AND(MONTH(C1157)&gt;=7,MONTH(C1157)&lt;=9),3,4))))</f>
        <v>4</v>
      </c>
      <c r="D1158" s="81"/>
      <c r="E1158" s="62" t="s">
        <v>13191</v>
      </c>
      <c r="F1158" s="61" t="s">
        <v>11111</v>
      </c>
      <c r="G1158" s="5"/>
      <c r="H1158" s="5"/>
      <c r="I1158" s="5"/>
      <c r="J1158" s="5"/>
    </row>
    <row r="1159" spans="1:10" ht="14.1" customHeight="1" thickBot="1" x14ac:dyDescent="0.25">
      <c r="A1159" s="5"/>
      <c r="B1159" s="5"/>
      <c r="C1159" s="5"/>
      <c r="D1159" s="5"/>
      <c r="E1159" s="5"/>
      <c r="F1159" s="5"/>
      <c r="G1159" s="5"/>
      <c r="H1159" s="5"/>
      <c r="I1159" s="5"/>
      <c r="J1159" s="5"/>
    </row>
    <row r="1160" spans="1:10" ht="14.1" customHeight="1" thickBot="1" x14ac:dyDescent="0.25">
      <c r="A1160" s="67" t="s">
        <v>15735</v>
      </c>
      <c r="B1160" s="67" t="s">
        <v>16146</v>
      </c>
      <c r="C1160" s="67" t="s">
        <v>15641</v>
      </c>
      <c r="D1160" s="67" t="s">
        <v>15251</v>
      </c>
      <c r="E1160" s="67" t="s">
        <v>6932</v>
      </c>
      <c r="F1160" s="67" t="s">
        <v>15280</v>
      </c>
      <c r="G1160" s="5"/>
      <c r="H1160" s="5"/>
      <c r="I1160" s="5"/>
      <c r="J1160" s="5"/>
    </row>
    <row r="1161" spans="1:10" ht="13.5" customHeight="1" x14ac:dyDescent="0.2">
      <c r="A1161" s="63">
        <v>39121311</v>
      </c>
      <c r="B1161" s="64" t="str">
        <f ca="1">IFERROR(INDEX(UNSPSCDes,MATCH(INDIRECT(ADDRESS(ROW(),COLUMN()-1,4)),UNSPSCCode,0)),"")</f>
        <v>Accesorios eléctricos</v>
      </c>
      <c r="C1161" s="63" t="s">
        <v>18143</v>
      </c>
      <c r="D1161" s="63">
        <v>3</v>
      </c>
      <c r="E1161" s="66">
        <v>1500</v>
      </c>
      <c r="F1161" s="65">
        <f ca="1">INDIRECT(ADDRESS(ROW(),COLUMN()-2,4))*INDIRECT(ADDRESS(ROW(),COLUMN()-1,4))</f>
        <v>4500</v>
      </c>
      <c r="G1161" s="5"/>
      <c r="H1161" s="5"/>
      <c r="I1161" s="5"/>
      <c r="J1161" s="5"/>
    </row>
    <row r="1162" spans="1:10" ht="13.5" customHeight="1" x14ac:dyDescent="0.2">
      <c r="A1162" s="63">
        <v>39121311</v>
      </c>
      <c r="B1162" s="64" t="str">
        <f ca="1">IFERROR(INDEX(UNSPSCDes,MATCH(INDIRECT(ADDRESS(ROW(),COLUMN()-1,4)),UNSPSCCode,0)),"")</f>
        <v>Accesorios eléctricos</v>
      </c>
      <c r="C1162" s="63" t="s">
        <v>18143</v>
      </c>
      <c r="D1162" s="63">
        <v>3</v>
      </c>
      <c r="E1162" s="66">
        <v>8000</v>
      </c>
      <c r="F1162" s="65">
        <f ca="1">INDIRECT(ADDRESS(ROW(),COLUMN()-2,4))*INDIRECT(ADDRESS(ROW(),COLUMN()-1,4))</f>
        <v>24000</v>
      </c>
      <c r="G1162" s="5"/>
      <c r="H1162" s="5"/>
      <c r="I1162" s="5"/>
      <c r="J1162" s="5"/>
    </row>
    <row r="1163" spans="1:10" ht="13.5" customHeight="1" x14ac:dyDescent="0.2">
      <c r="A1163" s="63">
        <v>39121311</v>
      </c>
      <c r="B1163" s="64" t="str">
        <f ca="1">IFERROR(INDEX(UNSPSCDes,MATCH(INDIRECT(ADDRESS(ROW(),COLUMN()-1,4)),UNSPSCCode,0)),"")</f>
        <v>Accesorios eléctricos</v>
      </c>
      <c r="C1163" s="63" t="s">
        <v>18143</v>
      </c>
      <c r="D1163" s="63">
        <v>3</v>
      </c>
      <c r="E1163" s="66">
        <v>16666.6666</v>
      </c>
      <c r="F1163" s="65">
        <f ca="1">INDIRECT(ADDRESS(ROW(),COLUMN()-2,4))*INDIRECT(ADDRESS(ROW(),COLUMN()-1,4))</f>
        <v>49999.999800000005</v>
      </c>
      <c r="G1163" s="5"/>
      <c r="H1163" s="5"/>
      <c r="I1163" s="5"/>
      <c r="J1163" s="5"/>
    </row>
    <row r="1164" spans="1:10" ht="14.1" customHeight="1" x14ac:dyDescent="0.2">
      <c r="A1164" s="5"/>
      <c r="B1164" s="5"/>
      <c r="C1164" s="5"/>
      <c r="D1164" s="5"/>
      <c r="E1164" s="68" t="s">
        <v>12549</v>
      </c>
      <c r="F1164" s="69">
        <f ca="1">SUM(Table3104[MONTO TOTAL ESTIMADO])</f>
        <v>78499.999800000005</v>
      </c>
      <c r="G1164" s="5"/>
      <c r="H1164" s="5" t="str">
        <f>C1154</f>
        <v>Bienes</v>
      </c>
      <c r="I1164" s="5" t="str">
        <f>E1154</f>
        <v>Sí</v>
      </c>
      <c r="J1164" s="5" t="str">
        <f>D1154</f>
        <v>Compras por debajo del Umbral</v>
      </c>
    </row>
    <row r="1165" spans="1:10" ht="14.1" customHeight="1" thickBot="1" x14ac:dyDescent="0.3"/>
    <row r="1166" spans="1:10" ht="33.75" customHeight="1" thickBot="1" x14ac:dyDescent="0.25">
      <c r="A1166" s="59" t="s">
        <v>16382</v>
      </c>
      <c r="B1166" s="59" t="s">
        <v>161</v>
      </c>
      <c r="C1166" s="59" t="s">
        <v>11723</v>
      </c>
      <c r="D1166" s="59" t="s">
        <v>14377</v>
      </c>
      <c r="E1166" s="59" t="s">
        <v>10961</v>
      </c>
      <c r="F1166" s="59" t="s">
        <v>11094</v>
      </c>
      <c r="G1166" s="5"/>
      <c r="H1166" s="5"/>
      <c r="I1166" s="5"/>
      <c r="J1166" s="5"/>
    </row>
    <row r="1167" spans="1:10" ht="14.1" customHeight="1" thickBot="1" x14ac:dyDescent="0.25">
      <c r="A1167" s="61" t="s">
        <v>18876</v>
      </c>
      <c r="B1167" s="61" t="s">
        <v>18877</v>
      </c>
      <c r="C1167" s="61" t="s">
        <v>6798</v>
      </c>
      <c r="D1167" s="61" t="s">
        <v>17483</v>
      </c>
      <c r="E1167" s="61" t="s">
        <v>17854</v>
      </c>
      <c r="F1167" s="61"/>
      <c r="G1167" s="5"/>
      <c r="H1167" s="5"/>
      <c r="I1167" s="5"/>
      <c r="J1167" s="5"/>
    </row>
    <row r="1168" spans="1:10" ht="14.1" customHeight="1" thickBot="1" x14ac:dyDescent="0.25">
      <c r="A1168" s="80" t="s">
        <v>14828</v>
      </c>
      <c r="B1168" s="62" t="s">
        <v>8528</v>
      </c>
      <c r="C1168" s="71">
        <v>45019</v>
      </c>
      <c r="D1168" s="80" t="s">
        <v>9385</v>
      </c>
      <c r="E1168" s="62" t="s">
        <v>13092</v>
      </c>
      <c r="F1168" s="61" t="s">
        <v>3080</v>
      </c>
      <c r="G1168" s="5"/>
      <c r="H1168" s="5"/>
      <c r="I1168" s="5"/>
      <c r="J1168" s="5"/>
    </row>
    <row r="1169" spans="1:10" ht="14.1" customHeight="1" thickBot="1" x14ac:dyDescent="0.25">
      <c r="A1169" s="81"/>
      <c r="B1169" s="62" t="s">
        <v>1786</v>
      </c>
      <c r="C1169" s="60">
        <f>IF(C1168="","",IF(AND(MONTH(C1168)&gt;=1,MONTH(C1168)&lt;=3),1,IF(AND(MONTH(C1168)&gt;=4,MONTH(C1168)&lt;=6),2,IF(AND(MONTH(C1168)&gt;=7,MONTH(C1168)&lt;=9),3,4))))</f>
        <v>2</v>
      </c>
      <c r="D1169" s="81"/>
      <c r="E1169" s="62" t="s">
        <v>2417</v>
      </c>
      <c r="F1169" s="61" t="s">
        <v>11111</v>
      </c>
      <c r="G1169" s="5"/>
      <c r="H1169" s="5"/>
      <c r="I1169" s="5"/>
      <c r="J1169" s="5"/>
    </row>
    <row r="1170" spans="1:10" ht="14.1" customHeight="1" thickBot="1" x14ac:dyDescent="0.25">
      <c r="A1170" s="81"/>
      <c r="B1170" s="62" t="s">
        <v>12941</v>
      </c>
      <c r="C1170" s="71">
        <v>45034</v>
      </c>
      <c r="D1170" s="81"/>
      <c r="E1170" s="62" t="s">
        <v>3073</v>
      </c>
      <c r="F1170" s="61" t="s">
        <v>11111</v>
      </c>
      <c r="G1170" s="5"/>
      <c r="H1170" s="5"/>
      <c r="I1170" s="5"/>
      <c r="J1170" s="5"/>
    </row>
    <row r="1171" spans="1:10" ht="14.1" customHeight="1" thickBot="1" x14ac:dyDescent="0.25">
      <c r="A1171" s="81"/>
      <c r="B1171" s="62" t="s">
        <v>1786</v>
      </c>
      <c r="C1171" s="60">
        <f>IF(C1170="","",IF(AND(MONTH(C1170)&gt;=1,MONTH(C1170)&lt;=3),1,IF(AND(MONTH(C1170)&gt;=4,MONTH(C1170)&lt;=6),2,IF(AND(MONTH(C1170)&gt;=7,MONTH(C1170)&lt;=9),3,4))))</f>
        <v>2</v>
      </c>
      <c r="D1171" s="81"/>
      <c r="E1171" s="62" t="s">
        <v>13191</v>
      </c>
      <c r="F1171" s="61" t="s">
        <v>11111</v>
      </c>
      <c r="G1171" s="5"/>
      <c r="H1171" s="5"/>
      <c r="I1171" s="5"/>
      <c r="J1171" s="5"/>
    </row>
    <row r="1172" spans="1:10" ht="14.1" customHeight="1" thickBot="1" x14ac:dyDescent="0.25">
      <c r="A1172" s="5"/>
      <c r="B1172" s="5"/>
      <c r="C1172" s="5"/>
      <c r="D1172" s="5"/>
      <c r="E1172" s="5"/>
      <c r="F1172" s="5"/>
      <c r="G1172" s="5"/>
      <c r="H1172" s="5"/>
      <c r="I1172" s="5"/>
      <c r="J1172" s="5"/>
    </row>
    <row r="1173" spans="1:10" ht="14.1" customHeight="1" thickBot="1" x14ac:dyDescent="0.25">
      <c r="A1173" s="67" t="s">
        <v>15735</v>
      </c>
      <c r="B1173" s="67" t="s">
        <v>16146</v>
      </c>
      <c r="C1173" s="67" t="s">
        <v>15641</v>
      </c>
      <c r="D1173" s="67" t="s">
        <v>15251</v>
      </c>
      <c r="E1173" s="67" t="s">
        <v>6932</v>
      </c>
      <c r="F1173" s="67" t="s">
        <v>15280</v>
      </c>
      <c r="G1173" s="5"/>
      <c r="H1173" s="5"/>
      <c r="I1173" s="5"/>
      <c r="J1173" s="5"/>
    </row>
    <row r="1174" spans="1:10" ht="13.5" customHeight="1" x14ac:dyDescent="0.2">
      <c r="A1174" s="63">
        <v>49101706</v>
      </c>
      <c r="B1174" s="64" t="str">
        <f ca="1">IFERROR(INDEX(UNSPSCDes,MATCH(INDIRECT(ADDRESS(ROW(),COLUMN()-1,4)),UNSPSCCode,0)),"")</f>
        <v>Premios de fotografía</v>
      </c>
      <c r="C1174" s="63" t="s">
        <v>1449</v>
      </c>
      <c r="D1174" s="63">
        <v>1</v>
      </c>
      <c r="E1174" s="66">
        <v>472500</v>
      </c>
      <c r="F1174" s="65">
        <f ca="1">INDIRECT(ADDRESS(ROW(),COLUMN()-2,4))*INDIRECT(ADDRESS(ROW(),COLUMN()-1,4))</f>
        <v>472500</v>
      </c>
      <c r="G1174" s="5"/>
      <c r="H1174" s="5"/>
      <c r="I1174" s="5"/>
      <c r="J1174" s="5"/>
    </row>
    <row r="1175" spans="1:10" ht="14.1" customHeight="1" x14ac:dyDescent="0.2">
      <c r="A1175" s="5"/>
      <c r="B1175" s="5"/>
      <c r="C1175" s="5"/>
      <c r="D1175" s="5"/>
      <c r="E1175" s="68" t="s">
        <v>12549</v>
      </c>
      <c r="F1175" s="69">
        <f ca="1">SUM(Table3105[MONTO TOTAL ESTIMADO])</f>
        <v>472500</v>
      </c>
      <c r="G1175" s="5"/>
      <c r="H1175" s="5" t="str">
        <f>C1167</f>
        <v>Servicios</v>
      </c>
      <c r="I1175" s="5" t="str">
        <f>E1167</f>
        <v>No</v>
      </c>
      <c r="J1175" s="5" t="str">
        <f>D1167</f>
        <v>Compras Menores</v>
      </c>
    </row>
    <row r="1176" spans="1:10" ht="14.1" customHeight="1" thickBot="1" x14ac:dyDescent="0.3"/>
    <row r="1177" spans="1:10" ht="33.75" customHeight="1" thickBot="1" x14ac:dyDescent="0.25">
      <c r="A1177" s="59" t="s">
        <v>16382</v>
      </c>
      <c r="B1177" s="59" t="s">
        <v>161</v>
      </c>
      <c r="C1177" s="59" t="s">
        <v>11723</v>
      </c>
      <c r="D1177" s="59" t="s">
        <v>14377</v>
      </c>
      <c r="E1177" s="59" t="s">
        <v>10961</v>
      </c>
      <c r="F1177" s="59" t="s">
        <v>11094</v>
      </c>
      <c r="G1177" s="5"/>
      <c r="H1177" s="5"/>
      <c r="I1177" s="5"/>
      <c r="J1177" s="5"/>
    </row>
    <row r="1178" spans="1:10" ht="14.1" customHeight="1" thickBot="1" x14ac:dyDescent="0.25">
      <c r="A1178" s="61" t="s">
        <v>18878</v>
      </c>
      <c r="B1178" s="61" t="s">
        <v>18879</v>
      </c>
      <c r="C1178" s="61" t="s">
        <v>6798</v>
      </c>
      <c r="D1178" s="61" t="s">
        <v>17483</v>
      </c>
      <c r="E1178" s="61" t="s">
        <v>17854</v>
      </c>
      <c r="F1178" s="61"/>
      <c r="G1178" s="5"/>
      <c r="H1178" s="5"/>
      <c r="I1178" s="5"/>
      <c r="J1178" s="5"/>
    </row>
    <row r="1179" spans="1:10" ht="14.1" customHeight="1" thickBot="1" x14ac:dyDescent="0.25">
      <c r="A1179" s="80" t="s">
        <v>14828</v>
      </c>
      <c r="B1179" s="62" t="s">
        <v>8528</v>
      </c>
      <c r="C1179" s="71">
        <v>44928</v>
      </c>
      <c r="D1179" s="80" t="s">
        <v>9385</v>
      </c>
      <c r="E1179" s="62" t="s">
        <v>13092</v>
      </c>
      <c r="F1179" s="61" t="s">
        <v>3080</v>
      </c>
      <c r="G1179" s="5"/>
      <c r="H1179" s="5"/>
      <c r="I1179" s="5"/>
      <c r="J1179" s="5"/>
    </row>
    <row r="1180" spans="1:10" ht="14.1" customHeight="1" thickBot="1" x14ac:dyDescent="0.25">
      <c r="A1180" s="81"/>
      <c r="B1180" s="62" t="s">
        <v>1786</v>
      </c>
      <c r="C1180" s="60">
        <f>IF(C1179="","",IF(AND(MONTH(C1179)&gt;=1,MONTH(C1179)&lt;=3),1,IF(AND(MONTH(C1179)&gt;=4,MONTH(C1179)&lt;=6),2,IF(AND(MONTH(C1179)&gt;=7,MONTH(C1179)&lt;=9),3,4))))</f>
        <v>1</v>
      </c>
      <c r="D1180" s="81"/>
      <c r="E1180" s="62" t="s">
        <v>2417</v>
      </c>
      <c r="F1180" s="61" t="s">
        <v>11111</v>
      </c>
      <c r="G1180" s="5"/>
      <c r="H1180" s="5"/>
      <c r="I1180" s="5"/>
      <c r="J1180" s="5"/>
    </row>
    <row r="1181" spans="1:10" ht="14.1" customHeight="1" thickBot="1" x14ac:dyDescent="0.25">
      <c r="A1181" s="81"/>
      <c r="B1181" s="62" t="s">
        <v>12941</v>
      </c>
      <c r="C1181" s="71">
        <v>44943</v>
      </c>
      <c r="D1181" s="81"/>
      <c r="E1181" s="62" t="s">
        <v>3073</v>
      </c>
      <c r="F1181" s="61" t="s">
        <v>11111</v>
      </c>
      <c r="G1181" s="5"/>
      <c r="H1181" s="5"/>
      <c r="I1181" s="5"/>
      <c r="J1181" s="5"/>
    </row>
    <row r="1182" spans="1:10" ht="14.1" customHeight="1" thickBot="1" x14ac:dyDescent="0.25">
      <c r="A1182" s="81"/>
      <c r="B1182" s="62" t="s">
        <v>1786</v>
      </c>
      <c r="C1182" s="60">
        <f>IF(C1181="","",IF(AND(MONTH(C1181)&gt;=1,MONTH(C1181)&lt;=3),1,IF(AND(MONTH(C1181)&gt;=4,MONTH(C1181)&lt;=6),2,IF(AND(MONTH(C1181)&gt;=7,MONTH(C1181)&lt;=9),3,4))))</f>
        <v>1</v>
      </c>
      <c r="D1182" s="81"/>
      <c r="E1182" s="62" t="s">
        <v>13191</v>
      </c>
      <c r="F1182" s="61" t="s">
        <v>11111</v>
      </c>
      <c r="G1182" s="5"/>
      <c r="H1182" s="5"/>
      <c r="I1182" s="5"/>
      <c r="J1182" s="5"/>
    </row>
    <row r="1183" spans="1:10" ht="14.1" customHeight="1" thickBot="1" x14ac:dyDescent="0.25">
      <c r="A1183" s="5"/>
      <c r="B1183" s="5"/>
      <c r="C1183" s="5"/>
      <c r="D1183" s="5"/>
      <c r="E1183" s="5"/>
      <c r="F1183" s="5"/>
      <c r="G1183" s="5"/>
      <c r="H1183" s="5"/>
      <c r="I1183" s="5"/>
      <c r="J1183" s="5"/>
    </row>
    <row r="1184" spans="1:10" ht="14.1" customHeight="1" thickBot="1" x14ac:dyDescent="0.25">
      <c r="A1184" s="67" t="s">
        <v>15735</v>
      </c>
      <c r="B1184" s="67" t="s">
        <v>16146</v>
      </c>
      <c r="C1184" s="67" t="s">
        <v>15641</v>
      </c>
      <c r="D1184" s="67" t="s">
        <v>15251</v>
      </c>
      <c r="E1184" s="67" t="s">
        <v>6932</v>
      </c>
      <c r="F1184" s="67" t="s">
        <v>15280</v>
      </c>
      <c r="G1184" s="5"/>
      <c r="H1184" s="5"/>
      <c r="I1184" s="5"/>
      <c r="J1184" s="5"/>
    </row>
    <row r="1185" spans="1:10" ht="13.5" customHeight="1" x14ac:dyDescent="0.2">
      <c r="A1185" s="63">
        <v>86101710</v>
      </c>
      <c r="B1185" s="64" t="str">
        <f ca="1">IFERROR(INDEX(UNSPSCDes,MATCH(INDIRECT(ADDRESS(ROW(),COLUMN()-1,4)),UNSPSCCode,0)),"")</f>
        <v>Servicios de formación pedagógica</v>
      </c>
      <c r="C1185" s="63" t="s">
        <v>18143</v>
      </c>
      <c r="D1185" s="63">
        <v>3</v>
      </c>
      <c r="E1185" s="66">
        <v>104000</v>
      </c>
      <c r="F1185" s="65">
        <f ca="1">INDIRECT(ADDRESS(ROW(),COLUMN()-2,4))*INDIRECT(ADDRESS(ROW(),COLUMN()-1,4))</f>
        <v>312000</v>
      </c>
      <c r="G1185" s="5"/>
      <c r="H1185" s="5"/>
      <c r="I1185" s="5"/>
      <c r="J1185" s="5"/>
    </row>
    <row r="1186" spans="1:10" ht="14.1" customHeight="1" x14ac:dyDescent="0.2">
      <c r="A1186" s="5"/>
      <c r="B1186" s="5"/>
      <c r="C1186" s="5"/>
      <c r="D1186" s="5"/>
      <c r="E1186" s="68" t="s">
        <v>12549</v>
      </c>
      <c r="F1186" s="69">
        <f ca="1">SUM(Table3106[MONTO TOTAL ESTIMADO])</f>
        <v>312000</v>
      </c>
      <c r="G1186" s="5"/>
      <c r="H1186" s="5" t="str">
        <f>C1178</f>
        <v>Servicios</v>
      </c>
      <c r="I1186" s="5" t="str">
        <f>E1178</f>
        <v>No</v>
      </c>
      <c r="J1186" s="5" t="str">
        <f>D1178</f>
        <v>Compras Menores</v>
      </c>
    </row>
    <row r="1187" spans="1:10" ht="14.1" customHeight="1" thickBot="1" x14ac:dyDescent="0.3"/>
    <row r="1188" spans="1:10" ht="33.75" customHeight="1" thickBot="1" x14ac:dyDescent="0.25">
      <c r="A1188" s="59" t="s">
        <v>16382</v>
      </c>
      <c r="B1188" s="59" t="s">
        <v>161</v>
      </c>
      <c r="C1188" s="59" t="s">
        <v>11723</v>
      </c>
      <c r="D1188" s="59" t="s">
        <v>14377</v>
      </c>
      <c r="E1188" s="59" t="s">
        <v>10961</v>
      </c>
      <c r="F1188" s="59" t="s">
        <v>11094</v>
      </c>
      <c r="G1188" s="5"/>
      <c r="H1188" s="5"/>
      <c r="I1188" s="5"/>
      <c r="J1188" s="5"/>
    </row>
    <row r="1189" spans="1:10" ht="14.1" customHeight="1" thickBot="1" x14ac:dyDescent="0.25">
      <c r="A1189" s="61" t="s">
        <v>18878</v>
      </c>
      <c r="B1189" s="61" t="s">
        <v>18879</v>
      </c>
      <c r="C1189" s="61" t="s">
        <v>6798</v>
      </c>
      <c r="D1189" s="61" t="s">
        <v>17483</v>
      </c>
      <c r="E1189" s="61" t="s">
        <v>17854</v>
      </c>
      <c r="F1189" s="61"/>
      <c r="G1189" s="5"/>
      <c r="H1189" s="5"/>
      <c r="I1189" s="5"/>
      <c r="J1189" s="5"/>
    </row>
    <row r="1190" spans="1:10" ht="14.1" customHeight="1" thickBot="1" x14ac:dyDescent="0.25">
      <c r="A1190" s="80" t="s">
        <v>14828</v>
      </c>
      <c r="B1190" s="62" t="s">
        <v>8528</v>
      </c>
      <c r="C1190" s="71">
        <v>45019</v>
      </c>
      <c r="D1190" s="80" t="s">
        <v>9385</v>
      </c>
      <c r="E1190" s="62" t="s">
        <v>13092</v>
      </c>
      <c r="F1190" s="61" t="s">
        <v>3080</v>
      </c>
      <c r="G1190" s="5"/>
      <c r="H1190" s="5"/>
      <c r="I1190" s="5"/>
      <c r="J1190" s="5"/>
    </row>
    <row r="1191" spans="1:10" ht="14.1" customHeight="1" thickBot="1" x14ac:dyDescent="0.25">
      <c r="A1191" s="81"/>
      <c r="B1191" s="62" t="s">
        <v>1786</v>
      </c>
      <c r="C1191" s="60">
        <f>IF(C1190="","",IF(AND(MONTH(C1190)&gt;=1,MONTH(C1190)&lt;=3),1,IF(AND(MONTH(C1190)&gt;=4,MONTH(C1190)&lt;=6),2,IF(AND(MONTH(C1190)&gt;=7,MONTH(C1190)&lt;=9),3,4))))</f>
        <v>2</v>
      </c>
      <c r="D1191" s="81"/>
      <c r="E1191" s="62" t="s">
        <v>2417</v>
      </c>
      <c r="F1191" s="61" t="s">
        <v>11111</v>
      </c>
      <c r="G1191" s="5"/>
      <c r="H1191" s="5"/>
      <c r="I1191" s="5"/>
      <c r="J1191" s="5"/>
    </row>
    <row r="1192" spans="1:10" ht="14.1" customHeight="1" thickBot="1" x14ac:dyDescent="0.25">
      <c r="A1192" s="81"/>
      <c r="B1192" s="62" t="s">
        <v>12941</v>
      </c>
      <c r="C1192" s="71">
        <v>45034</v>
      </c>
      <c r="D1192" s="81"/>
      <c r="E1192" s="62" t="s">
        <v>3073</v>
      </c>
      <c r="F1192" s="61" t="s">
        <v>11111</v>
      </c>
      <c r="G1192" s="5"/>
      <c r="H1192" s="5"/>
      <c r="I1192" s="5"/>
      <c r="J1192" s="5"/>
    </row>
    <row r="1193" spans="1:10" ht="14.1" customHeight="1" thickBot="1" x14ac:dyDescent="0.25">
      <c r="A1193" s="81"/>
      <c r="B1193" s="62" t="s">
        <v>1786</v>
      </c>
      <c r="C1193" s="60">
        <f>IF(C1192="","",IF(AND(MONTH(C1192)&gt;=1,MONTH(C1192)&lt;=3),1,IF(AND(MONTH(C1192)&gt;=4,MONTH(C1192)&lt;=6),2,IF(AND(MONTH(C1192)&gt;=7,MONTH(C1192)&lt;=9),3,4))))</f>
        <v>2</v>
      </c>
      <c r="D1193" s="81"/>
      <c r="E1193" s="62" t="s">
        <v>13191</v>
      </c>
      <c r="F1193" s="61" t="s">
        <v>11111</v>
      </c>
      <c r="G1193" s="5"/>
      <c r="H1193" s="5"/>
      <c r="I1193" s="5"/>
      <c r="J1193" s="5"/>
    </row>
    <row r="1194" spans="1:10" ht="14.1" customHeight="1" thickBot="1" x14ac:dyDescent="0.25">
      <c r="A1194" s="5"/>
      <c r="B1194" s="5"/>
      <c r="C1194" s="5"/>
      <c r="D1194" s="5"/>
      <c r="E1194" s="5"/>
      <c r="F1194" s="5"/>
      <c r="G1194" s="5"/>
      <c r="H1194" s="5"/>
      <c r="I1194" s="5"/>
      <c r="J1194" s="5"/>
    </row>
    <row r="1195" spans="1:10" ht="14.1" customHeight="1" thickBot="1" x14ac:dyDescent="0.25">
      <c r="A1195" s="67" t="s">
        <v>15735</v>
      </c>
      <c r="B1195" s="67" t="s">
        <v>16146</v>
      </c>
      <c r="C1195" s="67" t="s">
        <v>15641</v>
      </c>
      <c r="D1195" s="67" t="s">
        <v>15251</v>
      </c>
      <c r="E1195" s="67" t="s">
        <v>6932</v>
      </c>
      <c r="F1195" s="67" t="s">
        <v>15280</v>
      </c>
      <c r="G1195" s="5"/>
      <c r="H1195" s="5"/>
      <c r="I1195" s="5"/>
      <c r="J1195" s="5"/>
    </row>
    <row r="1196" spans="1:10" ht="13.5" customHeight="1" x14ac:dyDescent="0.2">
      <c r="A1196" s="63">
        <v>86101710</v>
      </c>
      <c r="B1196" s="64" t="str">
        <f ca="1">IFERROR(INDEX(UNSPSCDes,MATCH(INDIRECT(ADDRESS(ROW(),COLUMN()-1,4)),UNSPSCCode,0)),"")</f>
        <v>Servicios de formación pedagógica</v>
      </c>
      <c r="C1196" s="63" t="s">
        <v>18143</v>
      </c>
      <c r="D1196" s="63">
        <v>3</v>
      </c>
      <c r="E1196" s="66">
        <v>104000</v>
      </c>
      <c r="F1196" s="65">
        <f ca="1">INDIRECT(ADDRESS(ROW(),COLUMN()-2,4))*INDIRECT(ADDRESS(ROW(),COLUMN()-1,4))</f>
        <v>312000</v>
      </c>
      <c r="G1196" s="5"/>
      <c r="H1196" s="5"/>
      <c r="I1196" s="5"/>
      <c r="J1196" s="5"/>
    </row>
    <row r="1197" spans="1:10" ht="14.1" customHeight="1" x14ac:dyDescent="0.2">
      <c r="A1197" s="5"/>
      <c r="B1197" s="5"/>
      <c r="C1197" s="5"/>
      <c r="D1197" s="5"/>
      <c r="E1197" s="68" t="s">
        <v>12549</v>
      </c>
      <c r="F1197" s="69">
        <f ca="1">SUM(Table3107[MONTO TOTAL ESTIMADO])</f>
        <v>312000</v>
      </c>
      <c r="G1197" s="5"/>
      <c r="H1197" s="5" t="str">
        <f>C1189</f>
        <v>Servicios</v>
      </c>
      <c r="I1197" s="5" t="str">
        <f>E1189</f>
        <v>No</v>
      </c>
      <c r="J1197" s="5" t="str">
        <f>D1189</f>
        <v>Compras Menores</v>
      </c>
    </row>
    <row r="1198" spans="1:10" ht="14.1" customHeight="1" thickBot="1" x14ac:dyDescent="0.3"/>
    <row r="1199" spans="1:10" ht="33.75" customHeight="1" thickBot="1" x14ac:dyDescent="0.25">
      <c r="A1199" s="59" t="s">
        <v>16382</v>
      </c>
      <c r="B1199" s="59" t="s">
        <v>161</v>
      </c>
      <c r="C1199" s="59" t="s">
        <v>11723</v>
      </c>
      <c r="D1199" s="59" t="s">
        <v>14377</v>
      </c>
      <c r="E1199" s="59" t="s">
        <v>10961</v>
      </c>
      <c r="F1199" s="59" t="s">
        <v>11094</v>
      </c>
      <c r="G1199" s="5"/>
      <c r="H1199" s="5"/>
      <c r="I1199" s="5"/>
      <c r="J1199" s="5"/>
    </row>
    <row r="1200" spans="1:10" ht="14.1" customHeight="1" thickBot="1" x14ac:dyDescent="0.25">
      <c r="A1200" s="61" t="s">
        <v>18878</v>
      </c>
      <c r="B1200" s="61" t="s">
        <v>18879</v>
      </c>
      <c r="C1200" s="61" t="s">
        <v>6798</v>
      </c>
      <c r="D1200" s="61" t="s">
        <v>17483</v>
      </c>
      <c r="E1200" s="61" t="s">
        <v>17854</v>
      </c>
      <c r="F1200" s="61"/>
      <c r="G1200" s="5"/>
      <c r="H1200" s="5"/>
      <c r="I1200" s="5"/>
      <c r="J1200" s="5"/>
    </row>
    <row r="1201" spans="1:10" ht="14.1" customHeight="1" thickBot="1" x14ac:dyDescent="0.25">
      <c r="A1201" s="80" t="s">
        <v>14828</v>
      </c>
      <c r="B1201" s="62" t="s">
        <v>8528</v>
      </c>
      <c r="C1201" s="71">
        <v>45110</v>
      </c>
      <c r="D1201" s="80" t="s">
        <v>9385</v>
      </c>
      <c r="E1201" s="62" t="s">
        <v>13092</v>
      </c>
      <c r="F1201" s="61" t="s">
        <v>3080</v>
      </c>
      <c r="G1201" s="5"/>
      <c r="H1201" s="5"/>
      <c r="I1201" s="5"/>
      <c r="J1201" s="5"/>
    </row>
    <row r="1202" spans="1:10" ht="14.1" customHeight="1" thickBot="1" x14ac:dyDescent="0.25">
      <c r="A1202" s="81"/>
      <c r="B1202" s="62" t="s">
        <v>1786</v>
      </c>
      <c r="C1202" s="60">
        <f>IF(C1201="","",IF(AND(MONTH(C1201)&gt;=1,MONTH(C1201)&lt;=3),1,IF(AND(MONTH(C1201)&gt;=4,MONTH(C1201)&lt;=6),2,IF(AND(MONTH(C1201)&gt;=7,MONTH(C1201)&lt;=9),3,4))))</f>
        <v>3</v>
      </c>
      <c r="D1202" s="81"/>
      <c r="E1202" s="62" t="s">
        <v>2417</v>
      </c>
      <c r="F1202" s="61" t="s">
        <v>11111</v>
      </c>
      <c r="G1202" s="5"/>
      <c r="H1202" s="5"/>
      <c r="I1202" s="5"/>
      <c r="J1202" s="5"/>
    </row>
    <row r="1203" spans="1:10" ht="14.1" customHeight="1" thickBot="1" x14ac:dyDescent="0.25">
      <c r="A1203" s="81"/>
      <c r="B1203" s="62" t="s">
        <v>12941</v>
      </c>
      <c r="C1203" s="71">
        <v>45125</v>
      </c>
      <c r="D1203" s="81"/>
      <c r="E1203" s="62" t="s">
        <v>3073</v>
      </c>
      <c r="F1203" s="61" t="s">
        <v>11111</v>
      </c>
      <c r="G1203" s="5"/>
      <c r="H1203" s="5"/>
      <c r="I1203" s="5"/>
      <c r="J1203" s="5"/>
    </row>
    <row r="1204" spans="1:10" ht="14.1" customHeight="1" thickBot="1" x14ac:dyDescent="0.25">
      <c r="A1204" s="81"/>
      <c r="B1204" s="62" t="s">
        <v>1786</v>
      </c>
      <c r="C1204" s="60">
        <f>IF(C1203="","",IF(AND(MONTH(C1203)&gt;=1,MONTH(C1203)&lt;=3),1,IF(AND(MONTH(C1203)&gt;=4,MONTH(C1203)&lt;=6),2,IF(AND(MONTH(C1203)&gt;=7,MONTH(C1203)&lt;=9),3,4))))</f>
        <v>3</v>
      </c>
      <c r="D1204" s="81"/>
      <c r="E1204" s="62" t="s">
        <v>13191</v>
      </c>
      <c r="F1204" s="61" t="s">
        <v>11111</v>
      </c>
      <c r="G1204" s="5"/>
      <c r="H1204" s="5"/>
      <c r="I1204" s="5"/>
      <c r="J1204" s="5"/>
    </row>
    <row r="1205" spans="1:10" ht="14.1" customHeight="1" thickBot="1" x14ac:dyDescent="0.25">
      <c r="A1205" s="5"/>
      <c r="B1205" s="5"/>
      <c r="C1205" s="5"/>
      <c r="D1205" s="5"/>
      <c r="E1205" s="5"/>
      <c r="F1205" s="5"/>
      <c r="G1205" s="5"/>
      <c r="H1205" s="5"/>
      <c r="I1205" s="5"/>
      <c r="J1205" s="5"/>
    </row>
    <row r="1206" spans="1:10" ht="14.1" customHeight="1" thickBot="1" x14ac:dyDescent="0.25">
      <c r="A1206" s="67" t="s">
        <v>15735</v>
      </c>
      <c r="B1206" s="67" t="s">
        <v>16146</v>
      </c>
      <c r="C1206" s="67" t="s">
        <v>15641</v>
      </c>
      <c r="D1206" s="67" t="s">
        <v>15251</v>
      </c>
      <c r="E1206" s="67" t="s">
        <v>6932</v>
      </c>
      <c r="F1206" s="67" t="s">
        <v>15280</v>
      </c>
      <c r="G1206" s="5"/>
      <c r="H1206" s="5"/>
      <c r="I1206" s="5"/>
      <c r="J1206" s="5"/>
    </row>
    <row r="1207" spans="1:10" ht="13.5" customHeight="1" x14ac:dyDescent="0.2">
      <c r="A1207" s="63">
        <v>86101710</v>
      </c>
      <c r="B1207" s="64" t="str">
        <f ca="1">IFERROR(INDEX(UNSPSCDes,MATCH(INDIRECT(ADDRESS(ROW(),COLUMN()-1,4)),UNSPSCCode,0)),"")</f>
        <v>Servicios de formación pedagógica</v>
      </c>
      <c r="C1207" s="63" t="s">
        <v>18143</v>
      </c>
      <c r="D1207" s="63">
        <v>3</v>
      </c>
      <c r="E1207" s="66">
        <v>104000</v>
      </c>
      <c r="F1207" s="65">
        <f ca="1">INDIRECT(ADDRESS(ROW(),COLUMN()-2,4))*INDIRECT(ADDRESS(ROW(),COLUMN()-1,4))</f>
        <v>312000</v>
      </c>
      <c r="G1207" s="5"/>
      <c r="H1207" s="5"/>
      <c r="I1207" s="5"/>
      <c r="J1207" s="5"/>
    </row>
    <row r="1208" spans="1:10" ht="14.1" customHeight="1" x14ac:dyDescent="0.2">
      <c r="A1208" s="5"/>
      <c r="B1208" s="5"/>
      <c r="C1208" s="5"/>
      <c r="D1208" s="5"/>
      <c r="E1208" s="68" t="s">
        <v>12549</v>
      </c>
      <c r="F1208" s="69">
        <f ca="1">SUM(Table3108[MONTO TOTAL ESTIMADO])</f>
        <v>312000</v>
      </c>
      <c r="G1208" s="5"/>
      <c r="H1208" s="5" t="str">
        <f>C1200</f>
        <v>Servicios</v>
      </c>
      <c r="I1208" s="5" t="str">
        <f>E1200</f>
        <v>No</v>
      </c>
      <c r="J1208" s="5" t="str">
        <f>D1200</f>
        <v>Compras Menores</v>
      </c>
    </row>
    <row r="1209" spans="1:10" ht="14.1" customHeight="1" thickBot="1" x14ac:dyDescent="0.3"/>
    <row r="1210" spans="1:10" ht="33.75" customHeight="1" thickBot="1" x14ac:dyDescent="0.25">
      <c r="A1210" s="59" t="s">
        <v>16382</v>
      </c>
      <c r="B1210" s="59" t="s">
        <v>161</v>
      </c>
      <c r="C1210" s="59" t="s">
        <v>11723</v>
      </c>
      <c r="D1210" s="59" t="s">
        <v>14377</v>
      </c>
      <c r="E1210" s="59" t="s">
        <v>10961</v>
      </c>
      <c r="F1210" s="59" t="s">
        <v>11094</v>
      </c>
      <c r="G1210" s="5"/>
      <c r="H1210" s="5"/>
      <c r="I1210" s="5"/>
      <c r="J1210" s="5"/>
    </row>
    <row r="1211" spans="1:10" ht="14.1" customHeight="1" thickBot="1" x14ac:dyDescent="0.25">
      <c r="A1211" s="61" t="s">
        <v>18880</v>
      </c>
      <c r="B1211" s="61" t="s">
        <v>18881</v>
      </c>
      <c r="C1211" s="61" t="s">
        <v>17798</v>
      </c>
      <c r="D1211" s="61" t="s">
        <v>10170</v>
      </c>
      <c r="E1211" s="61" t="s">
        <v>8854</v>
      </c>
      <c r="F1211" s="61"/>
      <c r="G1211" s="5"/>
      <c r="H1211" s="5"/>
      <c r="I1211" s="5"/>
      <c r="J1211" s="5"/>
    </row>
    <row r="1212" spans="1:10" ht="14.1" customHeight="1" thickBot="1" x14ac:dyDescent="0.25">
      <c r="A1212" s="80" t="s">
        <v>14828</v>
      </c>
      <c r="B1212" s="62" t="s">
        <v>8528</v>
      </c>
      <c r="C1212" s="71">
        <v>44928</v>
      </c>
      <c r="D1212" s="80" t="s">
        <v>9385</v>
      </c>
      <c r="E1212" s="62" t="s">
        <v>13092</v>
      </c>
      <c r="F1212" s="61" t="s">
        <v>3080</v>
      </c>
      <c r="G1212" s="5"/>
      <c r="H1212" s="5"/>
      <c r="I1212" s="5"/>
      <c r="J1212" s="5"/>
    </row>
    <row r="1213" spans="1:10" ht="14.1" customHeight="1" thickBot="1" x14ac:dyDescent="0.25">
      <c r="A1213" s="81"/>
      <c r="B1213" s="62" t="s">
        <v>1786</v>
      </c>
      <c r="C1213" s="60">
        <f>IF(C1212="","",IF(AND(MONTH(C1212)&gt;=1,MONTH(C1212)&lt;=3),1,IF(AND(MONTH(C1212)&gt;=4,MONTH(C1212)&lt;=6),2,IF(AND(MONTH(C1212)&gt;=7,MONTH(C1212)&lt;=9),3,4))))</f>
        <v>1</v>
      </c>
      <c r="D1213" s="81"/>
      <c r="E1213" s="62" t="s">
        <v>2417</v>
      </c>
      <c r="F1213" s="61" t="s">
        <v>11111</v>
      </c>
      <c r="G1213" s="5"/>
      <c r="H1213" s="5"/>
      <c r="I1213" s="5"/>
      <c r="J1213" s="5"/>
    </row>
    <row r="1214" spans="1:10" ht="14.1" customHeight="1" thickBot="1" x14ac:dyDescent="0.25">
      <c r="A1214" s="81"/>
      <c r="B1214" s="62" t="s">
        <v>12941</v>
      </c>
      <c r="C1214" s="71">
        <v>44929</v>
      </c>
      <c r="D1214" s="81"/>
      <c r="E1214" s="62" t="s">
        <v>3073</v>
      </c>
      <c r="F1214" s="61" t="s">
        <v>11111</v>
      </c>
      <c r="G1214" s="5"/>
      <c r="H1214" s="5"/>
      <c r="I1214" s="5"/>
      <c r="J1214" s="5"/>
    </row>
    <row r="1215" spans="1:10" ht="14.1" customHeight="1" thickBot="1" x14ac:dyDescent="0.25">
      <c r="A1215" s="81"/>
      <c r="B1215" s="62" t="s">
        <v>1786</v>
      </c>
      <c r="C1215" s="60">
        <f>IF(C1214="","",IF(AND(MONTH(C1214)&gt;=1,MONTH(C1214)&lt;=3),1,IF(AND(MONTH(C1214)&gt;=4,MONTH(C1214)&lt;=6),2,IF(AND(MONTH(C1214)&gt;=7,MONTH(C1214)&lt;=9),3,4))))</f>
        <v>1</v>
      </c>
      <c r="D1215" s="81"/>
      <c r="E1215" s="62" t="s">
        <v>13191</v>
      </c>
      <c r="F1215" s="61" t="s">
        <v>11111</v>
      </c>
      <c r="G1215" s="5"/>
      <c r="H1215" s="5"/>
      <c r="I1215" s="5"/>
      <c r="J1215" s="5"/>
    </row>
    <row r="1216" spans="1:10" ht="14.1" customHeight="1" thickBot="1" x14ac:dyDescent="0.25">
      <c r="A1216" s="5"/>
      <c r="B1216" s="5"/>
      <c r="C1216" s="5"/>
      <c r="D1216" s="5"/>
      <c r="E1216" s="5"/>
      <c r="F1216" s="5"/>
      <c r="G1216" s="5"/>
      <c r="H1216" s="5"/>
      <c r="I1216" s="5"/>
      <c r="J1216" s="5"/>
    </row>
    <row r="1217" spans="1:10" ht="14.1" customHeight="1" thickBot="1" x14ac:dyDescent="0.25">
      <c r="A1217" s="67" t="s">
        <v>15735</v>
      </c>
      <c r="B1217" s="67" t="s">
        <v>16146</v>
      </c>
      <c r="C1217" s="67" t="s">
        <v>15641</v>
      </c>
      <c r="D1217" s="67" t="s">
        <v>15251</v>
      </c>
      <c r="E1217" s="67" t="s">
        <v>6932</v>
      </c>
      <c r="F1217" s="67" t="s">
        <v>15280</v>
      </c>
      <c r="G1217" s="5"/>
      <c r="H1217" s="5"/>
      <c r="I1217" s="5"/>
      <c r="J1217" s="5"/>
    </row>
    <row r="1218" spans="1:10" ht="13.5" customHeight="1" x14ac:dyDescent="0.2">
      <c r="A1218" s="77">
        <v>56111507</v>
      </c>
      <c r="B1218" s="64" t="str">
        <f ca="1">IFERROR(INDEX(UNSPSCDes,MATCH(INDIRECT(ADDRESS(ROW(),COLUMN()-1,4)),UNSPSCCode,0)),"")</f>
        <v>Paquetes de muebles para personal modulares</v>
      </c>
      <c r="C1218" s="63" t="s">
        <v>18143</v>
      </c>
      <c r="D1218" s="63">
        <v>3</v>
      </c>
      <c r="E1218" s="66">
        <v>25000</v>
      </c>
      <c r="F1218" s="65">
        <f ca="1">INDIRECT(ADDRESS(ROW(),COLUMN()-2,4))*INDIRECT(ADDRESS(ROW(),COLUMN()-1,4))</f>
        <v>75000</v>
      </c>
      <c r="G1218" s="5"/>
      <c r="H1218" s="5"/>
      <c r="I1218" s="5"/>
      <c r="J1218" s="5"/>
    </row>
    <row r="1219" spans="1:10" ht="14.1" customHeight="1" x14ac:dyDescent="0.2">
      <c r="A1219" s="5"/>
      <c r="B1219" s="5"/>
      <c r="C1219" s="5"/>
      <c r="D1219" s="5"/>
      <c r="E1219" s="68" t="s">
        <v>12549</v>
      </c>
      <c r="F1219" s="69">
        <f ca="1">SUM(Table3110[MONTO TOTAL ESTIMADO])</f>
        <v>75000</v>
      </c>
      <c r="G1219" s="5"/>
      <c r="H1219" s="5" t="str">
        <f>C1211</f>
        <v>Bienes</v>
      </c>
      <c r="I1219" s="5" t="str">
        <f>E1211</f>
        <v>Sí</v>
      </c>
      <c r="J1219" s="5" t="str">
        <f>D1211</f>
        <v>Compras por debajo del Umbral</v>
      </c>
    </row>
    <row r="1220" spans="1:10" ht="14.1" customHeight="1" thickBot="1" x14ac:dyDescent="0.3"/>
    <row r="1221" spans="1:10" ht="33.75" customHeight="1" thickBot="1" x14ac:dyDescent="0.25">
      <c r="A1221" s="59" t="s">
        <v>16382</v>
      </c>
      <c r="B1221" s="59" t="s">
        <v>161</v>
      </c>
      <c r="C1221" s="59" t="s">
        <v>11723</v>
      </c>
      <c r="D1221" s="59" t="s">
        <v>14377</v>
      </c>
      <c r="E1221" s="59" t="s">
        <v>10961</v>
      </c>
      <c r="F1221" s="59" t="s">
        <v>11094</v>
      </c>
      <c r="G1221" s="5"/>
      <c r="H1221" s="5"/>
      <c r="I1221" s="5"/>
      <c r="J1221" s="5"/>
    </row>
    <row r="1222" spans="1:10" ht="14.1" customHeight="1" thickBot="1" x14ac:dyDescent="0.25">
      <c r="A1222" s="61" t="s">
        <v>18880</v>
      </c>
      <c r="B1222" s="61" t="s">
        <v>18881</v>
      </c>
      <c r="C1222" s="61" t="s">
        <v>17798</v>
      </c>
      <c r="D1222" s="61" t="s">
        <v>10170</v>
      </c>
      <c r="E1222" s="61" t="s">
        <v>8854</v>
      </c>
      <c r="F1222" s="61"/>
      <c r="G1222" s="5"/>
      <c r="H1222" s="5"/>
      <c r="I1222" s="5"/>
      <c r="J1222" s="5"/>
    </row>
    <row r="1223" spans="1:10" ht="14.1" customHeight="1" thickBot="1" x14ac:dyDescent="0.25">
      <c r="A1223" s="80" t="s">
        <v>14828</v>
      </c>
      <c r="B1223" s="62" t="s">
        <v>8528</v>
      </c>
      <c r="C1223" s="71">
        <v>45019</v>
      </c>
      <c r="D1223" s="80" t="s">
        <v>9385</v>
      </c>
      <c r="E1223" s="62" t="s">
        <v>13092</v>
      </c>
      <c r="F1223" s="61" t="s">
        <v>3080</v>
      </c>
      <c r="G1223" s="5"/>
      <c r="H1223" s="5"/>
      <c r="I1223" s="5"/>
      <c r="J1223" s="5"/>
    </row>
    <row r="1224" spans="1:10" ht="14.1" customHeight="1" thickBot="1" x14ac:dyDescent="0.25">
      <c r="A1224" s="81"/>
      <c r="B1224" s="62" t="s">
        <v>1786</v>
      </c>
      <c r="C1224" s="60">
        <f>IF(C1223="","",IF(AND(MONTH(C1223)&gt;=1,MONTH(C1223)&lt;=3),1,IF(AND(MONTH(C1223)&gt;=4,MONTH(C1223)&lt;=6),2,IF(AND(MONTH(C1223)&gt;=7,MONTH(C1223)&lt;=9),3,4))))</f>
        <v>2</v>
      </c>
      <c r="D1224" s="81"/>
      <c r="E1224" s="62" t="s">
        <v>2417</v>
      </c>
      <c r="F1224" s="61" t="s">
        <v>11111</v>
      </c>
      <c r="G1224" s="5"/>
      <c r="H1224" s="5"/>
      <c r="I1224" s="5"/>
      <c r="J1224" s="5"/>
    </row>
    <row r="1225" spans="1:10" ht="14.1" customHeight="1" thickBot="1" x14ac:dyDescent="0.25">
      <c r="A1225" s="81"/>
      <c r="B1225" s="62" t="s">
        <v>12941</v>
      </c>
      <c r="C1225" s="71">
        <v>45020</v>
      </c>
      <c r="D1225" s="81"/>
      <c r="E1225" s="62" t="s">
        <v>3073</v>
      </c>
      <c r="F1225" s="61" t="s">
        <v>11111</v>
      </c>
      <c r="G1225" s="5"/>
      <c r="H1225" s="5"/>
      <c r="I1225" s="5"/>
      <c r="J1225" s="5"/>
    </row>
    <row r="1226" spans="1:10" ht="14.1" customHeight="1" thickBot="1" x14ac:dyDescent="0.25">
      <c r="A1226" s="81"/>
      <c r="B1226" s="62" t="s">
        <v>1786</v>
      </c>
      <c r="C1226" s="60">
        <f>IF(C1225="","",IF(AND(MONTH(C1225)&gt;=1,MONTH(C1225)&lt;=3),1,IF(AND(MONTH(C1225)&gt;=4,MONTH(C1225)&lt;=6),2,IF(AND(MONTH(C1225)&gt;=7,MONTH(C1225)&lt;=9),3,4))))</f>
        <v>2</v>
      </c>
      <c r="D1226" s="81"/>
      <c r="E1226" s="62" t="s">
        <v>13191</v>
      </c>
      <c r="F1226" s="61" t="s">
        <v>11111</v>
      </c>
      <c r="G1226" s="5"/>
      <c r="H1226" s="5"/>
      <c r="I1226" s="5"/>
      <c r="J1226" s="5"/>
    </row>
    <row r="1227" spans="1:10" ht="14.1" customHeight="1" thickBot="1" x14ac:dyDescent="0.25">
      <c r="A1227" s="5"/>
      <c r="B1227" s="5"/>
      <c r="C1227" s="5"/>
      <c r="D1227" s="5"/>
      <c r="E1227" s="5"/>
      <c r="F1227" s="5"/>
      <c r="G1227" s="5"/>
      <c r="H1227" s="5"/>
      <c r="I1227" s="5"/>
      <c r="J1227" s="5"/>
    </row>
    <row r="1228" spans="1:10" ht="14.1" customHeight="1" thickBot="1" x14ac:dyDescent="0.25">
      <c r="A1228" s="67" t="s">
        <v>15735</v>
      </c>
      <c r="B1228" s="67" t="s">
        <v>16146</v>
      </c>
      <c r="C1228" s="67" t="s">
        <v>15641</v>
      </c>
      <c r="D1228" s="67" t="s">
        <v>15251</v>
      </c>
      <c r="E1228" s="67" t="s">
        <v>6932</v>
      </c>
      <c r="F1228" s="67" t="s">
        <v>15280</v>
      </c>
      <c r="G1228" s="5"/>
      <c r="H1228" s="5"/>
      <c r="I1228" s="5"/>
      <c r="J1228" s="5"/>
    </row>
    <row r="1229" spans="1:10" ht="13.5" customHeight="1" x14ac:dyDescent="0.2">
      <c r="A1229" s="77">
        <v>56111507</v>
      </c>
      <c r="B1229" s="64" t="str">
        <f ca="1">IFERROR(INDEX(UNSPSCDes,MATCH(INDIRECT(ADDRESS(ROW(),COLUMN()-1,4)),UNSPSCCode,0)),"")</f>
        <v>Paquetes de muebles para personal modulares</v>
      </c>
      <c r="C1229" s="63" t="s">
        <v>18143</v>
      </c>
      <c r="D1229" s="63">
        <v>3</v>
      </c>
      <c r="E1229" s="66">
        <v>25000</v>
      </c>
      <c r="F1229" s="65">
        <f ca="1">INDIRECT(ADDRESS(ROW(),COLUMN()-2,4))*INDIRECT(ADDRESS(ROW(),COLUMN()-1,4))</f>
        <v>75000</v>
      </c>
      <c r="G1229" s="5"/>
      <c r="H1229" s="5"/>
      <c r="I1229" s="5"/>
      <c r="J1229" s="5"/>
    </row>
    <row r="1230" spans="1:10" ht="14.1" customHeight="1" x14ac:dyDescent="0.2">
      <c r="A1230" s="5"/>
      <c r="B1230" s="5"/>
      <c r="C1230" s="5"/>
      <c r="D1230" s="5"/>
      <c r="E1230" s="68" t="s">
        <v>12549</v>
      </c>
      <c r="F1230" s="69">
        <f ca="1">SUM(Table3111[MONTO TOTAL ESTIMADO])</f>
        <v>75000</v>
      </c>
      <c r="G1230" s="5"/>
      <c r="H1230" s="5" t="str">
        <f>C1222</f>
        <v>Bienes</v>
      </c>
      <c r="I1230" s="5" t="str">
        <f>E1222</f>
        <v>Sí</v>
      </c>
      <c r="J1230" s="5" t="str">
        <f>D1222</f>
        <v>Compras por debajo del Umbral</v>
      </c>
    </row>
    <row r="1231" spans="1:10" ht="14.1" customHeight="1" thickBot="1" x14ac:dyDescent="0.3"/>
    <row r="1232" spans="1:10" ht="33.75" customHeight="1" thickBot="1" x14ac:dyDescent="0.25">
      <c r="A1232" s="59" t="s">
        <v>16382</v>
      </c>
      <c r="B1232" s="59" t="s">
        <v>161</v>
      </c>
      <c r="C1232" s="59" t="s">
        <v>11723</v>
      </c>
      <c r="D1232" s="59" t="s">
        <v>14377</v>
      </c>
      <c r="E1232" s="59" t="s">
        <v>10961</v>
      </c>
      <c r="F1232" s="59" t="s">
        <v>11094</v>
      </c>
      <c r="G1232" s="5"/>
      <c r="H1232" s="5"/>
      <c r="I1232" s="5"/>
      <c r="J1232" s="5"/>
    </row>
    <row r="1233" spans="1:10" ht="14.1" customHeight="1" thickBot="1" x14ac:dyDescent="0.25">
      <c r="A1233" s="61" t="s">
        <v>18880</v>
      </c>
      <c r="B1233" s="61" t="s">
        <v>18881</v>
      </c>
      <c r="C1233" s="61" t="s">
        <v>17798</v>
      </c>
      <c r="D1233" s="61" t="s">
        <v>10170</v>
      </c>
      <c r="E1233" s="61" t="s">
        <v>8854</v>
      </c>
      <c r="F1233" s="61"/>
      <c r="G1233" s="5"/>
      <c r="H1233" s="5"/>
      <c r="I1233" s="5"/>
      <c r="J1233" s="5"/>
    </row>
    <row r="1234" spans="1:10" ht="14.1" customHeight="1" thickBot="1" x14ac:dyDescent="0.25">
      <c r="A1234" s="80" t="s">
        <v>14828</v>
      </c>
      <c r="B1234" s="62" t="s">
        <v>8528</v>
      </c>
      <c r="C1234" s="71">
        <v>45110</v>
      </c>
      <c r="D1234" s="80" t="s">
        <v>9385</v>
      </c>
      <c r="E1234" s="62" t="s">
        <v>13092</v>
      </c>
      <c r="F1234" s="61" t="s">
        <v>3080</v>
      </c>
      <c r="G1234" s="5"/>
      <c r="H1234" s="5"/>
      <c r="I1234" s="5"/>
      <c r="J1234" s="5"/>
    </row>
    <row r="1235" spans="1:10" ht="14.1" customHeight="1" thickBot="1" x14ac:dyDescent="0.25">
      <c r="A1235" s="81"/>
      <c r="B1235" s="62" t="s">
        <v>1786</v>
      </c>
      <c r="C1235" s="60">
        <f>IF(C1234="","",IF(AND(MONTH(C1234)&gt;=1,MONTH(C1234)&lt;=3),1,IF(AND(MONTH(C1234)&gt;=4,MONTH(C1234)&lt;=6),2,IF(AND(MONTH(C1234)&gt;=7,MONTH(C1234)&lt;=9),3,4))))</f>
        <v>3</v>
      </c>
      <c r="D1235" s="81"/>
      <c r="E1235" s="62" t="s">
        <v>2417</v>
      </c>
      <c r="F1235" s="61" t="s">
        <v>11111</v>
      </c>
      <c r="G1235" s="5"/>
      <c r="H1235" s="5"/>
      <c r="I1235" s="5"/>
      <c r="J1235" s="5"/>
    </row>
    <row r="1236" spans="1:10" ht="14.1" customHeight="1" thickBot="1" x14ac:dyDescent="0.25">
      <c r="A1236" s="81"/>
      <c r="B1236" s="62" t="s">
        <v>12941</v>
      </c>
      <c r="C1236" s="71">
        <v>45111</v>
      </c>
      <c r="D1236" s="81"/>
      <c r="E1236" s="62" t="s">
        <v>3073</v>
      </c>
      <c r="F1236" s="61" t="s">
        <v>11111</v>
      </c>
      <c r="G1236" s="5"/>
      <c r="H1236" s="5"/>
      <c r="I1236" s="5"/>
      <c r="J1236" s="5"/>
    </row>
    <row r="1237" spans="1:10" ht="14.1" customHeight="1" thickBot="1" x14ac:dyDescent="0.25">
      <c r="A1237" s="81"/>
      <c r="B1237" s="62" t="s">
        <v>1786</v>
      </c>
      <c r="C1237" s="60">
        <f>IF(C1236="","",IF(AND(MONTH(C1236)&gt;=1,MONTH(C1236)&lt;=3),1,IF(AND(MONTH(C1236)&gt;=4,MONTH(C1236)&lt;=6),2,IF(AND(MONTH(C1236)&gt;=7,MONTH(C1236)&lt;=9),3,4))))</f>
        <v>3</v>
      </c>
      <c r="D1237" s="81"/>
      <c r="E1237" s="62" t="s">
        <v>13191</v>
      </c>
      <c r="F1237" s="61" t="s">
        <v>11111</v>
      </c>
      <c r="G1237" s="5"/>
      <c r="H1237" s="5"/>
      <c r="I1237" s="5"/>
      <c r="J1237" s="5"/>
    </row>
    <row r="1238" spans="1:10" ht="14.1" customHeight="1" thickBot="1" x14ac:dyDescent="0.25">
      <c r="A1238" s="5"/>
      <c r="B1238" s="5"/>
      <c r="C1238" s="5"/>
      <c r="D1238" s="5"/>
      <c r="E1238" s="5"/>
      <c r="F1238" s="5"/>
      <c r="G1238" s="5"/>
      <c r="H1238" s="5"/>
      <c r="I1238" s="5"/>
      <c r="J1238" s="5"/>
    </row>
    <row r="1239" spans="1:10" ht="14.1" customHeight="1" thickBot="1" x14ac:dyDescent="0.25">
      <c r="A1239" s="67" t="s">
        <v>15735</v>
      </c>
      <c r="B1239" s="67" t="s">
        <v>16146</v>
      </c>
      <c r="C1239" s="67" t="s">
        <v>15641</v>
      </c>
      <c r="D1239" s="67" t="s">
        <v>15251</v>
      </c>
      <c r="E1239" s="67" t="s">
        <v>6932</v>
      </c>
      <c r="F1239" s="67" t="s">
        <v>15280</v>
      </c>
      <c r="G1239" s="5"/>
      <c r="H1239" s="5"/>
      <c r="I1239" s="5"/>
      <c r="J1239" s="5"/>
    </row>
    <row r="1240" spans="1:10" ht="13.5" customHeight="1" x14ac:dyDescent="0.2">
      <c r="A1240" s="77">
        <v>56111507</v>
      </c>
      <c r="B1240" s="64" t="str">
        <f ca="1">IFERROR(INDEX(UNSPSCDes,MATCH(INDIRECT(ADDRESS(ROW(),COLUMN()-1,4)),UNSPSCCode,0)),"")</f>
        <v>Paquetes de muebles para personal modulares</v>
      </c>
      <c r="C1240" s="63" t="s">
        <v>18143</v>
      </c>
      <c r="D1240" s="63">
        <v>3</v>
      </c>
      <c r="E1240" s="66">
        <v>25000</v>
      </c>
      <c r="F1240" s="65">
        <f ca="1">INDIRECT(ADDRESS(ROW(),COLUMN()-2,4))*INDIRECT(ADDRESS(ROW(),COLUMN()-1,4))</f>
        <v>75000</v>
      </c>
      <c r="G1240" s="5"/>
      <c r="H1240" s="5"/>
      <c r="I1240" s="5"/>
      <c r="J1240" s="5"/>
    </row>
    <row r="1241" spans="1:10" ht="14.1" customHeight="1" x14ac:dyDescent="0.2">
      <c r="A1241" s="5"/>
      <c r="B1241" s="5"/>
      <c r="C1241" s="5"/>
      <c r="D1241" s="5"/>
      <c r="E1241" s="68" t="s">
        <v>12549</v>
      </c>
      <c r="F1241" s="69">
        <f ca="1">SUM(Table3112[MONTO TOTAL ESTIMADO])</f>
        <v>75000</v>
      </c>
      <c r="G1241" s="5"/>
      <c r="H1241" s="5" t="str">
        <f>C1233</f>
        <v>Bienes</v>
      </c>
      <c r="I1241" s="5" t="str">
        <f>E1233</f>
        <v>Sí</v>
      </c>
      <c r="J1241" s="5" t="str">
        <f>D1233</f>
        <v>Compras por debajo del Umbral</v>
      </c>
    </row>
    <row r="1242" spans="1:10" ht="14.1" customHeight="1" thickBot="1" x14ac:dyDescent="0.3"/>
    <row r="1243" spans="1:10" ht="33.75" customHeight="1" thickBot="1" x14ac:dyDescent="0.25">
      <c r="A1243" s="59" t="s">
        <v>16382</v>
      </c>
      <c r="B1243" s="59" t="s">
        <v>161</v>
      </c>
      <c r="C1243" s="59" t="s">
        <v>11723</v>
      </c>
      <c r="D1243" s="59" t="s">
        <v>14377</v>
      </c>
      <c r="E1243" s="59" t="s">
        <v>10961</v>
      </c>
      <c r="F1243" s="59" t="s">
        <v>11094</v>
      </c>
      <c r="G1243" s="5"/>
      <c r="H1243" s="5"/>
      <c r="I1243" s="5"/>
      <c r="J1243" s="5"/>
    </row>
    <row r="1244" spans="1:10" ht="14.1" customHeight="1" thickBot="1" x14ac:dyDescent="0.25">
      <c r="A1244" s="61" t="s">
        <v>18880</v>
      </c>
      <c r="B1244" s="61" t="s">
        <v>18881</v>
      </c>
      <c r="C1244" s="61" t="s">
        <v>17798</v>
      </c>
      <c r="D1244" s="61" t="s">
        <v>10170</v>
      </c>
      <c r="E1244" s="61" t="s">
        <v>8854</v>
      </c>
      <c r="F1244" s="61"/>
      <c r="G1244" s="5"/>
      <c r="H1244" s="5"/>
      <c r="I1244" s="5"/>
      <c r="J1244" s="5"/>
    </row>
    <row r="1245" spans="1:10" ht="14.1" customHeight="1" thickBot="1" x14ac:dyDescent="0.25">
      <c r="A1245" s="80" t="s">
        <v>14828</v>
      </c>
      <c r="B1245" s="62" t="s">
        <v>8528</v>
      </c>
      <c r="C1245" s="71">
        <v>45201</v>
      </c>
      <c r="D1245" s="80" t="s">
        <v>9385</v>
      </c>
      <c r="E1245" s="62" t="s">
        <v>13092</v>
      </c>
      <c r="F1245" s="61" t="s">
        <v>3080</v>
      </c>
      <c r="G1245" s="5"/>
      <c r="H1245" s="5"/>
      <c r="I1245" s="5"/>
      <c r="J1245" s="5"/>
    </row>
    <row r="1246" spans="1:10" ht="14.1" customHeight="1" thickBot="1" x14ac:dyDescent="0.25">
      <c r="A1246" s="81"/>
      <c r="B1246" s="62" t="s">
        <v>1786</v>
      </c>
      <c r="C1246" s="60">
        <f>IF(C1245="","",IF(AND(MONTH(C1245)&gt;=1,MONTH(C1245)&lt;=3),1,IF(AND(MONTH(C1245)&gt;=4,MONTH(C1245)&lt;=6),2,IF(AND(MONTH(C1245)&gt;=7,MONTH(C1245)&lt;=9),3,4))))</f>
        <v>4</v>
      </c>
      <c r="D1246" s="81"/>
      <c r="E1246" s="62" t="s">
        <v>2417</v>
      </c>
      <c r="F1246" s="61" t="s">
        <v>11111</v>
      </c>
      <c r="G1246" s="5"/>
      <c r="H1246" s="5"/>
      <c r="I1246" s="5"/>
      <c r="J1246" s="5"/>
    </row>
    <row r="1247" spans="1:10" ht="14.1" customHeight="1" thickBot="1" x14ac:dyDescent="0.25">
      <c r="A1247" s="81"/>
      <c r="B1247" s="62" t="s">
        <v>12941</v>
      </c>
      <c r="C1247" s="71">
        <v>45202</v>
      </c>
      <c r="D1247" s="81"/>
      <c r="E1247" s="62" t="s">
        <v>3073</v>
      </c>
      <c r="F1247" s="61" t="s">
        <v>11111</v>
      </c>
      <c r="G1247" s="5"/>
      <c r="H1247" s="5"/>
      <c r="I1247" s="5"/>
      <c r="J1247" s="5"/>
    </row>
    <row r="1248" spans="1:10" ht="14.1" customHeight="1" thickBot="1" x14ac:dyDescent="0.25">
      <c r="A1248" s="81"/>
      <c r="B1248" s="62" t="s">
        <v>1786</v>
      </c>
      <c r="C1248" s="60">
        <f>IF(C1247="","",IF(AND(MONTH(C1247)&gt;=1,MONTH(C1247)&lt;=3),1,IF(AND(MONTH(C1247)&gt;=4,MONTH(C1247)&lt;=6),2,IF(AND(MONTH(C1247)&gt;=7,MONTH(C1247)&lt;=9),3,4))))</f>
        <v>4</v>
      </c>
      <c r="D1248" s="81"/>
      <c r="E1248" s="62" t="s">
        <v>13191</v>
      </c>
      <c r="F1248" s="61" t="s">
        <v>11111</v>
      </c>
      <c r="G1248" s="5"/>
      <c r="H1248" s="5"/>
      <c r="I1248" s="5"/>
      <c r="J1248" s="5"/>
    </row>
    <row r="1249" spans="1:10" ht="14.1" customHeight="1" thickBot="1" x14ac:dyDescent="0.25">
      <c r="A1249" s="5"/>
      <c r="B1249" s="5"/>
      <c r="C1249" s="5"/>
      <c r="D1249" s="5"/>
      <c r="E1249" s="5"/>
      <c r="F1249" s="5"/>
      <c r="G1249" s="5"/>
      <c r="H1249" s="5"/>
      <c r="I1249" s="5"/>
      <c r="J1249" s="5"/>
    </row>
    <row r="1250" spans="1:10" ht="14.1" customHeight="1" thickBot="1" x14ac:dyDescent="0.25">
      <c r="A1250" s="67" t="s">
        <v>15735</v>
      </c>
      <c r="B1250" s="67" t="s">
        <v>16146</v>
      </c>
      <c r="C1250" s="67" t="s">
        <v>15641</v>
      </c>
      <c r="D1250" s="67" t="s">
        <v>15251</v>
      </c>
      <c r="E1250" s="67" t="s">
        <v>6932</v>
      </c>
      <c r="F1250" s="67" t="s">
        <v>15280</v>
      </c>
      <c r="G1250" s="5"/>
      <c r="H1250" s="5"/>
      <c r="I1250" s="5"/>
      <c r="J1250" s="5"/>
    </row>
    <row r="1251" spans="1:10" ht="13.5" customHeight="1" x14ac:dyDescent="0.2">
      <c r="A1251" s="77">
        <v>56111507</v>
      </c>
      <c r="B1251" s="64" t="str">
        <f ca="1">IFERROR(INDEX(UNSPSCDes,MATCH(INDIRECT(ADDRESS(ROW(),COLUMN()-1,4)),UNSPSCCode,0)),"")</f>
        <v>Paquetes de muebles para personal modulares</v>
      </c>
      <c r="C1251" s="63" t="s">
        <v>18143</v>
      </c>
      <c r="D1251" s="63">
        <v>3</v>
      </c>
      <c r="E1251" s="66">
        <v>25000</v>
      </c>
      <c r="F1251" s="65">
        <f ca="1">INDIRECT(ADDRESS(ROW(),COLUMN()-2,4))*INDIRECT(ADDRESS(ROW(),COLUMN()-1,4))</f>
        <v>75000</v>
      </c>
      <c r="G1251" s="5"/>
      <c r="H1251" s="5"/>
      <c r="I1251" s="5"/>
      <c r="J1251" s="5"/>
    </row>
    <row r="1252" spans="1:10" ht="14.1" customHeight="1" x14ac:dyDescent="0.2">
      <c r="A1252" s="5"/>
      <c r="B1252" s="5"/>
      <c r="C1252" s="5"/>
      <c r="D1252" s="5"/>
      <c r="E1252" s="68" t="s">
        <v>12549</v>
      </c>
      <c r="F1252" s="69">
        <f ca="1">SUM(Table3113[MONTO TOTAL ESTIMADO])</f>
        <v>75000</v>
      </c>
      <c r="G1252" s="5"/>
      <c r="H1252" s="5" t="str">
        <f>C1244</f>
        <v>Bienes</v>
      </c>
      <c r="I1252" s="5" t="str">
        <f>E1244</f>
        <v>Sí</v>
      </c>
      <c r="J1252" s="5" t="str">
        <f>D1244</f>
        <v>Compras por debajo del Umbral</v>
      </c>
    </row>
    <row r="1253" spans="1:10" ht="14.1" customHeight="1" thickBot="1" x14ac:dyDescent="0.3"/>
    <row r="1254" spans="1:10" ht="33.75" customHeight="1" thickBot="1" x14ac:dyDescent="0.25">
      <c r="A1254" s="59" t="s">
        <v>16382</v>
      </c>
      <c r="B1254" s="59" t="s">
        <v>161</v>
      </c>
      <c r="C1254" s="59" t="s">
        <v>11723</v>
      </c>
      <c r="D1254" s="59" t="s">
        <v>14377</v>
      </c>
      <c r="E1254" s="59" t="s">
        <v>10961</v>
      </c>
      <c r="F1254" s="59" t="s">
        <v>11094</v>
      </c>
      <c r="G1254" s="5"/>
      <c r="H1254" s="5"/>
      <c r="I1254" s="5"/>
      <c r="J1254" s="5"/>
    </row>
    <row r="1255" spans="1:10" ht="13.5" customHeight="1" thickBot="1" x14ac:dyDescent="0.25">
      <c r="A1255" s="61" t="s">
        <v>18882</v>
      </c>
      <c r="B1255" s="61" t="s">
        <v>18883</v>
      </c>
      <c r="C1255" s="61" t="s">
        <v>17798</v>
      </c>
      <c r="D1255" s="61" t="s">
        <v>10170</v>
      </c>
      <c r="E1255" s="61" t="s">
        <v>8854</v>
      </c>
      <c r="F1255" s="61"/>
      <c r="G1255" s="5"/>
      <c r="H1255" s="5"/>
      <c r="I1255" s="5"/>
      <c r="J1255" s="5"/>
    </row>
    <row r="1256" spans="1:10" ht="14.1" customHeight="1" thickBot="1" x14ac:dyDescent="0.25">
      <c r="A1256" s="80" t="s">
        <v>14828</v>
      </c>
      <c r="B1256" s="62" t="s">
        <v>8528</v>
      </c>
      <c r="C1256" s="71">
        <v>44928</v>
      </c>
      <c r="D1256" s="80" t="s">
        <v>9385</v>
      </c>
      <c r="E1256" s="62" t="s">
        <v>13092</v>
      </c>
      <c r="F1256" s="61" t="s">
        <v>3080</v>
      </c>
      <c r="G1256" s="5"/>
      <c r="H1256" s="5"/>
      <c r="I1256" s="5"/>
      <c r="J1256" s="5"/>
    </row>
    <row r="1257" spans="1:10" ht="14.1" customHeight="1" thickBot="1" x14ac:dyDescent="0.25">
      <c r="A1257" s="81"/>
      <c r="B1257" s="62" t="s">
        <v>1786</v>
      </c>
      <c r="C1257" s="60">
        <f>IF(C1256="","",IF(AND(MONTH(C1256)&gt;=1,MONTH(C1256)&lt;=3),1,IF(AND(MONTH(C1256)&gt;=4,MONTH(C1256)&lt;=6),2,IF(AND(MONTH(C1256)&gt;=7,MONTH(C1256)&lt;=9),3,4))))</f>
        <v>1</v>
      </c>
      <c r="D1257" s="81"/>
      <c r="E1257" s="62" t="s">
        <v>2417</v>
      </c>
      <c r="F1257" s="61" t="s">
        <v>11111</v>
      </c>
      <c r="G1257" s="5"/>
      <c r="H1257" s="5"/>
      <c r="I1257" s="5"/>
      <c r="J1257" s="5"/>
    </row>
    <row r="1258" spans="1:10" ht="14.1" customHeight="1" thickBot="1" x14ac:dyDescent="0.25">
      <c r="A1258" s="81"/>
      <c r="B1258" s="62" t="s">
        <v>12941</v>
      </c>
      <c r="C1258" s="71">
        <v>44929</v>
      </c>
      <c r="D1258" s="81"/>
      <c r="E1258" s="62" t="s">
        <v>3073</v>
      </c>
      <c r="F1258" s="61" t="s">
        <v>11111</v>
      </c>
      <c r="G1258" s="5"/>
      <c r="H1258" s="5"/>
      <c r="I1258" s="5"/>
      <c r="J1258" s="5"/>
    </row>
    <row r="1259" spans="1:10" ht="14.1" customHeight="1" thickBot="1" x14ac:dyDescent="0.25">
      <c r="A1259" s="81"/>
      <c r="B1259" s="62" t="s">
        <v>1786</v>
      </c>
      <c r="C1259" s="60">
        <f>IF(C1258="","",IF(AND(MONTH(C1258)&gt;=1,MONTH(C1258)&lt;=3),1,IF(AND(MONTH(C1258)&gt;=4,MONTH(C1258)&lt;=6),2,IF(AND(MONTH(C1258)&gt;=7,MONTH(C1258)&lt;=9),3,4))))</f>
        <v>1</v>
      </c>
      <c r="D1259" s="81"/>
      <c r="E1259" s="62" t="s">
        <v>13191</v>
      </c>
      <c r="F1259" s="61" t="s">
        <v>11111</v>
      </c>
      <c r="G1259" s="5"/>
      <c r="H1259" s="5"/>
      <c r="I1259" s="5"/>
      <c r="J1259" s="5"/>
    </row>
    <row r="1260" spans="1:10" ht="14.1" customHeight="1" thickBot="1" x14ac:dyDescent="0.25">
      <c r="A1260" s="5"/>
      <c r="B1260" s="5"/>
      <c r="C1260" s="5"/>
      <c r="D1260" s="5"/>
      <c r="E1260" s="5"/>
      <c r="F1260" s="5"/>
      <c r="G1260" s="5"/>
      <c r="H1260" s="5"/>
      <c r="I1260" s="5"/>
      <c r="J1260" s="5"/>
    </row>
    <row r="1261" spans="1:10" ht="14.1" customHeight="1" thickBot="1" x14ac:dyDescent="0.25">
      <c r="A1261" s="67" t="s">
        <v>15735</v>
      </c>
      <c r="B1261" s="67" t="s">
        <v>16146</v>
      </c>
      <c r="C1261" s="67" t="s">
        <v>15641</v>
      </c>
      <c r="D1261" s="67" t="s">
        <v>15251</v>
      </c>
      <c r="E1261" s="67" t="s">
        <v>6932</v>
      </c>
      <c r="F1261" s="67" t="s">
        <v>15280</v>
      </c>
      <c r="G1261" s="5"/>
      <c r="H1261" s="5"/>
      <c r="I1261" s="5"/>
      <c r="J1261" s="5"/>
    </row>
    <row r="1262" spans="1:10" ht="13.5" customHeight="1" x14ac:dyDescent="0.2">
      <c r="A1262" s="63">
        <v>26121609</v>
      </c>
      <c r="B1262" s="64" t="str">
        <f t="shared" ref="B1262:B1267" ca="1" si="14">IFERROR(INDEX(UNSPSCDes,MATCH(INDIRECT(ADDRESS(ROW(),COLUMN()-1,4)),UNSPSCCode,0)),"")</f>
        <v>Cable de redes</v>
      </c>
      <c r="C1262" s="63" t="s">
        <v>1449</v>
      </c>
      <c r="D1262" s="63">
        <v>10</v>
      </c>
      <c r="E1262" s="66">
        <v>500</v>
      </c>
      <c r="F1262" s="65">
        <f t="shared" ref="F1262:F1267" ca="1" si="15">INDIRECT(ADDRESS(ROW(),COLUMN()-2,4))*INDIRECT(ADDRESS(ROW(),COLUMN()-1,4))</f>
        <v>5000</v>
      </c>
      <c r="G1262" s="5"/>
      <c r="H1262" s="5"/>
      <c r="I1262" s="5"/>
      <c r="J1262" s="5"/>
    </row>
    <row r="1263" spans="1:10" ht="13.5" customHeight="1" x14ac:dyDescent="0.2">
      <c r="A1263" s="77">
        <v>24112209</v>
      </c>
      <c r="B1263" s="64" t="str">
        <f t="shared" ca="1" si="14"/>
        <v>Contenedor de paredes rectas</v>
      </c>
      <c r="C1263" s="63" t="s">
        <v>1449</v>
      </c>
      <c r="D1263" s="63">
        <v>25</v>
      </c>
      <c r="E1263" s="66">
        <v>120</v>
      </c>
      <c r="F1263" s="65">
        <f t="shared" ca="1" si="15"/>
        <v>3000</v>
      </c>
      <c r="G1263" s="5"/>
      <c r="H1263" s="5"/>
      <c r="I1263" s="5"/>
      <c r="J1263" s="5"/>
    </row>
    <row r="1264" spans="1:10" ht="13.5" customHeight="1" x14ac:dyDescent="0.2">
      <c r="A1264" s="77">
        <v>43211708</v>
      </c>
      <c r="B1264" s="64" t="str">
        <f t="shared" ca="1" si="14"/>
        <v>Mouse o bola de seguimiento para computador</v>
      </c>
      <c r="C1264" s="63" t="s">
        <v>1449</v>
      </c>
      <c r="D1264" s="63">
        <v>5</v>
      </c>
      <c r="E1264" s="66">
        <v>500</v>
      </c>
      <c r="F1264" s="65">
        <f t="shared" ca="1" si="15"/>
        <v>2500</v>
      </c>
      <c r="G1264" s="5"/>
      <c r="H1264" s="5"/>
      <c r="I1264" s="5"/>
      <c r="J1264" s="5"/>
    </row>
    <row r="1265" spans="1:10" ht="13.5" customHeight="1" x14ac:dyDescent="0.2">
      <c r="A1265" s="63">
        <v>26121609</v>
      </c>
      <c r="B1265" s="64" t="str">
        <f t="shared" ca="1" si="14"/>
        <v>Cable de redes</v>
      </c>
      <c r="C1265" s="63" t="s">
        <v>1449</v>
      </c>
      <c r="D1265" s="63">
        <v>5</v>
      </c>
      <c r="E1265" s="66">
        <v>900</v>
      </c>
      <c r="F1265" s="65">
        <f t="shared" ca="1" si="15"/>
        <v>4500</v>
      </c>
      <c r="G1265" s="5"/>
      <c r="H1265" s="5"/>
      <c r="I1265" s="5"/>
      <c r="J1265" s="5"/>
    </row>
    <row r="1266" spans="1:10" ht="13.5" customHeight="1" x14ac:dyDescent="0.2">
      <c r="A1266" s="63">
        <v>26121609</v>
      </c>
      <c r="B1266" s="64" t="str">
        <f t="shared" ca="1" si="14"/>
        <v>Cable de redes</v>
      </c>
      <c r="C1266" s="63" t="s">
        <v>1449</v>
      </c>
      <c r="D1266" s="63">
        <v>5</v>
      </c>
      <c r="E1266" s="66">
        <v>600</v>
      </c>
      <c r="F1266" s="65">
        <f t="shared" ca="1" si="15"/>
        <v>3000</v>
      </c>
      <c r="G1266" s="5"/>
      <c r="H1266" s="5"/>
      <c r="I1266" s="5"/>
      <c r="J1266" s="5"/>
    </row>
    <row r="1267" spans="1:10" ht="13.5" customHeight="1" x14ac:dyDescent="0.2">
      <c r="A1267" s="77">
        <v>43211903</v>
      </c>
      <c r="B1267" s="64" t="str">
        <f t="shared" ca="1" si="14"/>
        <v>Monitores de pantalla táctil (touch)</v>
      </c>
      <c r="C1267" s="63" t="s">
        <v>1449</v>
      </c>
      <c r="D1267" s="63">
        <v>5</v>
      </c>
      <c r="E1267" s="66">
        <v>15000</v>
      </c>
      <c r="F1267" s="65">
        <f t="shared" ca="1" si="15"/>
        <v>75000</v>
      </c>
      <c r="G1267" s="5"/>
      <c r="H1267" s="5"/>
      <c r="I1267" s="5"/>
      <c r="J1267" s="5"/>
    </row>
    <row r="1268" spans="1:10" ht="14.1" customHeight="1" x14ac:dyDescent="0.2">
      <c r="A1268" s="5"/>
      <c r="B1268" s="5"/>
      <c r="C1268" s="5"/>
      <c r="D1268" s="5"/>
      <c r="E1268" s="68" t="s">
        <v>12549</v>
      </c>
      <c r="F1268" s="69">
        <f ca="1">SUM(Table3115[MONTO TOTAL ESTIMADO])</f>
        <v>93000</v>
      </c>
      <c r="G1268" s="5"/>
      <c r="H1268" s="5" t="str">
        <f>C1255</f>
        <v>Bienes</v>
      </c>
      <c r="I1268" s="5" t="str">
        <f>E1255</f>
        <v>Sí</v>
      </c>
      <c r="J1268" s="5" t="str">
        <f>D1255</f>
        <v>Compras por debajo del Umbral</v>
      </c>
    </row>
    <row r="1269" spans="1:10" ht="14.1" customHeight="1" thickBot="1" x14ac:dyDescent="0.3"/>
    <row r="1270" spans="1:10" ht="33.75" customHeight="1" thickBot="1" x14ac:dyDescent="0.25">
      <c r="A1270" s="59" t="s">
        <v>16382</v>
      </c>
      <c r="B1270" s="59" t="s">
        <v>161</v>
      </c>
      <c r="C1270" s="59" t="s">
        <v>11723</v>
      </c>
      <c r="D1270" s="59" t="s">
        <v>14377</v>
      </c>
      <c r="E1270" s="59" t="s">
        <v>10961</v>
      </c>
      <c r="F1270" s="59" t="s">
        <v>11094</v>
      </c>
      <c r="G1270" s="5"/>
      <c r="H1270" s="5"/>
      <c r="I1270" s="5"/>
      <c r="J1270" s="5"/>
    </row>
    <row r="1271" spans="1:10" ht="14.1" customHeight="1" thickBot="1" x14ac:dyDescent="0.25">
      <c r="A1271" s="61" t="s">
        <v>18882</v>
      </c>
      <c r="B1271" s="61" t="s">
        <v>18883</v>
      </c>
      <c r="C1271" s="61" t="s">
        <v>17798</v>
      </c>
      <c r="D1271" s="61" t="s">
        <v>10170</v>
      </c>
      <c r="E1271" s="61" t="s">
        <v>8854</v>
      </c>
      <c r="F1271" s="61"/>
      <c r="G1271" s="5"/>
      <c r="H1271" s="5"/>
      <c r="I1271" s="5"/>
      <c r="J1271" s="5"/>
    </row>
    <row r="1272" spans="1:10" ht="14.1" customHeight="1" thickBot="1" x14ac:dyDescent="0.25">
      <c r="A1272" s="80" t="s">
        <v>14828</v>
      </c>
      <c r="B1272" s="62" t="s">
        <v>8528</v>
      </c>
      <c r="C1272" s="71">
        <v>45019</v>
      </c>
      <c r="D1272" s="80" t="s">
        <v>9385</v>
      </c>
      <c r="E1272" s="62" t="s">
        <v>13092</v>
      </c>
      <c r="F1272" s="61" t="s">
        <v>3080</v>
      </c>
      <c r="G1272" s="5"/>
      <c r="H1272" s="5"/>
      <c r="I1272" s="5"/>
      <c r="J1272" s="5"/>
    </row>
    <row r="1273" spans="1:10" ht="14.1" customHeight="1" thickBot="1" x14ac:dyDescent="0.25">
      <c r="A1273" s="81"/>
      <c r="B1273" s="62" t="s">
        <v>1786</v>
      </c>
      <c r="C1273" s="60">
        <f>IF(C1272="","",IF(AND(MONTH(C1272)&gt;=1,MONTH(C1272)&lt;=3),1,IF(AND(MONTH(C1272)&gt;=4,MONTH(C1272)&lt;=6),2,IF(AND(MONTH(C1272)&gt;=7,MONTH(C1272)&lt;=9),3,4))))</f>
        <v>2</v>
      </c>
      <c r="D1273" s="81"/>
      <c r="E1273" s="62" t="s">
        <v>2417</v>
      </c>
      <c r="F1273" s="61" t="s">
        <v>11111</v>
      </c>
      <c r="G1273" s="5"/>
      <c r="H1273" s="5"/>
      <c r="I1273" s="5"/>
      <c r="J1273" s="5"/>
    </row>
    <row r="1274" spans="1:10" ht="14.1" customHeight="1" thickBot="1" x14ac:dyDescent="0.25">
      <c r="A1274" s="81"/>
      <c r="B1274" s="62" t="s">
        <v>12941</v>
      </c>
      <c r="C1274" s="71">
        <v>45020</v>
      </c>
      <c r="D1274" s="81"/>
      <c r="E1274" s="62" t="s">
        <v>3073</v>
      </c>
      <c r="F1274" s="61" t="s">
        <v>11111</v>
      </c>
      <c r="G1274" s="5"/>
      <c r="H1274" s="5"/>
      <c r="I1274" s="5"/>
      <c r="J1274" s="5"/>
    </row>
    <row r="1275" spans="1:10" ht="14.1" customHeight="1" thickBot="1" x14ac:dyDescent="0.25">
      <c r="A1275" s="81"/>
      <c r="B1275" s="62" t="s">
        <v>1786</v>
      </c>
      <c r="C1275" s="60">
        <f>IF(C1274="","",IF(AND(MONTH(C1274)&gt;=1,MONTH(C1274)&lt;=3),1,IF(AND(MONTH(C1274)&gt;=4,MONTH(C1274)&lt;=6),2,IF(AND(MONTH(C1274)&gt;=7,MONTH(C1274)&lt;=9),3,4))))</f>
        <v>2</v>
      </c>
      <c r="D1275" s="81"/>
      <c r="E1275" s="62" t="s">
        <v>13191</v>
      </c>
      <c r="F1275" s="61" t="s">
        <v>11111</v>
      </c>
      <c r="G1275" s="5"/>
      <c r="H1275" s="5"/>
      <c r="I1275" s="5"/>
      <c r="J1275" s="5"/>
    </row>
    <row r="1276" spans="1:10" ht="14.1" customHeight="1" thickBot="1" x14ac:dyDescent="0.25">
      <c r="A1276" s="5"/>
      <c r="B1276" s="5"/>
      <c r="C1276" s="5"/>
      <c r="D1276" s="5"/>
      <c r="E1276" s="5"/>
      <c r="F1276" s="5"/>
      <c r="G1276" s="5"/>
      <c r="H1276" s="5"/>
      <c r="I1276" s="5"/>
      <c r="J1276" s="5"/>
    </row>
    <row r="1277" spans="1:10" ht="14.1" customHeight="1" thickBot="1" x14ac:dyDescent="0.25">
      <c r="A1277" s="67" t="s">
        <v>15735</v>
      </c>
      <c r="B1277" s="67" t="s">
        <v>16146</v>
      </c>
      <c r="C1277" s="67" t="s">
        <v>15641</v>
      </c>
      <c r="D1277" s="67" t="s">
        <v>15251</v>
      </c>
      <c r="E1277" s="67" t="s">
        <v>6932</v>
      </c>
      <c r="F1277" s="67" t="s">
        <v>15280</v>
      </c>
      <c r="G1277" s="5"/>
      <c r="H1277" s="5"/>
      <c r="I1277" s="5"/>
      <c r="J1277" s="5"/>
    </row>
    <row r="1278" spans="1:10" ht="13.5" customHeight="1" x14ac:dyDescent="0.2">
      <c r="A1278" s="77">
        <v>46171619</v>
      </c>
      <c r="B1278" s="64" t="str">
        <f t="shared" ref="B1278:B1283" ca="1" si="16">IFERROR(INDEX(UNSPSCDes,MATCH(INDIRECT(ADDRESS(ROW(),COLUMN()-1,4)),UNSPSCCode,0)),"")</f>
        <v>Sistemas de seguridad o de control de acceso</v>
      </c>
      <c r="C1278" s="63" t="s">
        <v>1449</v>
      </c>
      <c r="D1278" s="63">
        <v>7</v>
      </c>
      <c r="E1278" s="66">
        <v>2500</v>
      </c>
      <c r="F1278" s="65">
        <f t="shared" ref="F1278:F1283" ca="1" si="17">INDIRECT(ADDRESS(ROW(),COLUMN()-2,4))*INDIRECT(ADDRESS(ROW(),COLUMN()-1,4))</f>
        <v>17500</v>
      </c>
      <c r="G1278" s="5"/>
      <c r="H1278" s="5"/>
      <c r="I1278" s="5"/>
      <c r="J1278" s="5"/>
    </row>
    <row r="1279" spans="1:10" ht="13.5" customHeight="1" x14ac:dyDescent="0.2">
      <c r="A1279" s="63">
        <v>26121609</v>
      </c>
      <c r="B1279" s="64" t="str">
        <f t="shared" ca="1" si="16"/>
        <v>Cable de redes</v>
      </c>
      <c r="C1279" s="63" t="s">
        <v>1449</v>
      </c>
      <c r="D1279" s="63">
        <v>10</v>
      </c>
      <c r="E1279" s="66">
        <v>500</v>
      </c>
      <c r="F1279" s="65">
        <f t="shared" ca="1" si="17"/>
        <v>5000</v>
      </c>
      <c r="G1279" s="5"/>
      <c r="H1279" s="5"/>
      <c r="I1279" s="5"/>
      <c r="J1279" s="5"/>
    </row>
    <row r="1280" spans="1:10" ht="13.5" customHeight="1" x14ac:dyDescent="0.2">
      <c r="A1280" s="63">
        <v>24112209</v>
      </c>
      <c r="B1280" s="64" t="str">
        <f t="shared" ca="1" si="16"/>
        <v>Contenedor de paredes rectas</v>
      </c>
      <c r="C1280" s="63" t="s">
        <v>1449</v>
      </c>
      <c r="D1280" s="63">
        <v>25</v>
      </c>
      <c r="E1280" s="66">
        <v>120</v>
      </c>
      <c r="F1280" s="65">
        <f t="shared" ca="1" si="17"/>
        <v>3000</v>
      </c>
      <c r="G1280" s="5"/>
      <c r="H1280" s="5"/>
      <c r="I1280" s="5"/>
      <c r="J1280" s="5"/>
    </row>
    <row r="1281" spans="1:10" ht="13.5" customHeight="1" x14ac:dyDescent="0.2">
      <c r="A1281" s="63">
        <v>43211708</v>
      </c>
      <c r="B1281" s="64" t="str">
        <f t="shared" ca="1" si="16"/>
        <v>Mouse o bola de seguimiento para computador</v>
      </c>
      <c r="C1281" s="63" t="s">
        <v>1449</v>
      </c>
      <c r="D1281" s="63">
        <v>5</v>
      </c>
      <c r="E1281" s="66">
        <v>500</v>
      </c>
      <c r="F1281" s="65">
        <f t="shared" ca="1" si="17"/>
        <v>2500</v>
      </c>
      <c r="G1281" s="5"/>
      <c r="H1281" s="5"/>
      <c r="I1281" s="5"/>
      <c r="J1281" s="5"/>
    </row>
    <row r="1282" spans="1:10" ht="13.5" customHeight="1" x14ac:dyDescent="0.2">
      <c r="A1282" s="63">
        <v>26121609</v>
      </c>
      <c r="B1282" s="64" t="str">
        <f t="shared" ca="1" si="16"/>
        <v>Cable de redes</v>
      </c>
      <c r="C1282" s="63" t="s">
        <v>1449</v>
      </c>
      <c r="D1282" s="63">
        <v>5</v>
      </c>
      <c r="E1282" s="66">
        <v>900</v>
      </c>
      <c r="F1282" s="65">
        <f t="shared" ca="1" si="17"/>
        <v>4500</v>
      </c>
      <c r="G1282" s="5"/>
      <c r="H1282" s="5"/>
      <c r="I1282" s="5"/>
      <c r="J1282" s="5"/>
    </row>
    <row r="1283" spans="1:10" ht="13.5" customHeight="1" x14ac:dyDescent="0.2">
      <c r="A1283" s="63">
        <v>26121609</v>
      </c>
      <c r="B1283" s="64" t="str">
        <f t="shared" ca="1" si="16"/>
        <v>Cable de redes</v>
      </c>
      <c r="C1283" s="63" t="s">
        <v>1449</v>
      </c>
      <c r="D1283" s="63">
        <v>5</v>
      </c>
      <c r="E1283" s="66">
        <v>600</v>
      </c>
      <c r="F1283" s="65">
        <f t="shared" ca="1" si="17"/>
        <v>3000</v>
      </c>
      <c r="G1283" s="5"/>
      <c r="H1283" s="5"/>
      <c r="I1283" s="5"/>
      <c r="J1283" s="5"/>
    </row>
    <row r="1284" spans="1:10" ht="14.1" customHeight="1" x14ac:dyDescent="0.2">
      <c r="A1284" s="5"/>
      <c r="B1284" s="5"/>
      <c r="C1284" s="5"/>
      <c r="D1284" s="5"/>
      <c r="E1284" s="68" t="s">
        <v>12549</v>
      </c>
      <c r="F1284" s="69">
        <f ca="1">SUM(Table3116[MONTO TOTAL ESTIMADO])</f>
        <v>35500</v>
      </c>
      <c r="G1284" s="5"/>
      <c r="H1284" s="5" t="str">
        <f>C1271</f>
        <v>Bienes</v>
      </c>
      <c r="I1284" s="5" t="str">
        <f>E1271</f>
        <v>Sí</v>
      </c>
      <c r="J1284" s="5" t="str">
        <f>D1271</f>
        <v>Compras por debajo del Umbral</v>
      </c>
    </row>
    <row r="1285" spans="1:10" ht="14.1" customHeight="1" thickBot="1" x14ac:dyDescent="0.3"/>
    <row r="1286" spans="1:10" ht="33.75" customHeight="1" thickBot="1" x14ac:dyDescent="0.25">
      <c r="A1286" s="59" t="s">
        <v>16382</v>
      </c>
      <c r="B1286" s="59" t="s">
        <v>161</v>
      </c>
      <c r="C1286" s="59" t="s">
        <v>11723</v>
      </c>
      <c r="D1286" s="59" t="s">
        <v>14377</v>
      </c>
      <c r="E1286" s="59" t="s">
        <v>10961</v>
      </c>
      <c r="F1286" s="59" t="s">
        <v>11094</v>
      </c>
      <c r="G1286" s="5"/>
      <c r="H1286" s="5"/>
      <c r="I1286" s="5"/>
      <c r="J1286" s="5"/>
    </row>
    <row r="1287" spans="1:10" ht="14.1" customHeight="1" thickBot="1" x14ac:dyDescent="0.25">
      <c r="A1287" s="61" t="s">
        <v>18882</v>
      </c>
      <c r="B1287" s="61" t="s">
        <v>18883</v>
      </c>
      <c r="C1287" s="61" t="s">
        <v>17798</v>
      </c>
      <c r="D1287" s="61" t="s">
        <v>10170</v>
      </c>
      <c r="E1287" s="61" t="s">
        <v>8854</v>
      </c>
      <c r="F1287" s="61"/>
      <c r="G1287" s="5"/>
      <c r="H1287" s="5"/>
      <c r="I1287" s="5"/>
      <c r="J1287" s="5"/>
    </row>
    <row r="1288" spans="1:10" ht="14.1" customHeight="1" thickBot="1" x14ac:dyDescent="0.25">
      <c r="A1288" s="80" t="s">
        <v>14828</v>
      </c>
      <c r="B1288" s="62" t="s">
        <v>8528</v>
      </c>
      <c r="C1288" s="71">
        <v>45110</v>
      </c>
      <c r="D1288" s="80" t="s">
        <v>9385</v>
      </c>
      <c r="E1288" s="62" t="s">
        <v>13092</v>
      </c>
      <c r="F1288" s="61" t="s">
        <v>3080</v>
      </c>
      <c r="G1288" s="5"/>
      <c r="H1288" s="5"/>
      <c r="I1288" s="5"/>
      <c r="J1288" s="5"/>
    </row>
    <row r="1289" spans="1:10" ht="14.1" customHeight="1" thickBot="1" x14ac:dyDescent="0.25">
      <c r="A1289" s="81"/>
      <c r="B1289" s="62" t="s">
        <v>1786</v>
      </c>
      <c r="C1289" s="60">
        <f>IF(C1288="","",IF(AND(MONTH(C1288)&gt;=1,MONTH(C1288)&lt;=3),1,IF(AND(MONTH(C1288)&gt;=4,MONTH(C1288)&lt;=6),2,IF(AND(MONTH(C1288)&gt;=7,MONTH(C1288)&lt;=9),3,4))))</f>
        <v>3</v>
      </c>
      <c r="D1289" s="81"/>
      <c r="E1289" s="62" t="s">
        <v>2417</v>
      </c>
      <c r="F1289" s="61" t="s">
        <v>11111</v>
      </c>
      <c r="G1289" s="5"/>
      <c r="H1289" s="5"/>
      <c r="I1289" s="5"/>
      <c r="J1289" s="5"/>
    </row>
    <row r="1290" spans="1:10" ht="14.1" customHeight="1" thickBot="1" x14ac:dyDescent="0.25">
      <c r="A1290" s="81"/>
      <c r="B1290" s="62" t="s">
        <v>12941</v>
      </c>
      <c r="C1290" s="71">
        <v>45111</v>
      </c>
      <c r="D1290" s="81"/>
      <c r="E1290" s="62" t="s">
        <v>3073</v>
      </c>
      <c r="F1290" s="61" t="s">
        <v>11111</v>
      </c>
      <c r="G1290" s="5"/>
      <c r="H1290" s="5"/>
      <c r="I1290" s="5"/>
      <c r="J1290" s="5"/>
    </row>
    <row r="1291" spans="1:10" ht="14.1" customHeight="1" thickBot="1" x14ac:dyDescent="0.25">
      <c r="A1291" s="81"/>
      <c r="B1291" s="62" t="s">
        <v>1786</v>
      </c>
      <c r="C1291" s="60">
        <f>IF(C1290="","",IF(AND(MONTH(C1290)&gt;=1,MONTH(C1290)&lt;=3),1,IF(AND(MONTH(C1290)&gt;=4,MONTH(C1290)&lt;=6),2,IF(AND(MONTH(C1290)&gt;=7,MONTH(C1290)&lt;=9),3,4))))</f>
        <v>3</v>
      </c>
      <c r="D1291" s="81"/>
      <c r="E1291" s="62" t="s">
        <v>13191</v>
      </c>
      <c r="F1291" s="61" t="s">
        <v>11111</v>
      </c>
      <c r="G1291" s="5"/>
      <c r="H1291" s="5"/>
      <c r="I1291" s="5"/>
      <c r="J1291" s="5"/>
    </row>
    <row r="1292" spans="1:10" ht="14.1" customHeight="1" thickBot="1" x14ac:dyDescent="0.25">
      <c r="A1292" s="5"/>
      <c r="B1292" s="5"/>
      <c r="C1292" s="5"/>
      <c r="D1292" s="5"/>
      <c r="E1292" s="5"/>
      <c r="F1292" s="5"/>
      <c r="G1292" s="5"/>
      <c r="H1292" s="5"/>
      <c r="I1292" s="5"/>
      <c r="J1292" s="5"/>
    </row>
    <row r="1293" spans="1:10" ht="14.1" customHeight="1" thickBot="1" x14ac:dyDescent="0.25">
      <c r="A1293" s="67" t="s">
        <v>15735</v>
      </c>
      <c r="B1293" s="67" t="s">
        <v>16146</v>
      </c>
      <c r="C1293" s="67" t="s">
        <v>15641</v>
      </c>
      <c r="D1293" s="67" t="s">
        <v>15251</v>
      </c>
      <c r="E1293" s="67" t="s">
        <v>6932</v>
      </c>
      <c r="F1293" s="67" t="s">
        <v>15280</v>
      </c>
      <c r="G1293" s="5"/>
      <c r="H1293" s="5"/>
      <c r="I1293" s="5"/>
      <c r="J1293" s="5"/>
    </row>
    <row r="1294" spans="1:10" ht="13.5" customHeight="1" x14ac:dyDescent="0.2">
      <c r="A1294" s="77">
        <v>46171619</v>
      </c>
      <c r="B1294" s="64" t="str">
        <f ca="1">IFERROR(INDEX(UNSPSCDes,MATCH(INDIRECT(ADDRESS(ROW(),COLUMN()-1,4)),UNSPSCCode,0)),"")</f>
        <v>Sistemas de seguridad o de control de acceso</v>
      </c>
      <c r="C1294" s="63" t="s">
        <v>1449</v>
      </c>
      <c r="D1294" s="63">
        <v>8</v>
      </c>
      <c r="E1294" s="66">
        <v>2500</v>
      </c>
      <c r="F1294" s="65">
        <f ca="1">INDIRECT(ADDRESS(ROW(),COLUMN()-2,4))*INDIRECT(ADDRESS(ROW(),COLUMN()-1,4))</f>
        <v>20000</v>
      </c>
      <c r="G1294" s="5"/>
      <c r="H1294" s="5"/>
      <c r="I1294" s="5"/>
      <c r="J1294" s="5"/>
    </row>
    <row r="1295" spans="1:10" ht="14.1" customHeight="1" x14ac:dyDescent="0.2">
      <c r="A1295" s="5"/>
      <c r="B1295" s="5"/>
      <c r="C1295" s="5"/>
      <c r="D1295" s="5"/>
      <c r="E1295" s="68" t="s">
        <v>12549</v>
      </c>
      <c r="F1295" s="69">
        <f ca="1">SUM(Table3117[MONTO TOTAL ESTIMADO])</f>
        <v>20000</v>
      </c>
      <c r="G1295" s="5"/>
      <c r="H1295" s="5" t="str">
        <f>C1287</f>
        <v>Bienes</v>
      </c>
      <c r="I1295" s="5" t="str">
        <f>E1287</f>
        <v>Sí</v>
      </c>
      <c r="J1295" s="5" t="str">
        <f>D1287</f>
        <v>Compras por debajo del Umbral</v>
      </c>
    </row>
    <row r="1296" spans="1:10" ht="14.1" customHeight="1" thickBot="1" x14ac:dyDescent="0.3"/>
    <row r="1297" spans="1:10" ht="33.75" customHeight="1" thickBot="1" x14ac:dyDescent="0.25">
      <c r="A1297" s="59" t="s">
        <v>16382</v>
      </c>
      <c r="B1297" s="59" t="s">
        <v>161</v>
      </c>
      <c r="C1297" s="59" t="s">
        <v>11723</v>
      </c>
      <c r="D1297" s="59" t="s">
        <v>14377</v>
      </c>
      <c r="E1297" s="59" t="s">
        <v>10961</v>
      </c>
      <c r="F1297" s="59" t="s">
        <v>11094</v>
      </c>
      <c r="G1297" s="5"/>
      <c r="H1297" s="5"/>
      <c r="I1297" s="5"/>
      <c r="J1297" s="5"/>
    </row>
    <row r="1298" spans="1:10" ht="13.5" customHeight="1" thickBot="1" x14ac:dyDescent="0.25">
      <c r="A1298" s="61" t="s">
        <v>18884</v>
      </c>
      <c r="B1298" s="61" t="s">
        <v>18885</v>
      </c>
      <c r="C1298" s="61" t="s">
        <v>17798</v>
      </c>
      <c r="D1298" s="61" t="s">
        <v>10170</v>
      </c>
      <c r="E1298" s="61" t="s">
        <v>8854</v>
      </c>
      <c r="F1298" s="61"/>
      <c r="G1298" s="5"/>
      <c r="H1298" s="5"/>
      <c r="I1298" s="5"/>
      <c r="J1298" s="5"/>
    </row>
    <row r="1299" spans="1:10" ht="14.1" customHeight="1" thickBot="1" x14ac:dyDescent="0.25">
      <c r="A1299" s="80" t="s">
        <v>14828</v>
      </c>
      <c r="B1299" s="62" t="s">
        <v>8528</v>
      </c>
      <c r="C1299" s="71">
        <v>44928</v>
      </c>
      <c r="D1299" s="80" t="s">
        <v>9385</v>
      </c>
      <c r="E1299" s="62" t="s">
        <v>13092</v>
      </c>
      <c r="F1299" s="61" t="s">
        <v>3080</v>
      </c>
      <c r="G1299" s="5"/>
      <c r="H1299" s="5"/>
      <c r="I1299" s="5"/>
      <c r="J1299" s="5"/>
    </row>
    <row r="1300" spans="1:10" ht="14.1" customHeight="1" thickBot="1" x14ac:dyDescent="0.25">
      <c r="A1300" s="81"/>
      <c r="B1300" s="62" t="s">
        <v>1786</v>
      </c>
      <c r="C1300" s="60">
        <f>IF(C1299="","",IF(AND(MONTH(C1299)&gt;=1,MONTH(C1299)&lt;=3),1,IF(AND(MONTH(C1299)&gt;=4,MONTH(C1299)&lt;=6),2,IF(AND(MONTH(C1299)&gt;=7,MONTH(C1299)&lt;=9),3,4))))</f>
        <v>1</v>
      </c>
      <c r="D1300" s="81"/>
      <c r="E1300" s="62" t="s">
        <v>2417</v>
      </c>
      <c r="F1300" s="61" t="s">
        <v>11111</v>
      </c>
      <c r="G1300" s="5"/>
      <c r="H1300" s="5"/>
      <c r="I1300" s="5"/>
      <c r="J1300" s="5"/>
    </row>
    <row r="1301" spans="1:10" ht="14.1" customHeight="1" thickBot="1" x14ac:dyDescent="0.25">
      <c r="A1301" s="81"/>
      <c r="B1301" s="62" t="s">
        <v>12941</v>
      </c>
      <c r="C1301" s="71">
        <v>44929</v>
      </c>
      <c r="D1301" s="81"/>
      <c r="E1301" s="62" t="s">
        <v>3073</v>
      </c>
      <c r="F1301" s="61" t="s">
        <v>11111</v>
      </c>
      <c r="G1301" s="5"/>
      <c r="H1301" s="5"/>
      <c r="I1301" s="5"/>
      <c r="J1301" s="5"/>
    </row>
    <row r="1302" spans="1:10" ht="14.1" customHeight="1" thickBot="1" x14ac:dyDescent="0.25">
      <c r="A1302" s="81"/>
      <c r="B1302" s="62" t="s">
        <v>1786</v>
      </c>
      <c r="C1302" s="60">
        <f>IF(C1301="","",IF(AND(MONTH(C1301)&gt;=1,MONTH(C1301)&lt;=3),1,IF(AND(MONTH(C1301)&gt;=4,MONTH(C1301)&lt;=6),2,IF(AND(MONTH(C1301)&gt;=7,MONTH(C1301)&lt;=9),3,4))))</f>
        <v>1</v>
      </c>
      <c r="D1302" s="81"/>
      <c r="E1302" s="62" t="s">
        <v>13191</v>
      </c>
      <c r="F1302" s="61" t="s">
        <v>11111</v>
      </c>
      <c r="G1302" s="5"/>
      <c r="H1302" s="5"/>
      <c r="I1302" s="5"/>
      <c r="J1302" s="5"/>
    </row>
    <row r="1303" spans="1:10" ht="14.1" customHeight="1" thickBot="1" x14ac:dyDescent="0.25">
      <c r="A1303" s="5"/>
      <c r="B1303" s="5"/>
      <c r="C1303" s="5"/>
      <c r="D1303" s="5"/>
      <c r="E1303" s="5"/>
      <c r="F1303" s="5"/>
      <c r="G1303" s="5"/>
      <c r="H1303" s="5"/>
      <c r="I1303" s="5"/>
      <c r="J1303" s="5"/>
    </row>
    <row r="1304" spans="1:10" ht="14.1" customHeight="1" thickBot="1" x14ac:dyDescent="0.25">
      <c r="A1304" s="67" t="s">
        <v>15735</v>
      </c>
      <c r="B1304" s="67" t="s">
        <v>16146</v>
      </c>
      <c r="C1304" s="67" t="s">
        <v>15641</v>
      </c>
      <c r="D1304" s="67" t="s">
        <v>15251</v>
      </c>
      <c r="E1304" s="67" t="s">
        <v>6932</v>
      </c>
      <c r="F1304" s="67" t="s">
        <v>15280</v>
      </c>
      <c r="G1304" s="5"/>
      <c r="H1304" s="5"/>
      <c r="I1304" s="5"/>
      <c r="J1304" s="5"/>
    </row>
    <row r="1305" spans="1:10" ht="13.5" customHeight="1" x14ac:dyDescent="0.2">
      <c r="A1305" s="63">
        <v>45111802</v>
      </c>
      <c r="B1305" s="64" t="str">
        <f ca="1">IFERROR(INDEX(UNSPSCDes,MATCH(INDIRECT(ADDRESS(ROW(),COLUMN()-1,4)),UNSPSCCode,0)),"")</f>
        <v>Soportes para televisiones</v>
      </c>
      <c r="C1305" s="63" t="s">
        <v>1449</v>
      </c>
      <c r="D1305" s="63">
        <v>2</v>
      </c>
      <c r="E1305" s="66">
        <v>3500</v>
      </c>
      <c r="F1305" s="65">
        <f ca="1">INDIRECT(ADDRESS(ROW(),COLUMN()-2,4))*INDIRECT(ADDRESS(ROW(),COLUMN()-1,4))</f>
        <v>7000</v>
      </c>
      <c r="G1305" s="5"/>
      <c r="H1305" s="5"/>
      <c r="I1305" s="5"/>
      <c r="J1305" s="5"/>
    </row>
    <row r="1306" spans="1:10" ht="14.1" customHeight="1" x14ac:dyDescent="0.2">
      <c r="A1306" s="5"/>
      <c r="B1306" s="5"/>
      <c r="C1306" s="5"/>
      <c r="D1306" s="5"/>
      <c r="E1306" s="68" t="s">
        <v>12549</v>
      </c>
      <c r="F1306" s="69">
        <f ca="1">SUM(Table3118[MONTO TOTAL ESTIMADO])</f>
        <v>7000</v>
      </c>
      <c r="G1306" s="5"/>
      <c r="H1306" s="5" t="str">
        <f>C1298</f>
        <v>Bienes</v>
      </c>
      <c r="I1306" s="5" t="str">
        <f>E1298</f>
        <v>Sí</v>
      </c>
      <c r="J1306" s="5" t="str">
        <f>D1298</f>
        <v>Compras por debajo del Umbral</v>
      </c>
    </row>
    <row r="1307" spans="1:10" ht="14.1" customHeight="1" thickBot="1" x14ac:dyDescent="0.3"/>
    <row r="1308" spans="1:10" ht="33.75" customHeight="1" thickBot="1" x14ac:dyDescent="0.25">
      <c r="A1308" s="59" t="s">
        <v>16382</v>
      </c>
      <c r="B1308" s="59" t="s">
        <v>161</v>
      </c>
      <c r="C1308" s="59" t="s">
        <v>11723</v>
      </c>
      <c r="D1308" s="59" t="s">
        <v>14377</v>
      </c>
      <c r="E1308" s="59" t="s">
        <v>10961</v>
      </c>
      <c r="F1308" s="59" t="s">
        <v>11094</v>
      </c>
      <c r="G1308" s="5"/>
      <c r="H1308" s="5"/>
      <c r="I1308" s="5"/>
      <c r="J1308" s="5"/>
    </row>
    <row r="1309" spans="1:10" ht="13.5" customHeight="1" thickBot="1" x14ac:dyDescent="0.25">
      <c r="A1309" s="61" t="s">
        <v>18886</v>
      </c>
      <c r="B1309" s="61" t="s">
        <v>18887</v>
      </c>
      <c r="C1309" s="61" t="s">
        <v>17798</v>
      </c>
      <c r="D1309" s="61" t="s">
        <v>10170</v>
      </c>
      <c r="E1309" s="61" t="s">
        <v>8854</v>
      </c>
      <c r="F1309" s="61"/>
      <c r="G1309" s="5"/>
      <c r="H1309" s="5"/>
      <c r="I1309" s="5"/>
      <c r="J1309" s="5"/>
    </row>
    <row r="1310" spans="1:10" ht="14.1" customHeight="1" thickBot="1" x14ac:dyDescent="0.25">
      <c r="A1310" s="80" t="s">
        <v>14828</v>
      </c>
      <c r="B1310" s="62" t="s">
        <v>8528</v>
      </c>
      <c r="C1310" s="71">
        <v>45019</v>
      </c>
      <c r="D1310" s="80" t="s">
        <v>9385</v>
      </c>
      <c r="E1310" s="62" t="s">
        <v>13092</v>
      </c>
      <c r="F1310" s="61" t="s">
        <v>3080</v>
      </c>
      <c r="G1310" s="5"/>
      <c r="H1310" s="5"/>
      <c r="I1310" s="5"/>
      <c r="J1310" s="5"/>
    </row>
    <row r="1311" spans="1:10" ht="14.1" customHeight="1" thickBot="1" x14ac:dyDescent="0.25">
      <c r="A1311" s="81"/>
      <c r="B1311" s="62" t="s">
        <v>1786</v>
      </c>
      <c r="C1311" s="60">
        <f>IF(C1310="","",IF(AND(MONTH(C1310)&gt;=1,MONTH(C1310)&lt;=3),1,IF(AND(MONTH(C1310)&gt;=4,MONTH(C1310)&lt;=6),2,IF(AND(MONTH(C1310)&gt;=7,MONTH(C1310)&lt;=9),3,4))))</f>
        <v>2</v>
      </c>
      <c r="D1311" s="81"/>
      <c r="E1311" s="62" t="s">
        <v>2417</v>
      </c>
      <c r="F1311" s="61" t="s">
        <v>11111</v>
      </c>
      <c r="G1311" s="5"/>
      <c r="H1311" s="5"/>
      <c r="I1311" s="5"/>
      <c r="J1311" s="5"/>
    </row>
    <row r="1312" spans="1:10" ht="14.1" customHeight="1" thickBot="1" x14ac:dyDescent="0.25">
      <c r="A1312" s="81"/>
      <c r="B1312" s="62" t="s">
        <v>12941</v>
      </c>
      <c r="C1312" s="71">
        <v>45020</v>
      </c>
      <c r="D1312" s="81"/>
      <c r="E1312" s="62" t="s">
        <v>3073</v>
      </c>
      <c r="F1312" s="61" t="s">
        <v>11111</v>
      </c>
      <c r="G1312" s="5"/>
      <c r="H1312" s="5"/>
      <c r="I1312" s="5"/>
      <c r="J1312" s="5"/>
    </row>
    <row r="1313" spans="1:10" ht="14.1" customHeight="1" thickBot="1" x14ac:dyDescent="0.25">
      <c r="A1313" s="81"/>
      <c r="B1313" s="62" t="s">
        <v>1786</v>
      </c>
      <c r="C1313" s="60">
        <f>IF(C1312="","",IF(AND(MONTH(C1312)&gt;=1,MONTH(C1312)&lt;=3),1,IF(AND(MONTH(C1312)&gt;=4,MONTH(C1312)&lt;=6),2,IF(AND(MONTH(C1312)&gt;=7,MONTH(C1312)&lt;=9),3,4))))</f>
        <v>2</v>
      </c>
      <c r="D1313" s="81"/>
      <c r="E1313" s="62" t="s">
        <v>13191</v>
      </c>
      <c r="F1313" s="61" t="s">
        <v>11111</v>
      </c>
      <c r="G1313" s="5"/>
      <c r="H1313" s="5"/>
      <c r="I1313" s="5"/>
      <c r="J1313" s="5"/>
    </row>
    <row r="1314" spans="1:10" ht="14.1" customHeight="1" thickBot="1" x14ac:dyDescent="0.25">
      <c r="A1314" s="5"/>
      <c r="B1314" s="5"/>
      <c r="C1314" s="5"/>
      <c r="D1314" s="5"/>
      <c r="E1314" s="5"/>
      <c r="F1314" s="5"/>
      <c r="G1314" s="5"/>
      <c r="H1314" s="5"/>
      <c r="I1314" s="5"/>
      <c r="J1314" s="5"/>
    </row>
    <row r="1315" spans="1:10" ht="14.1" customHeight="1" thickBot="1" x14ac:dyDescent="0.25">
      <c r="A1315" s="67" t="s">
        <v>15735</v>
      </c>
      <c r="B1315" s="67" t="s">
        <v>16146</v>
      </c>
      <c r="C1315" s="67" t="s">
        <v>15641</v>
      </c>
      <c r="D1315" s="67" t="s">
        <v>15251</v>
      </c>
      <c r="E1315" s="67" t="s">
        <v>6932</v>
      </c>
      <c r="F1315" s="67" t="s">
        <v>15280</v>
      </c>
      <c r="G1315" s="5"/>
      <c r="H1315" s="5"/>
      <c r="I1315" s="5"/>
      <c r="J1315" s="5"/>
    </row>
    <row r="1316" spans="1:10" ht="13.5" customHeight="1" x14ac:dyDescent="0.2">
      <c r="A1316" s="77">
        <v>52141502</v>
      </c>
      <c r="B1316" s="64" t="str">
        <f ca="1">IFERROR(INDEX(UNSPSCDes,MATCH(INDIRECT(ADDRESS(ROW(),COLUMN()-1,4)),UNSPSCCode,0)),"")</f>
        <v>Hornos microondas para uso doméstico</v>
      </c>
      <c r="C1316" s="63" t="s">
        <v>1449</v>
      </c>
      <c r="D1316" s="63">
        <v>1</v>
      </c>
      <c r="E1316" s="66">
        <v>12000</v>
      </c>
      <c r="F1316" s="65">
        <f ca="1">INDIRECT(ADDRESS(ROW(),COLUMN()-2,4))*INDIRECT(ADDRESS(ROW(),COLUMN()-1,4))</f>
        <v>12000</v>
      </c>
      <c r="G1316" s="5"/>
      <c r="H1316" s="5"/>
      <c r="I1316" s="5"/>
      <c r="J1316" s="5"/>
    </row>
    <row r="1317" spans="1:10" ht="13.5" customHeight="1" x14ac:dyDescent="0.2">
      <c r="A1317" s="77">
        <v>48101505</v>
      </c>
      <c r="B1317" s="64" t="str">
        <f ca="1">IFERROR(INDEX(UNSPSCDes,MATCH(INDIRECT(ADDRESS(ROW(),COLUMN()-1,4)),UNSPSCCode,0)),"")</f>
        <v>Cafeteras o máquinas para hacer té helado de uso comercial</v>
      </c>
      <c r="C1317" s="63" t="s">
        <v>1449</v>
      </c>
      <c r="D1317" s="63">
        <v>1</v>
      </c>
      <c r="E1317" s="66">
        <v>2300</v>
      </c>
      <c r="F1317" s="65">
        <f ca="1">INDIRECT(ADDRESS(ROW(),COLUMN()-2,4))*INDIRECT(ADDRESS(ROW(),COLUMN()-1,4))</f>
        <v>2300</v>
      </c>
      <c r="G1317" s="5"/>
      <c r="H1317" s="5"/>
      <c r="I1317" s="5"/>
      <c r="J1317" s="5"/>
    </row>
    <row r="1318" spans="1:10" ht="14.1" customHeight="1" x14ac:dyDescent="0.2">
      <c r="A1318" s="5"/>
      <c r="B1318" s="5"/>
      <c r="C1318" s="5"/>
      <c r="D1318" s="5"/>
      <c r="E1318" s="68" t="s">
        <v>12549</v>
      </c>
      <c r="F1318" s="69">
        <f ca="1">SUM(Table3119[MONTO TOTAL ESTIMADO])</f>
        <v>14300</v>
      </c>
      <c r="G1318" s="5"/>
      <c r="H1318" s="5" t="str">
        <f>C1309</f>
        <v>Bienes</v>
      </c>
      <c r="I1318" s="5" t="str">
        <f>E1309</f>
        <v>Sí</v>
      </c>
      <c r="J1318" s="5" t="str">
        <f>D1309</f>
        <v>Compras por debajo del Umbral</v>
      </c>
    </row>
    <row r="1319" spans="1:10" ht="14.1" customHeight="1" thickBot="1" x14ac:dyDescent="0.3"/>
    <row r="1320" spans="1:10" ht="33.75" customHeight="1" thickBot="1" x14ac:dyDescent="0.25">
      <c r="A1320" s="59" t="s">
        <v>16382</v>
      </c>
      <c r="B1320" s="59" t="s">
        <v>161</v>
      </c>
      <c r="C1320" s="59" t="s">
        <v>11723</v>
      </c>
      <c r="D1320" s="59" t="s">
        <v>14377</v>
      </c>
      <c r="E1320" s="59" t="s">
        <v>10961</v>
      </c>
      <c r="F1320" s="59" t="s">
        <v>11094</v>
      </c>
      <c r="G1320" s="5"/>
      <c r="H1320" s="5"/>
      <c r="I1320" s="5"/>
      <c r="J1320" s="5"/>
    </row>
    <row r="1321" spans="1:10" ht="13.5" customHeight="1" thickBot="1" x14ac:dyDescent="0.25">
      <c r="A1321" s="61" t="s">
        <v>18888</v>
      </c>
      <c r="B1321" s="61" t="s">
        <v>18889</v>
      </c>
      <c r="C1321" s="61" t="s">
        <v>17798</v>
      </c>
      <c r="D1321" s="61" t="s">
        <v>17483</v>
      </c>
      <c r="E1321" s="61" t="s">
        <v>8854</v>
      </c>
      <c r="F1321" s="61"/>
      <c r="G1321" s="5"/>
      <c r="H1321" s="5"/>
      <c r="I1321" s="5"/>
      <c r="J1321" s="5"/>
    </row>
    <row r="1322" spans="1:10" ht="14.1" customHeight="1" thickBot="1" x14ac:dyDescent="0.25">
      <c r="A1322" s="80" t="s">
        <v>14828</v>
      </c>
      <c r="B1322" s="62" t="s">
        <v>8528</v>
      </c>
      <c r="C1322" s="71">
        <v>44928</v>
      </c>
      <c r="D1322" s="80" t="s">
        <v>9385</v>
      </c>
      <c r="E1322" s="62" t="s">
        <v>13092</v>
      </c>
      <c r="F1322" s="61" t="s">
        <v>3080</v>
      </c>
      <c r="G1322" s="5"/>
      <c r="H1322" s="5"/>
      <c r="I1322" s="5"/>
      <c r="J1322" s="5"/>
    </row>
    <row r="1323" spans="1:10" ht="14.1" customHeight="1" thickBot="1" x14ac:dyDescent="0.25">
      <c r="A1323" s="81"/>
      <c r="B1323" s="62" t="s">
        <v>1786</v>
      </c>
      <c r="C1323" s="60">
        <f>IF(C1322="","",IF(AND(MONTH(C1322)&gt;=1,MONTH(C1322)&lt;=3),1,IF(AND(MONTH(C1322)&gt;=4,MONTH(C1322)&lt;=6),2,IF(AND(MONTH(C1322)&gt;=7,MONTH(C1322)&lt;=9),3,4))))</f>
        <v>1</v>
      </c>
      <c r="D1323" s="81"/>
      <c r="E1323" s="62" t="s">
        <v>2417</v>
      </c>
      <c r="F1323" s="61" t="s">
        <v>11111</v>
      </c>
      <c r="G1323" s="5"/>
      <c r="H1323" s="5"/>
      <c r="I1323" s="5"/>
      <c r="J1323" s="5"/>
    </row>
    <row r="1324" spans="1:10" ht="14.1" customHeight="1" thickBot="1" x14ac:dyDescent="0.25">
      <c r="A1324" s="81"/>
      <c r="B1324" s="62" t="s">
        <v>12941</v>
      </c>
      <c r="C1324" s="71">
        <v>44943</v>
      </c>
      <c r="D1324" s="81"/>
      <c r="E1324" s="62" t="s">
        <v>3073</v>
      </c>
      <c r="F1324" s="61" t="s">
        <v>11111</v>
      </c>
      <c r="G1324" s="5"/>
      <c r="H1324" s="5"/>
      <c r="I1324" s="5"/>
      <c r="J1324" s="5"/>
    </row>
    <row r="1325" spans="1:10" ht="14.1" customHeight="1" thickBot="1" x14ac:dyDescent="0.25">
      <c r="A1325" s="81"/>
      <c r="B1325" s="62" t="s">
        <v>1786</v>
      </c>
      <c r="C1325" s="60">
        <f>IF(C1324="","",IF(AND(MONTH(C1324)&gt;=1,MONTH(C1324)&lt;=3),1,IF(AND(MONTH(C1324)&gt;=4,MONTH(C1324)&lt;=6),2,IF(AND(MONTH(C1324)&gt;=7,MONTH(C1324)&lt;=9),3,4))))</f>
        <v>1</v>
      </c>
      <c r="D1325" s="81"/>
      <c r="E1325" s="62" t="s">
        <v>13191</v>
      </c>
      <c r="F1325" s="61" t="s">
        <v>11111</v>
      </c>
      <c r="G1325" s="5"/>
      <c r="H1325" s="5"/>
      <c r="I1325" s="5"/>
      <c r="J1325" s="5"/>
    </row>
    <row r="1326" spans="1:10" ht="14.1" customHeight="1" thickBot="1" x14ac:dyDescent="0.25">
      <c r="A1326" s="5"/>
      <c r="B1326" s="5"/>
      <c r="C1326" s="5"/>
      <c r="D1326" s="5"/>
      <c r="E1326" s="5"/>
      <c r="F1326" s="5"/>
      <c r="G1326" s="5"/>
      <c r="H1326" s="5"/>
      <c r="I1326" s="5"/>
      <c r="J1326" s="5"/>
    </row>
    <row r="1327" spans="1:10" ht="14.1" customHeight="1" thickBot="1" x14ac:dyDescent="0.25">
      <c r="A1327" s="67" t="s">
        <v>15735</v>
      </c>
      <c r="B1327" s="67" t="s">
        <v>16146</v>
      </c>
      <c r="C1327" s="67" t="s">
        <v>15641</v>
      </c>
      <c r="D1327" s="67" t="s">
        <v>15251</v>
      </c>
      <c r="E1327" s="67" t="s">
        <v>6932</v>
      </c>
      <c r="F1327" s="67" t="s">
        <v>15280</v>
      </c>
      <c r="G1327" s="5"/>
      <c r="H1327" s="5"/>
      <c r="I1327" s="5"/>
      <c r="J1327" s="5"/>
    </row>
    <row r="1328" spans="1:10" ht="13.5" customHeight="1" x14ac:dyDescent="0.2">
      <c r="A1328" s="77">
        <v>83111603</v>
      </c>
      <c r="B1328" s="64" t="str">
        <f ca="1">IFERROR(INDEX(UNSPSCDes,MATCH(INDIRECT(ADDRESS(ROW(),COLUMN()-1,4)),UNSPSCCode,0)),"")</f>
        <v>Servicios de telefonía celular</v>
      </c>
      <c r="C1328" s="63" t="s">
        <v>1449</v>
      </c>
      <c r="D1328" s="63">
        <v>2</v>
      </c>
      <c r="E1328" s="66">
        <v>25000</v>
      </c>
      <c r="F1328" s="65">
        <f ca="1">INDIRECT(ADDRESS(ROW(),COLUMN()-2,4))*INDIRECT(ADDRESS(ROW(),COLUMN()-1,4))</f>
        <v>50000</v>
      </c>
      <c r="G1328" s="5"/>
      <c r="H1328" s="5"/>
      <c r="I1328" s="5"/>
      <c r="J1328" s="5"/>
    </row>
    <row r="1329" spans="1:10" ht="13.5" customHeight="1" x14ac:dyDescent="0.2">
      <c r="A1329" s="77">
        <v>45111616</v>
      </c>
      <c r="B1329" s="64" t="str">
        <f ca="1">IFERROR(INDEX(UNSPSCDes,MATCH(INDIRECT(ADDRESS(ROW(),COLUMN()-1,4)),UNSPSCCode,0)),"")</f>
        <v>Proyectores de video</v>
      </c>
      <c r="C1329" s="63" t="s">
        <v>1449</v>
      </c>
      <c r="D1329" s="63">
        <v>1</v>
      </c>
      <c r="E1329" s="66">
        <v>38200</v>
      </c>
      <c r="F1329" s="65">
        <f ca="1">INDIRECT(ADDRESS(ROW(),COLUMN()-2,4))*INDIRECT(ADDRESS(ROW(),COLUMN()-1,4))</f>
        <v>38200</v>
      </c>
      <c r="G1329" s="5"/>
      <c r="H1329" s="5"/>
      <c r="I1329" s="5"/>
      <c r="J1329" s="5"/>
    </row>
    <row r="1330" spans="1:10" ht="13.5" customHeight="1" x14ac:dyDescent="0.2">
      <c r="A1330" s="77">
        <v>45111902</v>
      </c>
      <c r="B1330" s="64" t="str">
        <f ca="1">IFERROR(INDEX(UNSPSCDes,MATCH(INDIRECT(ADDRESS(ROW(),COLUMN()-1,4)),UNSPSCCode,0)),"")</f>
        <v>Sistemas de video conferencias</v>
      </c>
      <c r="C1330" s="63" t="s">
        <v>1449</v>
      </c>
      <c r="D1330" s="63">
        <v>2</v>
      </c>
      <c r="E1330" s="66">
        <v>80000</v>
      </c>
      <c r="F1330" s="65">
        <f ca="1">INDIRECT(ADDRESS(ROW(),COLUMN()-2,4))*INDIRECT(ADDRESS(ROW(),COLUMN()-1,4))</f>
        <v>160000</v>
      </c>
      <c r="G1330" s="5"/>
      <c r="H1330" s="5"/>
      <c r="I1330" s="5"/>
      <c r="J1330" s="5"/>
    </row>
    <row r="1331" spans="1:10" ht="13.5" customHeight="1" x14ac:dyDescent="0.2">
      <c r="A1331" s="77">
        <v>52161542</v>
      </c>
      <c r="B1331" s="64" t="str">
        <f ca="1">IFERROR(INDEX(UNSPSCDes,MATCH(INDIRECT(ADDRESS(ROW(),COLUMN()-1,4)),UNSPSCCode,0)),"")</f>
        <v>Pantallas de plasma</v>
      </c>
      <c r="C1331" s="63" t="s">
        <v>1449</v>
      </c>
      <c r="D1331" s="63">
        <v>2</v>
      </c>
      <c r="E1331" s="66">
        <v>147000</v>
      </c>
      <c r="F1331" s="65">
        <f ca="1">INDIRECT(ADDRESS(ROW(),COLUMN()-2,4))*INDIRECT(ADDRESS(ROW(),COLUMN()-1,4))</f>
        <v>294000</v>
      </c>
      <c r="G1331" s="5"/>
      <c r="H1331" s="5"/>
      <c r="I1331" s="5"/>
      <c r="J1331" s="5"/>
    </row>
    <row r="1332" spans="1:10" ht="14.1" customHeight="1" x14ac:dyDescent="0.2">
      <c r="A1332" s="5"/>
      <c r="B1332" s="5"/>
      <c r="C1332" s="5"/>
      <c r="D1332" s="5"/>
      <c r="E1332" s="68" t="s">
        <v>12549</v>
      </c>
      <c r="F1332" s="69">
        <f ca="1">SUM(Table3120[MONTO TOTAL ESTIMADO])</f>
        <v>542200</v>
      </c>
      <c r="G1332" s="5"/>
      <c r="H1332" s="5" t="str">
        <f>C1321</f>
        <v>Bienes</v>
      </c>
      <c r="I1332" s="5" t="str">
        <f>E1321</f>
        <v>Sí</v>
      </c>
      <c r="J1332" s="5" t="str">
        <f>D1321</f>
        <v>Compras Menores</v>
      </c>
    </row>
    <row r="1333" spans="1:10" ht="14.1" customHeight="1" thickBot="1" x14ac:dyDescent="0.3"/>
    <row r="1334" spans="1:10" ht="33.75" customHeight="1" thickBot="1" x14ac:dyDescent="0.25">
      <c r="A1334" s="59" t="s">
        <v>16382</v>
      </c>
      <c r="B1334" s="59" t="s">
        <v>161</v>
      </c>
      <c r="C1334" s="59" t="s">
        <v>11723</v>
      </c>
      <c r="D1334" s="59" t="s">
        <v>14377</v>
      </c>
      <c r="E1334" s="59" t="s">
        <v>10961</v>
      </c>
      <c r="F1334" s="59" t="s">
        <v>11094</v>
      </c>
      <c r="G1334" s="5"/>
      <c r="H1334" s="5"/>
      <c r="I1334" s="5"/>
      <c r="J1334" s="5"/>
    </row>
    <row r="1335" spans="1:10" ht="14.1" customHeight="1" thickBot="1" x14ac:dyDescent="0.25">
      <c r="A1335" s="61" t="s">
        <v>18888</v>
      </c>
      <c r="B1335" s="61" t="s">
        <v>18889</v>
      </c>
      <c r="C1335" s="61" t="s">
        <v>17798</v>
      </c>
      <c r="D1335" s="61" t="s">
        <v>17483</v>
      </c>
      <c r="E1335" s="61" t="s">
        <v>8854</v>
      </c>
      <c r="F1335" s="61"/>
      <c r="G1335" s="5"/>
      <c r="H1335" s="5"/>
      <c r="I1335" s="5"/>
      <c r="J1335" s="5"/>
    </row>
    <row r="1336" spans="1:10" ht="14.1" customHeight="1" thickBot="1" x14ac:dyDescent="0.25">
      <c r="A1336" s="80" t="s">
        <v>14828</v>
      </c>
      <c r="B1336" s="62" t="s">
        <v>8528</v>
      </c>
      <c r="C1336" s="71">
        <v>45019</v>
      </c>
      <c r="D1336" s="80" t="s">
        <v>9385</v>
      </c>
      <c r="E1336" s="62" t="s">
        <v>13092</v>
      </c>
      <c r="F1336" s="61" t="s">
        <v>3080</v>
      </c>
      <c r="G1336" s="5"/>
      <c r="H1336" s="5"/>
      <c r="I1336" s="5"/>
      <c r="J1336" s="5"/>
    </row>
    <row r="1337" spans="1:10" ht="14.1" customHeight="1" thickBot="1" x14ac:dyDescent="0.25">
      <c r="A1337" s="81"/>
      <c r="B1337" s="62" t="s">
        <v>1786</v>
      </c>
      <c r="C1337" s="60">
        <f>IF(C1336="","",IF(AND(MONTH(C1336)&gt;=1,MONTH(C1336)&lt;=3),1,IF(AND(MONTH(C1336)&gt;=4,MONTH(C1336)&lt;=6),2,IF(AND(MONTH(C1336)&gt;=7,MONTH(C1336)&lt;=9),3,4))))</f>
        <v>2</v>
      </c>
      <c r="D1337" s="81"/>
      <c r="E1337" s="62" t="s">
        <v>2417</v>
      </c>
      <c r="F1337" s="61" t="s">
        <v>11111</v>
      </c>
      <c r="G1337" s="5"/>
      <c r="H1337" s="5"/>
      <c r="I1337" s="5"/>
      <c r="J1337" s="5"/>
    </row>
    <row r="1338" spans="1:10" ht="14.1" customHeight="1" thickBot="1" x14ac:dyDescent="0.25">
      <c r="A1338" s="81"/>
      <c r="B1338" s="62" t="s">
        <v>12941</v>
      </c>
      <c r="C1338" s="71">
        <v>45020</v>
      </c>
      <c r="D1338" s="81"/>
      <c r="E1338" s="62" t="s">
        <v>3073</v>
      </c>
      <c r="F1338" s="61" t="s">
        <v>11111</v>
      </c>
      <c r="G1338" s="5"/>
      <c r="H1338" s="5"/>
      <c r="I1338" s="5"/>
      <c r="J1338" s="5"/>
    </row>
    <row r="1339" spans="1:10" ht="14.1" customHeight="1" thickBot="1" x14ac:dyDescent="0.25">
      <c r="A1339" s="81"/>
      <c r="B1339" s="62" t="s">
        <v>1786</v>
      </c>
      <c r="C1339" s="60">
        <f>IF(C1338="","",IF(AND(MONTH(C1338)&gt;=1,MONTH(C1338)&lt;=3),1,IF(AND(MONTH(C1338)&gt;=4,MONTH(C1338)&lt;=6),2,IF(AND(MONTH(C1338)&gt;=7,MONTH(C1338)&lt;=9),3,4))))</f>
        <v>2</v>
      </c>
      <c r="D1339" s="81"/>
      <c r="E1339" s="62" t="s">
        <v>13191</v>
      </c>
      <c r="F1339" s="61" t="s">
        <v>11111</v>
      </c>
      <c r="G1339" s="5"/>
      <c r="H1339" s="5"/>
      <c r="I1339" s="5"/>
      <c r="J1339" s="5"/>
    </row>
    <row r="1340" spans="1:10" ht="14.1" customHeight="1" thickBot="1" x14ac:dyDescent="0.25">
      <c r="A1340" s="5"/>
      <c r="B1340" s="5"/>
      <c r="C1340" s="5"/>
      <c r="D1340" s="5"/>
      <c r="E1340" s="5"/>
      <c r="F1340" s="5"/>
      <c r="G1340" s="5"/>
      <c r="H1340" s="5"/>
      <c r="I1340" s="5"/>
      <c r="J1340" s="5"/>
    </row>
    <row r="1341" spans="1:10" ht="14.1" customHeight="1" thickBot="1" x14ac:dyDescent="0.25">
      <c r="A1341" s="67" t="s">
        <v>15735</v>
      </c>
      <c r="B1341" s="67" t="s">
        <v>16146</v>
      </c>
      <c r="C1341" s="67" t="s">
        <v>15641</v>
      </c>
      <c r="D1341" s="67" t="s">
        <v>15251</v>
      </c>
      <c r="E1341" s="67" t="s">
        <v>6932</v>
      </c>
      <c r="F1341" s="67" t="s">
        <v>15280</v>
      </c>
      <c r="G1341" s="5"/>
      <c r="H1341" s="5"/>
      <c r="I1341" s="5"/>
      <c r="J1341" s="5"/>
    </row>
    <row r="1342" spans="1:10" ht="13.5" customHeight="1" x14ac:dyDescent="0.2">
      <c r="A1342" s="63">
        <v>52161520</v>
      </c>
      <c r="B1342" s="64" t="str">
        <f t="shared" ref="B1342:B1352" ca="1" si="18">IFERROR(INDEX(UNSPSCDes,MATCH(INDIRECT(ADDRESS(ROW(),COLUMN()-1,4)),UNSPSCCode,0)),"")</f>
        <v>Micrófonos</v>
      </c>
      <c r="C1342" s="63" t="s">
        <v>1449</v>
      </c>
      <c r="D1342" s="63">
        <v>1</v>
      </c>
      <c r="E1342" s="66">
        <v>1782.9</v>
      </c>
      <c r="F1342" s="65">
        <f t="shared" ref="F1342:F1352" ca="1" si="19">INDIRECT(ADDRESS(ROW(),COLUMN()-2,4))*INDIRECT(ADDRESS(ROW(),COLUMN()-1,4))</f>
        <v>1782.9</v>
      </c>
      <c r="G1342" s="5"/>
      <c r="H1342" s="5"/>
      <c r="I1342" s="5"/>
      <c r="J1342" s="5"/>
    </row>
    <row r="1343" spans="1:10" ht="13.5" customHeight="1" x14ac:dyDescent="0.2">
      <c r="A1343" s="77">
        <v>26111704</v>
      </c>
      <c r="B1343" s="64" t="str">
        <f t="shared" ca="1" si="18"/>
        <v>Cargadores de baterías</v>
      </c>
      <c r="C1343" s="63" t="s">
        <v>1449</v>
      </c>
      <c r="D1343" s="63">
        <v>5</v>
      </c>
      <c r="E1343" s="66">
        <v>2000</v>
      </c>
      <c r="F1343" s="65">
        <f t="shared" ca="1" si="19"/>
        <v>10000</v>
      </c>
      <c r="G1343" s="5"/>
      <c r="H1343" s="5"/>
      <c r="I1343" s="5"/>
      <c r="J1343" s="5"/>
    </row>
    <row r="1344" spans="1:10" ht="13.5" customHeight="1" x14ac:dyDescent="0.2">
      <c r="A1344" s="77">
        <v>52161514</v>
      </c>
      <c r="B1344" s="64" t="str">
        <f t="shared" ca="1" si="18"/>
        <v>Audífonos</v>
      </c>
      <c r="C1344" s="63" t="s">
        <v>1449</v>
      </c>
      <c r="D1344" s="63">
        <v>10</v>
      </c>
      <c r="E1344" s="66">
        <v>5883.57</v>
      </c>
      <c r="F1344" s="65">
        <f t="shared" ca="1" si="19"/>
        <v>58835.7</v>
      </c>
      <c r="G1344" s="5"/>
      <c r="H1344" s="5"/>
      <c r="I1344" s="5"/>
      <c r="J1344" s="5"/>
    </row>
    <row r="1345" spans="1:10" ht="13.5" customHeight="1" x14ac:dyDescent="0.2">
      <c r="A1345" s="63">
        <v>52161520</v>
      </c>
      <c r="B1345" s="64" t="str">
        <f t="shared" ca="1" si="18"/>
        <v>Micrófonos</v>
      </c>
      <c r="C1345" s="63" t="s">
        <v>1449</v>
      </c>
      <c r="D1345" s="63">
        <v>3</v>
      </c>
      <c r="E1345" s="66">
        <v>7072.17</v>
      </c>
      <c r="F1345" s="65">
        <f t="shared" ca="1" si="19"/>
        <v>21216.510000000002</v>
      </c>
      <c r="G1345" s="5"/>
      <c r="H1345" s="5"/>
      <c r="I1345" s="5"/>
      <c r="J1345" s="5"/>
    </row>
    <row r="1346" spans="1:10" ht="13.5" customHeight="1" x14ac:dyDescent="0.2">
      <c r="A1346" s="77">
        <v>25172906</v>
      </c>
      <c r="B1346" s="64" t="str">
        <f t="shared" ca="1" si="18"/>
        <v>Reflectores</v>
      </c>
      <c r="C1346" s="63" t="s">
        <v>1449</v>
      </c>
      <c r="D1346" s="63">
        <v>4</v>
      </c>
      <c r="E1346" s="66">
        <v>7072.17</v>
      </c>
      <c r="F1346" s="65">
        <f t="shared" ca="1" si="19"/>
        <v>28288.68</v>
      </c>
      <c r="G1346" s="5"/>
      <c r="H1346" s="5"/>
      <c r="I1346" s="5"/>
      <c r="J1346" s="5"/>
    </row>
    <row r="1347" spans="1:10" ht="13.5" customHeight="1" x14ac:dyDescent="0.2">
      <c r="A1347" s="63">
        <v>52161520</v>
      </c>
      <c r="B1347" s="64" t="str">
        <f t="shared" ca="1" si="18"/>
        <v>Micrófonos</v>
      </c>
      <c r="C1347" s="63" t="s">
        <v>1449</v>
      </c>
      <c r="D1347" s="63">
        <v>4</v>
      </c>
      <c r="E1347" s="66">
        <v>7725.9</v>
      </c>
      <c r="F1347" s="65">
        <f t="shared" ca="1" si="19"/>
        <v>30903.599999999999</v>
      </c>
      <c r="G1347" s="5"/>
      <c r="H1347" s="5"/>
      <c r="I1347" s="5"/>
      <c r="J1347" s="5"/>
    </row>
    <row r="1348" spans="1:10" ht="13.5" customHeight="1" x14ac:dyDescent="0.2">
      <c r="A1348" s="63">
        <v>52161520</v>
      </c>
      <c r="B1348" s="64" t="str">
        <f t="shared" ca="1" si="18"/>
        <v>Micrófonos</v>
      </c>
      <c r="C1348" s="63" t="s">
        <v>1449</v>
      </c>
      <c r="D1348" s="63">
        <v>1</v>
      </c>
      <c r="E1348" s="66">
        <v>10875.69</v>
      </c>
      <c r="F1348" s="65">
        <f t="shared" ca="1" si="19"/>
        <v>10875.69</v>
      </c>
      <c r="G1348" s="5"/>
      <c r="H1348" s="5"/>
      <c r="I1348" s="5"/>
      <c r="J1348" s="5"/>
    </row>
    <row r="1349" spans="1:10" ht="13.5" customHeight="1" x14ac:dyDescent="0.2">
      <c r="A1349" s="77">
        <v>52161523</v>
      </c>
      <c r="B1349" s="64" t="str">
        <f t="shared" ca="1" si="18"/>
        <v>Transmisores o receptores de radio frecuencia</v>
      </c>
      <c r="C1349" s="63" t="s">
        <v>1449</v>
      </c>
      <c r="D1349" s="63">
        <v>1</v>
      </c>
      <c r="E1349" s="66">
        <v>17829</v>
      </c>
      <c r="F1349" s="65">
        <f t="shared" ca="1" si="19"/>
        <v>17829</v>
      </c>
      <c r="G1349" s="5"/>
      <c r="H1349" s="5"/>
      <c r="I1349" s="5"/>
      <c r="J1349" s="5"/>
    </row>
    <row r="1350" spans="1:10" ht="13.5" customHeight="1" x14ac:dyDescent="0.2">
      <c r="A1350" s="77">
        <v>45121601</v>
      </c>
      <c r="B1350" s="64" t="str">
        <f t="shared" ca="1" si="18"/>
        <v>Flashes o iluminación para cámaras</v>
      </c>
      <c r="C1350" s="63" t="s">
        <v>1449</v>
      </c>
      <c r="D1350" s="63">
        <v>2</v>
      </c>
      <c r="E1350" s="66">
        <v>20146.165000000001</v>
      </c>
      <c r="F1350" s="65">
        <f t="shared" ca="1" si="19"/>
        <v>40292.33</v>
      </c>
      <c r="G1350" s="5"/>
      <c r="H1350" s="5"/>
      <c r="I1350" s="5"/>
      <c r="J1350" s="5"/>
    </row>
    <row r="1351" spans="1:10" ht="13.5" customHeight="1" x14ac:dyDescent="0.2">
      <c r="A1351" s="77">
        <v>45121601</v>
      </c>
      <c r="B1351" s="64" t="str">
        <f t="shared" ca="1" si="18"/>
        <v>Flashes o iluminación para cámaras</v>
      </c>
      <c r="C1351" s="63" t="s">
        <v>1449</v>
      </c>
      <c r="D1351" s="63">
        <v>1</v>
      </c>
      <c r="E1351" s="66">
        <v>21929.67</v>
      </c>
      <c r="F1351" s="65">
        <f t="shared" ca="1" si="19"/>
        <v>21929.67</v>
      </c>
      <c r="G1351" s="5"/>
      <c r="H1351" s="5"/>
      <c r="I1351" s="5"/>
      <c r="J1351" s="5"/>
    </row>
    <row r="1352" spans="1:10" ht="13.5" customHeight="1" x14ac:dyDescent="0.2">
      <c r="A1352" s="63">
        <v>52161520</v>
      </c>
      <c r="B1352" s="64" t="str">
        <f t="shared" ca="1" si="18"/>
        <v>Micrófonos</v>
      </c>
      <c r="C1352" s="63" t="s">
        <v>1449</v>
      </c>
      <c r="D1352" s="63">
        <v>4</v>
      </c>
      <c r="E1352" s="66">
        <v>38570.07</v>
      </c>
      <c r="F1352" s="65">
        <f t="shared" ca="1" si="19"/>
        <v>154280.28</v>
      </c>
      <c r="G1352" s="5"/>
      <c r="H1352" s="5"/>
      <c r="I1352" s="5"/>
      <c r="J1352" s="5"/>
    </row>
    <row r="1353" spans="1:10" ht="14.1" customHeight="1" x14ac:dyDescent="0.2">
      <c r="A1353" s="5"/>
      <c r="B1353" s="5"/>
      <c r="C1353" s="5"/>
      <c r="D1353" s="5"/>
      <c r="E1353" s="68" t="s">
        <v>12549</v>
      </c>
      <c r="F1353" s="69">
        <f ca="1">SUM(Table3121[MONTO TOTAL ESTIMADO])</f>
        <v>396234.36</v>
      </c>
      <c r="G1353" s="5"/>
      <c r="H1353" s="5" t="str">
        <f>C1335</f>
        <v>Bienes</v>
      </c>
      <c r="I1353" s="5" t="str">
        <f>E1335</f>
        <v>Sí</v>
      </c>
      <c r="J1353" s="5" t="str">
        <f>D1335</f>
        <v>Compras Menores</v>
      </c>
    </row>
    <row r="1354" spans="1:10" ht="14.1" customHeight="1" thickBot="1" x14ac:dyDescent="0.3"/>
    <row r="1355" spans="1:10" ht="33.75" customHeight="1" thickBot="1" x14ac:dyDescent="0.25">
      <c r="A1355" s="59" t="s">
        <v>16382</v>
      </c>
      <c r="B1355" s="59" t="s">
        <v>161</v>
      </c>
      <c r="C1355" s="59" t="s">
        <v>11723</v>
      </c>
      <c r="D1355" s="59" t="s">
        <v>14377</v>
      </c>
      <c r="E1355" s="59" t="s">
        <v>10961</v>
      </c>
      <c r="F1355" s="59" t="s">
        <v>11094</v>
      </c>
      <c r="G1355" s="5"/>
      <c r="H1355" s="5"/>
      <c r="I1355" s="5"/>
      <c r="J1355" s="5"/>
    </row>
    <row r="1356" spans="1:10" ht="13.5" customHeight="1" thickBot="1" x14ac:dyDescent="0.25">
      <c r="A1356" s="61" t="s">
        <v>18893</v>
      </c>
      <c r="B1356" s="61" t="s">
        <v>18890</v>
      </c>
      <c r="C1356" s="61" t="s">
        <v>6798</v>
      </c>
      <c r="D1356" s="61" t="s">
        <v>17483</v>
      </c>
      <c r="E1356" s="61" t="s">
        <v>17854</v>
      </c>
      <c r="F1356" s="61"/>
      <c r="G1356" s="5"/>
      <c r="H1356" s="5"/>
      <c r="I1356" s="5"/>
      <c r="J1356" s="5"/>
    </row>
    <row r="1357" spans="1:10" ht="14.1" customHeight="1" thickBot="1" x14ac:dyDescent="0.25">
      <c r="A1357" s="80" t="s">
        <v>14828</v>
      </c>
      <c r="B1357" s="62" t="s">
        <v>8528</v>
      </c>
      <c r="C1357" s="71">
        <v>44928</v>
      </c>
      <c r="D1357" s="80" t="s">
        <v>9385</v>
      </c>
      <c r="E1357" s="62" t="s">
        <v>13092</v>
      </c>
      <c r="F1357" s="61" t="s">
        <v>3080</v>
      </c>
      <c r="G1357" s="5"/>
      <c r="H1357" s="5"/>
      <c r="I1357" s="5"/>
      <c r="J1357" s="5"/>
    </row>
    <row r="1358" spans="1:10" ht="14.1" customHeight="1" thickBot="1" x14ac:dyDescent="0.25">
      <c r="A1358" s="81"/>
      <c r="B1358" s="62" t="s">
        <v>1786</v>
      </c>
      <c r="C1358" s="60">
        <f>IF(C1357="","",IF(AND(MONTH(C1357)&gt;=1,MONTH(C1357)&lt;=3),1,IF(AND(MONTH(C1357)&gt;=4,MONTH(C1357)&lt;=6),2,IF(AND(MONTH(C1357)&gt;=7,MONTH(C1357)&lt;=9),3,4))))</f>
        <v>1</v>
      </c>
      <c r="D1358" s="81"/>
      <c r="E1358" s="62" t="s">
        <v>2417</v>
      </c>
      <c r="F1358" s="61" t="s">
        <v>11111</v>
      </c>
      <c r="G1358" s="5"/>
      <c r="H1358" s="5"/>
      <c r="I1358" s="5"/>
      <c r="J1358" s="5"/>
    </row>
    <row r="1359" spans="1:10" ht="14.1" customHeight="1" thickBot="1" x14ac:dyDescent="0.25">
      <c r="A1359" s="81"/>
      <c r="B1359" s="62" t="s">
        <v>12941</v>
      </c>
      <c r="C1359" s="71">
        <v>44943</v>
      </c>
      <c r="D1359" s="81"/>
      <c r="E1359" s="62" t="s">
        <v>3073</v>
      </c>
      <c r="F1359" s="61" t="s">
        <v>11111</v>
      </c>
      <c r="G1359" s="5"/>
      <c r="H1359" s="5"/>
      <c r="I1359" s="5"/>
      <c r="J1359" s="5"/>
    </row>
    <row r="1360" spans="1:10" ht="14.1" customHeight="1" thickBot="1" x14ac:dyDescent="0.25">
      <c r="A1360" s="81"/>
      <c r="B1360" s="62" t="s">
        <v>1786</v>
      </c>
      <c r="C1360" s="60">
        <f>IF(C1359="","",IF(AND(MONTH(C1359)&gt;=1,MONTH(C1359)&lt;=3),1,IF(AND(MONTH(C1359)&gt;=4,MONTH(C1359)&lt;=6),2,IF(AND(MONTH(C1359)&gt;=7,MONTH(C1359)&lt;=9),3,4))))</f>
        <v>1</v>
      </c>
      <c r="D1360" s="81"/>
      <c r="E1360" s="62" t="s">
        <v>13191</v>
      </c>
      <c r="F1360" s="61" t="s">
        <v>11111</v>
      </c>
      <c r="G1360" s="5"/>
      <c r="H1360" s="5"/>
      <c r="I1360" s="5"/>
      <c r="J1360" s="5"/>
    </row>
    <row r="1361" spans="1:10" ht="14.1" customHeight="1" thickBot="1" x14ac:dyDescent="0.25">
      <c r="A1361" s="5"/>
      <c r="B1361" s="5"/>
      <c r="C1361" s="5"/>
      <c r="D1361" s="5"/>
      <c r="E1361" s="5"/>
      <c r="F1361" s="5"/>
      <c r="G1361" s="5"/>
      <c r="H1361" s="5"/>
      <c r="I1361" s="5"/>
      <c r="J1361" s="5"/>
    </row>
    <row r="1362" spans="1:10" ht="14.1" customHeight="1" thickBot="1" x14ac:dyDescent="0.25">
      <c r="A1362" s="67" t="s">
        <v>15735</v>
      </c>
      <c r="B1362" s="67" t="s">
        <v>16146</v>
      </c>
      <c r="C1362" s="67" t="s">
        <v>15641</v>
      </c>
      <c r="D1362" s="67" t="s">
        <v>15251</v>
      </c>
      <c r="E1362" s="67" t="s">
        <v>6932</v>
      </c>
      <c r="F1362" s="67" t="s">
        <v>15280</v>
      </c>
      <c r="G1362" s="5"/>
      <c r="H1362" s="5"/>
      <c r="I1362" s="5"/>
      <c r="J1362" s="5"/>
    </row>
    <row r="1363" spans="1:10" ht="13.5" customHeight="1" x14ac:dyDescent="0.2">
      <c r="A1363" s="77">
        <v>84131602</v>
      </c>
      <c r="B1363" s="64" t="str">
        <f ca="1">IFERROR(INDEX(UNSPSCDes,MATCH(INDIRECT(ADDRESS(ROW(),COLUMN()-1,4)),UNSPSCCode,0)),"")</f>
        <v>Seguros de asistencia médica y hospitalización</v>
      </c>
      <c r="C1363" s="63" t="s">
        <v>18143</v>
      </c>
      <c r="D1363" s="63">
        <v>3</v>
      </c>
      <c r="E1363" s="66">
        <v>100000</v>
      </c>
      <c r="F1363" s="65">
        <f ca="1">INDIRECT(ADDRESS(ROW(),COLUMN()-2,4))*INDIRECT(ADDRESS(ROW(),COLUMN()-1,4))</f>
        <v>300000</v>
      </c>
      <c r="G1363" s="5"/>
      <c r="H1363" s="5"/>
      <c r="I1363" s="5"/>
      <c r="J1363" s="5"/>
    </row>
    <row r="1364" spans="1:10" ht="14.1" customHeight="1" x14ac:dyDescent="0.2">
      <c r="A1364" s="5"/>
      <c r="B1364" s="5"/>
      <c r="C1364" s="5"/>
      <c r="D1364" s="5"/>
      <c r="E1364" s="68" t="s">
        <v>12549</v>
      </c>
      <c r="F1364" s="69">
        <f ca="1">SUM(Table3122[MONTO TOTAL ESTIMADO])</f>
        <v>300000</v>
      </c>
      <c r="G1364" s="5"/>
      <c r="H1364" s="5" t="str">
        <f>C1356</f>
        <v>Servicios</v>
      </c>
      <c r="I1364" s="5" t="str">
        <f>E1356</f>
        <v>No</v>
      </c>
      <c r="J1364" s="5" t="str">
        <f>D1356</f>
        <v>Compras Menores</v>
      </c>
    </row>
    <row r="1365" spans="1:10" ht="14.1" customHeight="1" thickBot="1" x14ac:dyDescent="0.3"/>
    <row r="1366" spans="1:10" ht="33.75" customHeight="1" thickBot="1" x14ac:dyDescent="0.25">
      <c r="A1366" s="59" t="s">
        <v>16382</v>
      </c>
      <c r="B1366" s="59" t="s">
        <v>161</v>
      </c>
      <c r="C1366" s="59" t="s">
        <v>11723</v>
      </c>
      <c r="D1366" s="59" t="s">
        <v>14377</v>
      </c>
      <c r="E1366" s="59" t="s">
        <v>10961</v>
      </c>
      <c r="F1366" s="59" t="s">
        <v>11094</v>
      </c>
      <c r="G1366" s="5"/>
      <c r="H1366" s="5"/>
      <c r="I1366" s="5"/>
      <c r="J1366" s="5"/>
    </row>
    <row r="1367" spans="1:10" ht="13.5" customHeight="1" thickBot="1" x14ac:dyDescent="0.25">
      <c r="A1367" s="61" t="s">
        <v>18893</v>
      </c>
      <c r="B1367" s="61" t="s">
        <v>18890</v>
      </c>
      <c r="C1367" s="61" t="s">
        <v>6798</v>
      </c>
      <c r="D1367" s="61" t="s">
        <v>17483</v>
      </c>
      <c r="E1367" s="61" t="s">
        <v>17854</v>
      </c>
      <c r="F1367" s="61"/>
      <c r="G1367" s="5"/>
      <c r="H1367" s="5"/>
      <c r="I1367" s="5"/>
      <c r="J1367" s="5"/>
    </row>
    <row r="1368" spans="1:10" ht="14.1" customHeight="1" thickBot="1" x14ac:dyDescent="0.25">
      <c r="A1368" s="80" t="s">
        <v>14828</v>
      </c>
      <c r="B1368" s="62" t="s">
        <v>8528</v>
      </c>
      <c r="C1368" s="71">
        <v>45019</v>
      </c>
      <c r="D1368" s="80" t="s">
        <v>9385</v>
      </c>
      <c r="E1368" s="62" t="s">
        <v>13092</v>
      </c>
      <c r="F1368" s="61" t="s">
        <v>3080</v>
      </c>
      <c r="G1368" s="5"/>
      <c r="H1368" s="5"/>
      <c r="I1368" s="5"/>
      <c r="J1368" s="5"/>
    </row>
    <row r="1369" spans="1:10" ht="14.1" customHeight="1" thickBot="1" x14ac:dyDescent="0.25">
      <c r="A1369" s="81"/>
      <c r="B1369" s="62" t="s">
        <v>1786</v>
      </c>
      <c r="C1369" s="60">
        <f>IF(C1368="","",IF(AND(MONTH(C1368)&gt;=1,MONTH(C1368)&lt;=3),1,IF(AND(MONTH(C1368)&gt;=4,MONTH(C1368)&lt;=6),2,IF(AND(MONTH(C1368)&gt;=7,MONTH(C1368)&lt;=9),3,4))))</f>
        <v>2</v>
      </c>
      <c r="D1369" s="81"/>
      <c r="E1369" s="62" t="s">
        <v>2417</v>
      </c>
      <c r="F1369" s="61" t="s">
        <v>11111</v>
      </c>
      <c r="G1369" s="5"/>
      <c r="H1369" s="5"/>
      <c r="I1369" s="5"/>
      <c r="J1369" s="5"/>
    </row>
    <row r="1370" spans="1:10" ht="14.1" customHeight="1" thickBot="1" x14ac:dyDescent="0.25">
      <c r="A1370" s="81"/>
      <c r="B1370" s="62" t="s">
        <v>12941</v>
      </c>
      <c r="C1370" s="71">
        <v>45034</v>
      </c>
      <c r="D1370" s="81"/>
      <c r="E1370" s="62" t="s">
        <v>3073</v>
      </c>
      <c r="F1370" s="61" t="s">
        <v>11111</v>
      </c>
      <c r="G1370" s="5"/>
      <c r="H1370" s="5"/>
      <c r="I1370" s="5"/>
      <c r="J1370" s="5"/>
    </row>
    <row r="1371" spans="1:10" ht="14.1" customHeight="1" thickBot="1" x14ac:dyDescent="0.25">
      <c r="A1371" s="81"/>
      <c r="B1371" s="62" t="s">
        <v>1786</v>
      </c>
      <c r="C1371" s="60">
        <f>IF(C1370="","",IF(AND(MONTH(C1370)&gt;=1,MONTH(C1370)&lt;=3),1,IF(AND(MONTH(C1370)&gt;=4,MONTH(C1370)&lt;=6),2,IF(AND(MONTH(C1370)&gt;=7,MONTH(C1370)&lt;=9),3,4))))</f>
        <v>2</v>
      </c>
      <c r="D1371" s="81"/>
      <c r="E1371" s="62" t="s">
        <v>13191</v>
      </c>
      <c r="F1371" s="61" t="s">
        <v>11111</v>
      </c>
      <c r="G1371" s="5"/>
      <c r="H1371" s="5"/>
      <c r="I1371" s="5"/>
      <c r="J1371" s="5"/>
    </row>
    <row r="1372" spans="1:10" ht="14.1" customHeight="1" thickBot="1" x14ac:dyDescent="0.25">
      <c r="A1372" s="5"/>
      <c r="B1372" s="5"/>
      <c r="C1372" s="5"/>
      <c r="D1372" s="5"/>
      <c r="E1372" s="5"/>
      <c r="F1372" s="5"/>
      <c r="G1372" s="5"/>
      <c r="H1372" s="5"/>
      <c r="I1372" s="5"/>
      <c r="J1372" s="5"/>
    </row>
    <row r="1373" spans="1:10" ht="14.1" customHeight="1" thickBot="1" x14ac:dyDescent="0.25">
      <c r="A1373" s="67" t="s">
        <v>15735</v>
      </c>
      <c r="B1373" s="67" t="s">
        <v>16146</v>
      </c>
      <c r="C1373" s="67" t="s">
        <v>15641</v>
      </c>
      <c r="D1373" s="67" t="s">
        <v>15251</v>
      </c>
      <c r="E1373" s="67" t="s">
        <v>6932</v>
      </c>
      <c r="F1373" s="67" t="s">
        <v>15280</v>
      </c>
      <c r="G1373" s="5"/>
      <c r="H1373" s="5"/>
      <c r="I1373" s="5"/>
      <c r="J1373" s="5"/>
    </row>
    <row r="1374" spans="1:10" ht="13.5" customHeight="1" x14ac:dyDescent="0.2">
      <c r="A1374" s="77">
        <v>84131602</v>
      </c>
      <c r="B1374" s="64" t="str">
        <f ca="1">IFERROR(INDEX(UNSPSCDes,MATCH(INDIRECT(ADDRESS(ROW(),COLUMN()-1,4)),UNSPSCCode,0)),"")</f>
        <v>Seguros de asistencia médica y hospitalización</v>
      </c>
      <c r="C1374" s="63" t="s">
        <v>18143</v>
      </c>
      <c r="D1374" s="63">
        <v>3</v>
      </c>
      <c r="E1374" s="66">
        <v>100000</v>
      </c>
      <c r="F1374" s="65">
        <f ca="1">INDIRECT(ADDRESS(ROW(),COLUMN()-2,4))*INDIRECT(ADDRESS(ROW(),COLUMN()-1,4))</f>
        <v>300000</v>
      </c>
      <c r="G1374" s="5"/>
      <c r="H1374" s="5"/>
      <c r="I1374" s="5"/>
      <c r="J1374" s="5"/>
    </row>
    <row r="1375" spans="1:10" ht="14.1" customHeight="1" x14ac:dyDescent="0.2">
      <c r="A1375" s="5"/>
      <c r="B1375" s="5"/>
      <c r="C1375" s="5"/>
      <c r="D1375" s="5"/>
      <c r="E1375" s="68" t="s">
        <v>12549</v>
      </c>
      <c r="F1375" s="69">
        <f ca="1">SUM(Table3123[MONTO TOTAL ESTIMADO])</f>
        <v>300000</v>
      </c>
      <c r="G1375" s="5"/>
      <c r="H1375" s="5" t="str">
        <f>C1367</f>
        <v>Servicios</v>
      </c>
      <c r="I1375" s="5" t="str">
        <f>E1367</f>
        <v>No</v>
      </c>
      <c r="J1375" s="5" t="str">
        <f>D1367</f>
        <v>Compras Menores</v>
      </c>
    </row>
    <row r="1376" spans="1:10" ht="14.1" customHeight="1" thickBot="1" x14ac:dyDescent="0.3"/>
    <row r="1377" spans="1:10" ht="33.75" customHeight="1" thickBot="1" x14ac:dyDescent="0.25">
      <c r="A1377" s="59" t="s">
        <v>16382</v>
      </c>
      <c r="B1377" s="59" t="s">
        <v>161</v>
      </c>
      <c r="C1377" s="59" t="s">
        <v>11723</v>
      </c>
      <c r="D1377" s="59" t="s">
        <v>14377</v>
      </c>
      <c r="E1377" s="59" t="s">
        <v>10961</v>
      </c>
      <c r="F1377" s="59" t="s">
        <v>11094</v>
      </c>
      <c r="G1377" s="5"/>
      <c r="H1377" s="5"/>
      <c r="I1377" s="5"/>
      <c r="J1377" s="5"/>
    </row>
    <row r="1378" spans="1:10" ht="13.5" customHeight="1" thickBot="1" x14ac:dyDescent="0.25">
      <c r="A1378" s="61" t="s">
        <v>18893</v>
      </c>
      <c r="B1378" s="61" t="s">
        <v>18890</v>
      </c>
      <c r="C1378" s="61" t="s">
        <v>6798</v>
      </c>
      <c r="D1378" s="61" t="s">
        <v>17483</v>
      </c>
      <c r="E1378" s="61" t="s">
        <v>17854</v>
      </c>
      <c r="F1378" s="61"/>
      <c r="G1378" s="5"/>
      <c r="H1378" s="5"/>
      <c r="I1378" s="5"/>
      <c r="J1378" s="5"/>
    </row>
    <row r="1379" spans="1:10" ht="14.1" customHeight="1" thickBot="1" x14ac:dyDescent="0.25">
      <c r="A1379" s="80" t="s">
        <v>14828</v>
      </c>
      <c r="B1379" s="62" t="s">
        <v>8528</v>
      </c>
      <c r="C1379" s="71">
        <v>45110</v>
      </c>
      <c r="D1379" s="80" t="s">
        <v>9385</v>
      </c>
      <c r="E1379" s="62" t="s">
        <v>13092</v>
      </c>
      <c r="F1379" s="61" t="s">
        <v>3080</v>
      </c>
      <c r="G1379" s="5"/>
      <c r="H1379" s="5"/>
      <c r="I1379" s="5"/>
      <c r="J1379" s="5"/>
    </row>
    <row r="1380" spans="1:10" ht="14.1" customHeight="1" thickBot="1" x14ac:dyDescent="0.25">
      <c r="A1380" s="81"/>
      <c r="B1380" s="62" t="s">
        <v>1786</v>
      </c>
      <c r="C1380" s="60">
        <f>IF(C1379="","",IF(AND(MONTH(C1379)&gt;=1,MONTH(C1379)&lt;=3),1,IF(AND(MONTH(C1379)&gt;=4,MONTH(C1379)&lt;=6),2,IF(AND(MONTH(C1379)&gt;=7,MONTH(C1379)&lt;=9),3,4))))</f>
        <v>3</v>
      </c>
      <c r="D1380" s="81"/>
      <c r="E1380" s="62" t="s">
        <v>2417</v>
      </c>
      <c r="F1380" s="61" t="s">
        <v>11111</v>
      </c>
      <c r="G1380" s="5"/>
      <c r="H1380" s="5"/>
      <c r="I1380" s="5"/>
      <c r="J1380" s="5"/>
    </row>
    <row r="1381" spans="1:10" ht="14.1" customHeight="1" thickBot="1" x14ac:dyDescent="0.25">
      <c r="A1381" s="81"/>
      <c r="B1381" s="62" t="s">
        <v>12941</v>
      </c>
      <c r="C1381" s="71">
        <v>45125</v>
      </c>
      <c r="D1381" s="81"/>
      <c r="E1381" s="62" t="s">
        <v>3073</v>
      </c>
      <c r="F1381" s="61" t="s">
        <v>11111</v>
      </c>
      <c r="G1381" s="5"/>
      <c r="H1381" s="5"/>
      <c r="I1381" s="5"/>
      <c r="J1381" s="5"/>
    </row>
    <row r="1382" spans="1:10" ht="14.1" customHeight="1" thickBot="1" x14ac:dyDescent="0.25">
      <c r="A1382" s="81"/>
      <c r="B1382" s="62" t="s">
        <v>1786</v>
      </c>
      <c r="C1382" s="60">
        <f>IF(C1381="","",IF(AND(MONTH(C1381)&gt;=1,MONTH(C1381)&lt;=3),1,IF(AND(MONTH(C1381)&gt;=4,MONTH(C1381)&lt;=6),2,IF(AND(MONTH(C1381)&gt;=7,MONTH(C1381)&lt;=9),3,4))))</f>
        <v>3</v>
      </c>
      <c r="D1382" s="81"/>
      <c r="E1382" s="62" t="s">
        <v>13191</v>
      </c>
      <c r="F1382" s="61" t="s">
        <v>11111</v>
      </c>
      <c r="G1382" s="5"/>
      <c r="H1382" s="5"/>
      <c r="I1382" s="5"/>
      <c r="J1382" s="5"/>
    </row>
    <row r="1383" spans="1:10" ht="14.1" customHeight="1" thickBot="1" x14ac:dyDescent="0.25">
      <c r="A1383" s="5"/>
      <c r="B1383" s="5"/>
      <c r="C1383" s="5"/>
      <c r="D1383" s="5"/>
      <c r="E1383" s="5"/>
      <c r="F1383" s="5"/>
      <c r="G1383" s="5"/>
      <c r="H1383" s="5"/>
      <c r="I1383" s="5"/>
      <c r="J1383" s="5"/>
    </row>
    <row r="1384" spans="1:10" ht="14.1" customHeight="1" thickBot="1" x14ac:dyDescent="0.25">
      <c r="A1384" s="67" t="s">
        <v>15735</v>
      </c>
      <c r="B1384" s="67" t="s">
        <v>16146</v>
      </c>
      <c r="C1384" s="67" t="s">
        <v>15641</v>
      </c>
      <c r="D1384" s="67" t="s">
        <v>15251</v>
      </c>
      <c r="E1384" s="67" t="s">
        <v>6932</v>
      </c>
      <c r="F1384" s="67" t="s">
        <v>15280</v>
      </c>
      <c r="G1384" s="5"/>
      <c r="H1384" s="5"/>
      <c r="I1384" s="5"/>
      <c r="J1384" s="5"/>
    </row>
    <row r="1385" spans="1:10" ht="13.5" customHeight="1" x14ac:dyDescent="0.2">
      <c r="A1385" s="77">
        <v>84131602</v>
      </c>
      <c r="B1385" s="64" t="str">
        <f ca="1">IFERROR(INDEX(UNSPSCDes,MATCH(INDIRECT(ADDRESS(ROW(),COLUMN()-1,4)),UNSPSCCode,0)),"")</f>
        <v>Seguros de asistencia médica y hospitalización</v>
      </c>
      <c r="C1385" s="63" t="s">
        <v>18143</v>
      </c>
      <c r="D1385" s="63">
        <v>3</v>
      </c>
      <c r="E1385" s="66">
        <v>100000</v>
      </c>
      <c r="F1385" s="65">
        <f ca="1">INDIRECT(ADDRESS(ROW(),COLUMN()-2,4))*INDIRECT(ADDRESS(ROW(),COLUMN()-1,4))</f>
        <v>300000</v>
      </c>
      <c r="G1385" s="5"/>
      <c r="H1385" s="5"/>
      <c r="I1385" s="5"/>
      <c r="J1385" s="5"/>
    </row>
    <row r="1386" spans="1:10" ht="14.1" customHeight="1" x14ac:dyDescent="0.2">
      <c r="A1386" s="5"/>
      <c r="B1386" s="5"/>
      <c r="C1386" s="5"/>
      <c r="D1386" s="5"/>
      <c r="E1386" s="68" t="s">
        <v>12549</v>
      </c>
      <c r="F1386" s="69">
        <f ca="1">SUM(Table3124[MONTO TOTAL ESTIMADO])</f>
        <v>300000</v>
      </c>
      <c r="G1386" s="5"/>
      <c r="H1386" s="5" t="str">
        <f>C1378</f>
        <v>Servicios</v>
      </c>
      <c r="I1386" s="5" t="str">
        <f>E1378</f>
        <v>No</v>
      </c>
      <c r="J1386" s="5" t="str">
        <f>D1378</f>
        <v>Compras Menores</v>
      </c>
    </row>
    <row r="1387" spans="1:10" ht="14.1" customHeight="1" thickBot="1" x14ac:dyDescent="0.3"/>
    <row r="1388" spans="1:10" ht="33.75" customHeight="1" thickBot="1" x14ac:dyDescent="0.25">
      <c r="A1388" s="59" t="s">
        <v>16382</v>
      </c>
      <c r="B1388" s="59" t="s">
        <v>161</v>
      </c>
      <c r="C1388" s="59" t="s">
        <v>11723</v>
      </c>
      <c r="D1388" s="59" t="s">
        <v>14377</v>
      </c>
      <c r="E1388" s="59" t="s">
        <v>10961</v>
      </c>
      <c r="F1388" s="59" t="s">
        <v>11094</v>
      </c>
      <c r="G1388" s="5"/>
      <c r="H1388" s="5"/>
      <c r="I1388" s="5"/>
      <c r="J1388" s="5"/>
    </row>
    <row r="1389" spans="1:10" ht="13.5" customHeight="1" thickBot="1" x14ac:dyDescent="0.25">
      <c r="A1389" s="61" t="s">
        <v>18893</v>
      </c>
      <c r="B1389" s="61" t="s">
        <v>18890</v>
      </c>
      <c r="C1389" s="61" t="s">
        <v>6798</v>
      </c>
      <c r="D1389" s="61" t="s">
        <v>17483</v>
      </c>
      <c r="E1389" s="61" t="s">
        <v>17854</v>
      </c>
      <c r="F1389" s="61"/>
      <c r="G1389" s="5"/>
      <c r="H1389" s="5"/>
      <c r="I1389" s="5"/>
      <c r="J1389" s="5"/>
    </row>
    <row r="1390" spans="1:10" ht="14.1" customHeight="1" thickBot="1" x14ac:dyDescent="0.25">
      <c r="A1390" s="80" t="s">
        <v>14828</v>
      </c>
      <c r="B1390" s="62" t="s">
        <v>8528</v>
      </c>
      <c r="C1390" s="71">
        <v>45201</v>
      </c>
      <c r="D1390" s="80" t="s">
        <v>9385</v>
      </c>
      <c r="E1390" s="62" t="s">
        <v>13092</v>
      </c>
      <c r="F1390" s="61" t="s">
        <v>3080</v>
      </c>
      <c r="G1390" s="5"/>
      <c r="H1390" s="5"/>
      <c r="I1390" s="5"/>
      <c r="J1390" s="5"/>
    </row>
    <row r="1391" spans="1:10" ht="14.1" customHeight="1" thickBot="1" x14ac:dyDescent="0.25">
      <c r="A1391" s="81"/>
      <c r="B1391" s="62" t="s">
        <v>1786</v>
      </c>
      <c r="C1391" s="60">
        <f>IF(C1390="","",IF(AND(MONTH(C1390)&gt;=1,MONTH(C1390)&lt;=3),1,IF(AND(MONTH(C1390)&gt;=4,MONTH(C1390)&lt;=6),2,IF(AND(MONTH(C1390)&gt;=7,MONTH(C1390)&lt;=9),3,4))))</f>
        <v>4</v>
      </c>
      <c r="D1391" s="81"/>
      <c r="E1391" s="62" t="s">
        <v>2417</v>
      </c>
      <c r="F1391" s="61" t="s">
        <v>11111</v>
      </c>
      <c r="G1391" s="5"/>
      <c r="H1391" s="5"/>
      <c r="I1391" s="5"/>
      <c r="J1391" s="5"/>
    </row>
    <row r="1392" spans="1:10" ht="14.1" customHeight="1" thickBot="1" x14ac:dyDescent="0.25">
      <c r="A1392" s="81"/>
      <c r="B1392" s="62" t="s">
        <v>12941</v>
      </c>
      <c r="C1392" s="71">
        <v>45216</v>
      </c>
      <c r="D1392" s="81"/>
      <c r="E1392" s="62" t="s">
        <v>3073</v>
      </c>
      <c r="F1392" s="61" t="s">
        <v>11111</v>
      </c>
      <c r="G1392" s="5"/>
      <c r="H1392" s="5"/>
      <c r="I1392" s="5"/>
      <c r="J1392" s="5"/>
    </row>
    <row r="1393" spans="1:10" ht="14.1" customHeight="1" thickBot="1" x14ac:dyDescent="0.25">
      <c r="A1393" s="81"/>
      <c r="B1393" s="62" t="s">
        <v>1786</v>
      </c>
      <c r="C1393" s="60">
        <f>IF(C1392="","",IF(AND(MONTH(C1392)&gt;=1,MONTH(C1392)&lt;=3),1,IF(AND(MONTH(C1392)&gt;=4,MONTH(C1392)&lt;=6),2,IF(AND(MONTH(C1392)&gt;=7,MONTH(C1392)&lt;=9),3,4))))</f>
        <v>4</v>
      </c>
      <c r="D1393" s="81"/>
      <c r="E1393" s="62" t="s">
        <v>13191</v>
      </c>
      <c r="F1393" s="61" t="s">
        <v>11111</v>
      </c>
      <c r="G1393" s="5"/>
      <c r="H1393" s="5"/>
      <c r="I1393" s="5"/>
      <c r="J1393" s="5"/>
    </row>
    <row r="1394" spans="1:10" ht="14.1" customHeight="1" thickBot="1" x14ac:dyDescent="0.25">
      <c r="A1394" s="5"/>
      <c r="B1394" s="5"/>
      <c r="C1394" s="5"/>
      <c r="D1394" s="5"/>
      <c r="E1394" s="5"/>
      <c r="F1394" s="5"/>
      <c r="G1394" s="5"/>
      <c r="H1394" s="5"/>
      <c r="I1394" s="5"/>
      <c r="J1394" s="5"/>
    </row>
    <row r="1395" spans="1:10" ht="14.1" customHeight="1" thickBot="1" x14ac:dyDescent="0.25">
      <c r="A1395" s="67" t="s">
        <v>15735</v>
      </c>
      <c r="B1395" s="67" t="s">
        <v>16146</v>
      </c>
      <c r="C1395" s="67" t="s">
        <v>15641</v>
      </c>
      <c r="D1395" s="67" t="s">
        <v>15251</v>
      </c>
      <c r="E1395" s="67" t="s">
        <v>6932</v>
      </c>
      <c r="F1395" s="67" t="s">
        <v>15280</v>
      </c>
      <c r="G1395" s="5"/>
      <c r="H1395" s="5"/>
      <c r="I1395" s="5"/>
      <c r="J1395" s="5"/>
    </row>
    <row r="1396" spans="1:10" ht="13.5" customHeight="1" x14ac:dyDescent="0.2">
      <c r="A1396" s="77">
        <v>84131602</v>
      </c>
      <c r="B1396" s="64" t="str">
        <f ca="1">IFERROR(INDEX(UNSPSCDes,MATCH(INDIRECT(ADDRESS(ROW(),COLUMN()-1,4)),UNSPSCCode,0)),"")</f>
        <v>Seguros de asistencia médica y hospitalización</v>
      </c>
      <c r="C1396" s="63" t="s">
        <v>18143</v>
      </c>
      <c r="D1396" s="63">
        <v>3</v>
      </c>
      <c r="E1396" s="66">
        <v>100000</v>
      </c>
      <c r="F1396" s="65">
        <f ca="1">INDIRECT(ADDRESS(ROW(),COLUMN()-2,4))*INDIRECT(ADDRESS(ROW(),COLUMN()-1,4))</f>
        <v>300000</v>
      </c>
      <c r="G1396" s="5"/>
      <c r="H1396" s="5"/>
      <c r="I1396" s="5"/>
      <c r="J1396" s="5"/>
    </row>
    <row r="1397" spans="1:10" ht="14.1" customHeight="1" x14ac:dyDescent="0.2">
      <c r="A1397" s="5"/>
      <c r="B1397" s="5"/>
      <c r="C1397" s="5"/>
      <c r="D1397" s="5"/>
      <c r="E1397" s="68" t="s">
        <v>12549</v>
      </c>
      <c r="F1397" s="69">
        <f ca="1">SUM(Table3125[MONTO TOTAL ESTIMADO])</f>
        <v>300000</v>
      </c>
      <c r="G1397" s="5"/>
      <c r="H1397" s="5" t="str">
        <f>C1389</f>
        <v>Servicios</v>
      </c>
      <c r="I1397" s="5" t="str">
        <f>E1389</f>
        <v>No</v>
      </c>
      <c r="J1397" s="5" t="str">
        <f>D1389</f>
        <v>Compras Menores</v>
      </c>
    </row>
    <row r="1398" spans="1:10" ht="14.1" customHeight="1" thickBot="1" x14ac:dyDescent="0.3"/>
    <row r="1399" spans="1:10" ht="33.75" customHeight="1" thickBot="1" x14ac:dyDescent="0.25">
      <c r="A1399" s="59" t="s">
        <v>16382</v>
      </c>
      <c r="B1399" s="59" t="s">
        <v>161</v>
      </c>
      <c r="C1399" s="59" t="s">
        <v>11723</v>
      </c>
      <c r="D1399" s="59" t="s">
        <v>14377</v>
      </c>
      <c r="E1399" s="59" t="s">
        <v>10961</v>
      </c>
      <c r="F1399" s="59" t="s">
        <v>11094</v>
      </c>
      <c r="G1399" s="5"/>
      <c r="H1399" s="5"/>
      <c r="I1399" s="5"/>
      <c r="J1399" s="5"/>
    </row>
    <row r="1400" spans="1:10" ht="13.5" customHeight="1" thickBot="1" x14ac:dyDescent="0.25">
      <c r="A1400" s="61" t="s">
        <v>18891</v>
      </c>
      <c r="B1400" s="61" t="s">
        <v>18891</v>
      </c>
      <c r="C1400" s="61" t="s">
        <v>17798</v>
      </c>
      <c r="D1400" s="61" t="s">
        <v>17483</v>
      </c>
      <c r="E1400" s="61" t="s">
        <v>17854</v>
      </c>
      <c r="F1400" s="61"/>
      <c r="G1400" s="5"/>
      <c r="H1400" s="5"/>
      <c r="I1400" s="5"/>
      <c r="J1400" s="5"/>
    </row>
    <row r="1401" spans="1:10" ht="14.1" customHeight="1" thickBot="1" x14ac:dyDescent="0.25">
      <c r="A1401" s="80" t="s">
        <v>14828</v>
      </c>
      <c r="B1401" s="62" t="s">
        <v>8528</v>
      </c>
      <c r="C1401" s="71">
        <v>45019</v>
      </c>
      <c r="D1401" s="80" t="s">
        <v>9385</v>
      </c>
      <c r="E1401" s="62" t="s">
        <v>13092</v>
      </c>
      <c r="F1401" s="61" t="s">
        <v>3080</v>
      </c>
      <c r="G1401" s="5"/>
      <c r="H1401" s="5"/>
      <c r="I1401" s="5"/>
      <c r="J1401" s="5"/>
    </row>
    <row r="1402" spans="1:10" ht="14.1" customHeight="1" thickBot="1" x14ac:dyDescent="0.25">
      <c r="A1402" s="81"/>
      <c r="B1402" s="62" t="s">
        <v>1786</v>
      </c>
      <c r="C1402" s="60">
        <f>IF(C1401="","",IF(AND(MONTH(C1401)&gt;=1,MONTH(C1401)&lt;=3),1,IF(AND(MONTH(C1401)&gt;=4,MONTH(C1401)&lt;=6),2,IF(AND(MONTH(C1401)&gt;=7,MONTH(C1401)&lt;=9),3,4))))</f>
        <v>2</v>
      </c>
      <c r="D1402" s="81"/>
      <c r="E1402" s="62" t="s">
        <v>2417</v>
      </c>
      <c r="F1402" s="61" t="s">
        <v>11111</v>
      </c>
      <c r="G1402" s="5"/>
      <c r="H1402" s="5"/>
      <c r="I1402" s="5"/>
      <c r="J1402" s="5"/>
    </row>
    <row r="1403" spans="1:10" ht="14.1" customHeight="1" thickBot="1" x14ac:dyDescent="0.25">
      <c r="A1403" s="81"/>
      <c r="B1403" s="62" t="s">
        <v>12941</v>
      </c>
      <c r="C1403" s="71">
        <v>45034</v>
      </c>
      <c r="D1403" s="81"/>
      <c r="E1403" s="62" t="s">
        <v>3073</v>
      </c>
      <c r="F1403" s="61" t="s">
        <v>11111</v>
      </c>
      <c r="G1403" s="5"/>
      <c r="H1403" s="5"/>
      <c r="I1403" s="5"/>
      <c r="J1403" s="5"/>
    </row>
    <row r="1404" spans="1:10" ht="14.1" customHeight="1" thickBot="1" x14ac:dyDescent="0.25">
      <c r="A1404" s="81"/>
      <c r="B1404" s="62" t="s">
        <v>1786</v>
      </c>
      <c r="C1404" s="60">
        <f>IF(C1403="","",IF(AND(MONTH(C1403)&gt;=1,MONTH(C1403)&lt;=3),1,IF(AND(MONTH(C1403)&gt;=4,MONTH(C1403)&lt;=6),2,IF(AND(MONTH(C1403)&gt;=7,MONTH(C1403)&lt;=9),3,4))))</f>
        <v>2</v>
      </c>
      <c r="D1404" s="81"/>
      <c r="E1404" s="62" t="s">
        <v>13191</v>
      </c>
      <c r="F1404" s="61" t="s">
        <v>11111</v>
      </c>
      <c r="G1404" s="5"/>
      <c r="H1404" s="5"/>
      <c r="I1404" s="5"/>
      <c r="J1404" s="5"/>
    </row>
    <row r="1405" spans="1:10" ht="14.1" customHeight="1" thickBot="1" x14ac:dyDescent="0.25">
      <c r="A1405" s="5"/>
      <c r="B1405" s="5"/>
      <c r="C1405" s="5"/>
      <c r="D1405" s="5"/>
      <c r="E1405" s="5"/>
      <c r="F1405" s="5"/>
      <c r="G1405" s="5"/>
      <c r="H1405" s="5"/>
      <c r="I1405" s="5"/>
      <c r="J1405" s="5"/>
    </row>
    <row r="1406" spans="1:10" ht="14.1" customHeight="1" thickBot="1" x14ac:dyDescent="0.25">
      <c r="A1406" s="67" t="s">
        <v>15735</v>
      </c>
      <c r="B1406" s="67" t="s">
        <v>16146</v>
      </c>
      <c r="C1406" s="67" t="s">
        <v>15641</v>
      </c>
      <c r="D1406" s="67" t="s">
        <v>15251</v>
      </c>
      <c r="E1406" s="67" t="s">
        <v>6932</v>
      </c>
      <c r="F1406" s="67" t="s">
        <v>15280</v>
      </c>
      <c r="G1406" s="5"/>
      <c r="H1406" s="5"/>
      <c r="I1406" s="5"/>
      <c r="J1406" s="5"/>
    </row>
    <row r="1407" spans="1:10" ht="13.5" customHeight="1" x14ac:dyDescent="0.2">
      <c r="A1407" s="63">
        <v>43232105</v>
      </c>
      <c r="B1407" s="64" t="str">
        <f ca="1">IFERROR(INDEX(UNSPSCDes,MATCH(INDIRECT(ADDRESS(ROW(),COLUMN()-1,4)),UNSPSCCode,0)),"")</f>
        <v>Software de gráficas</v>
      </c>
      <c r="C1407" s="63" t="s">
        <v>1449</v>
      </c>
      <c r="D1407" s="63">
        <v>1</v>
      </c>
      <c r="E1407" s="66">
        <v>579000</v>
      </c>
      <c r="F1407" s="65">
        <f ca="1">INDIRECT(ADDRESS(ROW(),COLUMN()-2,4))*INDIRECT(ADDRESS(ROW(),COLUMN()-1,4))</f>
        <v>579000</v>
      </c>
      <c r="G1407" s="5"/>
      <c r="H1407" s="5"/>
      <c r="I1407" s="5"/>
      <c r="J1407" s="5"/>
    </row>
    <row r="1408" spans="1:10" ht="13.5" customHeight="1" x14ac:dyDescent="0.2">
      <c r="A1408" s="77">
        <v>43231513</v>
      </c>
      <c r="B1408" s="64" t="str">
        <f ca="1">IFERROR(INDEX(UNSPSCDes,MATCH(INDIRECT(ADDRESS(ROW(),COLUMN()-1,4)),UNSPSCCode,0)),"")</f>
        <v>Software para oficinas</v>
      </c>
      <c r="C1408" s="63" t="s">
        <v>1449</v>
      </c>
      <c r="D1408" s="63">
        <v>5</v>
      </c>
      <c r="E1408" s="66">
        <v>96500</v>
      </c>
      <c r="F1408" s="65">
        <f ca="1">INDIRECT(ADDRESS(ROW(),COLUMN()-2,4))*INDIRECT(ADDRESS(ROW(),COLUMN()-1,4))</f>
        <v>482500</v>
      </c>
      <c r="G1408" s="5"/>
      <c r="H1408" s="5"/>
      <c r="I1408" s="5"/>
      <c r="J1408" s="5"/>
    </row>
    <row r="1409" spans="1:10" ht="13.5" customHeight="1" x14ac:dyDescent="0.2">
      <c r="A1409" s="77">
        <v>43231513</v>
      </c>
      <c r="B1409" s="64" t="str">
        <f ca="1">IFERROR(INDEX(UNSPSCDes,MATCH(INDIRECT(ADDRESS(ROW(),COLUMN()-1,4)),UNSPSCCode,0)),"")</f>
        <v>Software para oficinas</v>
      </c>
      <c r="C1409" s="63" t="s">
        <v>1449</v>
      </c>
      <c r="D1409" s="63">
        <v>2</v>
      </c>
      <c r="E1409" s="66">
        <v>11886</v>
      </c>
      <c r="F1409" s="65">
        <f ca="1">INDIRECT(ADDRESS(ROW(),COLUMN()-2,4))*INDIRECT(ADDRESS(ROW(),COLUMN()-1,4))</f>
        <v>23772</v>
      </c>
      <c r="G1409" s="5"/>
      <c r="H1409" s="5"/>
      <c r="I1409" s="5"/>
      <c r="J1409" s="5"/>
    </row>
    <row r="1410" spans="1:10" ht="14.1" customHeight="1" x14ac:dyDescent="0.2">
      <c r="A1410" s="5"/>
      <c r="B1410" s="5"/>
      <c r="C1410" s="5"/>
      <c r="D1410" s="5"/>
      <c r="E1410" s="68" t="s">
        <v>12549</v>
      </c>
      <c r="F1410" s="69">
        <f ca="1">SUM(Table3126[MONTO TOTAL ESTIMADO])</f>
        <v>1085272</v>
      </c>
      <c r="G1410" s="5"/>
      <c r="H1410" s="5" t="str">
        <f>C1400</f>
        <v>Bienes</v>
      </c>
      <c r="I1410" s="5" t="str">
        <f>E1400</f>
        <v>No</v>
      </c>
      <c r="J1410" s="5" t="str">
        <f>D1400</f>
        <v>Compras Menores</v>
      </c>
    </row>
    <row r="1411" spans="1:10" ht="14.1" customHeight="1" thickBot="1" x14ac:dyDescent="0.3"/>
    <row r="1412" spans="1:10" ht="33.75" customHeight="1" thickBot="1" x14ac:dyDescent="0.25">
      <c r="A1412" s="59" t="s">
        <v>16382</v>
      </c>
      <c r="B1412" s="59" t="s">
        <v>161</v>
      </c>
      <c r="C1412" s="59" t="s">
        <v>11723</v>
      </c>
      <c r="D1412" s="59" t="s">
        <v>14377</v>
      </c>
      <c r="E1412" s="59" t="s">
        <v>10961</v>
      </c>
      <c r="F1412" s="59" t="s">
        <v>11094</v>
      </c>
      <c r="G1412" s="5"/>
      <c r="H1412" s="5"/>
      <c r="I1412" s="5"/>
      <c r="J1412" s="5"/>
    </row>
    <row r="1413" spans="1:10" ht="13.5" customHeight="1" thickBot="1" x14ac:dyDescent="0.25">
      <c r="A1413" s="61" t="s">
        <v>18892</v>
      </c>
      <c r="B1413" s="61" t="s">
        <v>18894</v>
      </c>
      <c r="C1413" s="61" t="s">
        <v>6798</v>
      </c>
      <c r="D1413" s="61" t="s">
        <v>10170</v>
      </c>
      <c r="E1413" s="61" t="s">
        <v>6033</v>
      </c>
      <c r="F1413" s="61"/>
      <c r="G1413" s="5"/>
      <c r="H1413" s="5"/>
      <c r="I1413" s="5"/>
      <c r="J1413" s="5"/>
    </row>
    <row r="1414" spans="1:10" ht="14.1" customHeight="1" thickBot="1" x14ac:dyDescent="0.25">
      <c r="A1414" s="80" t="s">
        <v>14828</v>
      </c>
      <c r="B1414" s="62" t="s">
        <v>8528</v>
      </c>
      <c r="C1414" s="71">
        <v>44928</v>
      </c>
      <c r="D1414" s="80" t="s">
        <v>9385</v>
      </c>
      <c r="E1414" s="62" t="s">
        <v>13092</v>
      </c>
      <c r="F1414" s="61" t="s">
        <v>3080</v>
      </c>
      <c r="G1414" s="5"/>
      <c r="H1414" s="5"/>
      <c r="I1414" s="5"/>
      <c r="J1414" s="5"/>
    </row>
    <row r="1415" spans="1:10" ht="14.1" customHeight="1" thickBot="1" x14ac:dyDescent="0.25">
      <c r="A1415" s="81"/>
      <c r="B1415" s="62" t="s">
        <v>1786</v>
      </c>
      <c r="C1415" s="60">
        <f>IF(C1414="","",IF(AND(MONTH(C1414)&gt;=1,MONTH(C1414)&lt;=3),1,IF(AND(MONTH(C1414)&gt;=4,MONTH(C1414)&lt;=6),2,IF(AND(MONTH(C1414)&gt;=7,MONTH(C1414)&lt;=9),3,4))))</f>
        <v>1</v>
      </c>
      <c r="D1415" s="81"/>
      <c r="E1415" s="62" t="s">
        <v>2417</v>
      </c>
      <c r="F1415" s="61" t="s">
        <v>11111</v>
      </c>
      <c r="G1415" s="5"/>
      <c r="H1415" s="5"/>
      <c r="I1415" s="5"/>
      <c r="J1415" s="5"/>
    </row>
    <row r="1416" spans="1:10" ht="14.1" customHeight="1" thickBot="1" x14ac:dyDescent="0.25">
      <c r="A1416" s="81"/>
      <c r="B1416" s="62" t="s">
        <v>12941</v>
      </c>
      <c r="C1416" s="71">
        <v>44929</v>
      </c>
      <c r="D1416" s="81"/>
      <c r="E1416" s="62" t="s">
        <v>3073</v>
      </c>
      <c r="F1416" s="61" t="s">
        <v>11111</v>
      </c>
      <c r="G1416" s="5"/>
      <c r="H1416" s="5"/>
      <c r="I1416" s="5"/>
      <c r="J1416" s="5"/>
    </row>
    <row r="1417" spans="1:10" ht="14.1" customHeight="1" thickBot="1" x14ac:dyDescent="0.25">
      <c r="A1417" s="81"/>
      <c r="B1417" s="62" t="s">
        <v>1786</v>
      </c>
      <c r="C1417" s="60">
        <f>IF(C1416="","",IF(AND(MONTH(C1416)&gt;=1,MONTH(C1416)&lt;=3),1,IF(AND(MONTH(C1416)&gt;=4,MONTH(C1416)&lt;=6),2,IF(AND(MONTH(C1416)&gt;=7,MONTH(C1416)&lt;=9),3,4))))</f>
        <v>1</v>
      </c>
      <c r="D1417" s="81"/>
      <c r="E1417" s="62" t="s">
        <v>13191</v>
      </c>
      <c r="F1417" s="61" t="s">
        <v>11111</v>
      </c>
      <c r="G1417" s="5"/>
      <c r="H1417" s="5"/>
      <c r="I1417" s="5"/>
      <c r="J1417" s="5"/>
    </row>
    <row r="1418" spans="1:10" ht="14.1" customHeight="1" thickBot="1" x14ac:dyDescent="0.25">
      <c r="A1418" s="5"/>
      <c r="B1418" s="5"/>
      <c r="C1418" s="5"/>
      <c r="D1418" s="5"/>
      <c r="E1418" s="5"/>
      <c r="F1418" s="5"/>
      <c r="G1418" s="5"/>
      <c r="H1418" s="5"/>
      <c r="I1418" s="5"/>
      <c r="J1418" s="5"/>
    </row>
    <row r="1419" spans="1:10" ht="14.1" customHeight="1" thickBot="1" x14ac:dyDescent="0.25">
      <c r="A1419" s="67" t="s">
        <v>15735</v>
      </c>
      <c r="B1419" s="67" t="s">
        <v>16146</v>
      </c>
      <c r="C1419" s="67" t="s">
        <v>15641</v>
      </c>
      <c r="D1419" s="67" t="s">
        <v>15251</v>
      </c>
      <c r="E1419" s="67" t="s">
        <v>6932</v>
      </c>
      <c r="F1419" s="67" t="s">
        <v>15280</v>
      </c>
      <c r="G1419" s="5"/>
      <c r="H1419" s="5"/>
      <c r="I1419" s="5"/>
      <c r="J1419" s="5"/>
    </row>
    <row r="1420" spans="1:10" ht="13.5" customHeight="1" x14ac:dyDescent="0.2">
      <c r="A1420" s="77">
        <v>56112103</v>
      </c>
      <c r="B1420" s="64" t="str">
        <f ca="1">IFERROR(INDEX(UNSPSCDes,MATCH(INDIRECT(ADDRESS(ROW(),COLUMN()-1,4)),UNSPSCCode,0)),"")</f>
        <v>Sillas para visitantes</v>
      </c>
      <c r="C1420" s="63" t="s">
        <v>1449</v>
      </c>
      <c r="D1420" s="63">
        <v>500</v>
      </c>
      <c r="E1420" s="66">
        <v>33</v>
      </c>
      <c r="F1420" s="65">
        <f ca="1">INDIRECT(ADDRESS(ROW(),COLUMN()-2,4))*INDIRECT(ADDRESS(ROW(),COLUMN()-1,4))</f>
        <v>16500</v>
      </c>
      <c r="G1420" s="5"/>
      <c r="H1420" s="5"/>
      <c r="I1420" s="5"/>
      <c r="J1420" s="5"/>
    </row>
    <row r="1421" spans="1:10" ht="13.5" customHeight="1" x14ac:dyDescent="0.2">
      <c r="A1421" s="77">
        <v>56101519</v>
      </c>
      <c r="B1421" s="64" t="str">
        <f ca="1">IFERROR(INDEX(UNSPSCDes,MATCH(INDIRECT(ADDRESS(ROW(),COLUMN()-1,4)),UNSPSCCode,0)),"")</f>
        <v>Mesas</v>
      </c>
      <c r="C1421" s="63" t="s">
        <v>1449</v>
      </c>
      <c r="D1421" s="63">
        <v>42</v>
      </c>
      <c r="E1421" s="66">
        <v>540</v>
      </c>
      <c r="F1421" s="65">
        <f ca="1">INDIRECT(ADDRESS(ROW(),COLUMN()-2,4))*INDIRECT(ADDRESS(ROW(),COLUMN()-1,4))</f>
        <v>22680</v>
      </c>
      <c r="G1421" s="5"/>
      <c r="H1421" s="5"/>
      <c r="I1421" s="5"/>
      <c r="J1421" s="5"/>
    </row>
    <row r="1422" spans="1:10" ht="13.5" customHeight="1" x14ac:dyDescent="0.2">
      <c r="A1422" s="77">
        <v>80141607</v>
      </c>
      <c r="B1422" s="64" t="str">
        <f ca="1">IFERROR(INDEX(UNSPSCDes,MATCH(INDIRECT(ADDRESS(ROW(),COLUMN()-1,4)),UNSPSCCode,0)),"")</f>
        <v>Gestión de eventos</v>
      </c>
      <c r="C1422" s="63" t="s">
        <v>1449</v>
      </c>
      <c r="D1422" s="63">
        <v>2</v>
      </c>
      <c r="E1422" s="66">
        <v>23000</v>
      </c>
      <c r="F1422" s="65">
        <f ca="1">INDIRECT(ADDRESS(ROW(),COLUMN()-2,4))*INDIRECT(ADDRESS(ROW(),COLUMN()-1,4))</f>
        <v>46000</v>
      </c>
      <c r="G1422" s="5"/>
      <c r="H1422" s="5"/>
      <c r="I1422" s="5"/>
      <c r="J1422" s="5"/>
    </row>
    <row r="1423" spans="1:10" ht="13.5" customHeight="1" x14ac:dyDescent="0.2">
      <c r="A1423" s="63">
        <v>80141902</v>
      </c>
      <c r="B1423" s="64" t="str">
        <f ca="1">IFERROR(INDEX(UNSPSCDes,MATCH(INDIRECT(ADDRESS(ROW(),COLUMN()-1,4)),UNSPSCCode,0)),"")</f>
        <v>Reuniones y eventos</v>
      </c>
      <c r="C1423" s="63" t="s">
        <v>1449</v>
      </c>
      <c r="D1423" s="63">
        <v>2</v>
      </c>
      <c r="E1423" s="66">
        <v>25423.73</v>
      </c>
      <c r="F1423" s="65">
        <f ca="1">INDIRECT(ADDRESS(ROW(),COLUMN()-2,4))*INDIRECT(ADDRESS(ROW(),COLUMN()-1,4))</f>
        <v>50847.46</v>
      </c>
      <c r="G1423" s="5"/>
      <c r="H1423" s="5"/>
      <c r="I1423" s="5"/>
      <c r="J1423" s="5"/>
    </row>
    <row r="1424" spans="1:10" ht="13.5" customHeight="1" x14ac:dyDescent="0.2">
      <c r="A1424" s="77">
        <v>80141607</v>
      </c>
      <c r="B1424" s="64" t="str">
        <f ca="1">IFERROR(INDEX(UNSPSCDes,MATCH(INDIRECT(ADDRESS(ROW(),COLUMN()-1,4)),UNSPSCCode,0)),"")</f>
        <v>Gestión de eventos</v>
      </c>
      <c r="C1424" s="63" t="s">
        <v>1449</v>
      </c>
      <c r="D1424" s="63">
        <v>1</v>
      </c>
      <c r="E1424" s="66">
        <v>531000</v>
      </c>
      <c r="F1424" s="65">
        <f ca="1">INDIRECT(ADDRESS(ROW(),COLUMN()-2,4))*INDIRECT(ADDRESS(ROW(),COLUMN()-1,4))</f>
        <v>531000</v>
      </c>
      <c r="G1424" s="5"/>
      <c r="H1424" s="5"/>
      <c r="I1424" s="5"/>
      <c r="J1424" s="5"/>
    </row>
    <row r="1425" spans="1:10" ht="14.1" customHeight="1" x14ac:dyDescent="0.2">
      <c r="A1425" s="5"/>
      <c r="B1425" s="5"/>
      <c r="C1425" s="5"/>
      <c r="D1425" s="5"/>
      <c r="E1425" s="68" t="s">
        <v>12549</v>
      </c>
      <c r="F1425" s="69">
        <f ca="1">SUM(Table3128[MONTO TOTAL ESTIMADO])</f>
        <v>667027.46</v>
      </c>
      <c r="G1425" s="5"/>
      <c r="H1425" s="5" t="str">
        <f>C1413</f>
        <v>Servicios</v>
      </c>
      <c r="I1425" s="5" t="str">
        <f>E1413</f>
        <v>MIPYME Mujeres</v>
      </c>
      <c r="J1425" s="5" t="str">
        <f>D1413</f>
        <v>Compras por debajo del Umbral</v>
      </c>
    </row>
    <row r="1426" spans="1:10" ht="14.1" customHeight="1" thickBot="1" x14ac:dyDescent="0.3"/>
    <row r="1427" spans="1:10" ht="33.75" customHeight="1" thickBot="1" x14ac:dyDescent="0.25">
      <c r="A1427" s="59" t="s">
        <v>16382</v>
      </c>
      <c r="B1427" s="59" t="s">
        <v>161</v>
      </c>
      <c r="C1427" s="59" t="s">
        <v>11723</v>
      </c>
      <c r="D1427" s="59" t="s">
        <v>14377</v>
      </c>
      <c r="E1427" s="59" t="s">
        <v>10961</v>
      </c>
      <c r="F1427" s="59" t="s">
        <v>11094</v>
      </c>
      <c r="G1427" s="5"/>
      <c r="H1427" s="5"/>
      <c r="I1427" s="5"/>
      <c r="J1427" s="5"/>
    </row>
    <row r="1428" spans="1:10" ht="14.1" customHeight="1" thickBot="1" x14ac:dyDescent="0.25">
      <c r="A1428" s="61" t="s">
        <v>18892</v>
      </c>
      <c r="B1428" s="61" t="s">
        <v>18895</v>
      </c>
      <c r="C1428" s="61" t="s">
        <v>6798</v>
      </c>
      <c r="D1428" s="61" t="s">
        <v>17483</v>
      </c>
      <c r="E1428" s="61" t="s">
        <v>6033</v>
      </c>
      <c r="F1428" s="61"/>
      <c r="G1428" s="5"/>
      <c r="H1428" s="5"/>
      <c r="I1428" s="5"/>
      <c r="J1428" s="5"/>
    </row>
    <row r="1429" spans="1:10" ht="14.1" customHeight="1" thickBot="1" x14ac:dyDescent="0.25">
      <c r="A1429" s="80" t="s">
        <v>14828</v>
      </c>
      <c r="B1429" s="62" t="s">
        <v>8528</v>
      </c>
      <c r="C1429" s="71">
        <v>45019</v>
      </c>
      <c r="D1429" s="80" t="s">
        <v>9385</v>
      </c>
      <c r="E1429" s="62" t="s">
        <v>13092</v>
      </c>
      <c r="F1429" s="61" t="s">
        <v>3080</v>
      </c>
      <c r="G1429" s="5"/>
      <c r="H1429" s="5"/>
      <c r="I1429" s="5"/>
      <c r="J1429" s="5"/>
    </row>
    <row r="1430" spans="1:10" ht="14.1" customHeight="1" thickBot="1" x14ac:dyDescent="0.25">
      <c r="A1430" s="81"/>
      <c r="B1430" s="62" t="s">
        <v>1786</v>
      </c>
      <c r="C1430" s="60">
        <f>IF(C1429="","",IF(AND(MONTH(C1429)&gt;=1,MONTH(C1429)&lt;=3),1,IF(AND(MONTH(C1429)&gt;=4,MONTH(C1429)&lt;=6),2,IF(AND(MONTH(C1429)&gt;=7,MONTH(C1429)&lt;=9),3,4))))</f>
        <v>2</v>
      </c>
      <c r="D1430" s="81"/>
      <c r="E1430" s="62" t="s">
        <v>2417</v>
      </c>
      <c r="F1430" s="61" t="s">
        <v>11111</v>
      </c>
      <c r="G1430" s="5"/>
      <c r="H1430" s="5"/>
      <c r="I1430" s="5"/>
      <c r="J1430" s="5"/>
    </row>
    <row r="1431" spans="1:10" ht="14.1" customHeight="1" thickBot="1" x14ac:dyDescent="0.25">
      <c r="A1431" s="81"/>
      <c r="B1431" s="62" t="s">
        <v>12941</v>
      </c>
      <c r="C1431" s="71">
        <v>45034</v>
      </c>
      <c r="D1431" s="81"/>
      <c r="E1431" s="62" t="s">
        <v>3073</v>
      </c>
      <c r="F1431" s="61" t="s">
        <v>11111</v>
      </c>
      <c r="G1431" s="5"/>
      <c r="H1431" s="5"/>
      <c r="I1431" s="5"/>
      <c r="J1431" s="5"/>
    </row>
    <row r="1432" spans="1:10" ht="14.1" customHeight="1" thickBot="1" x14ac:dyDescent="0.25">
      <c r="A1432" s="81"/>
      <c r="B1432" s="62" t="s">
        <v>1786</v>
      </c>
      <c r="C1432" s="60">
        <f>IF(C1431="","",IF(AND(MONTH(C1431)&gt;=1,MONTH(C1431)&lt;=3),1,IF(AND(MONTH(C1431)&gt;=4,MONTH(C1431)&lt;=6),2,IF(AND(MONTH(C1431)&gt;=7,MONTH(C1431)&lt;=9),3,4))))</f>
        <v>2</v>
      </c>
      <c r="D1432" s="81"/>
      <c r="E1432" s="62" t="s">
        <v>13191</v>
      </c>
      <c r="F1432" s="61" t="s">
        <v>11111</v>
      </c>
      <c r="G1432" s="5"/>
      <c r="H1432" s="5"/>
      <c r="I1432" s="5"/>
      <c r="J1432" s="5"/>
    </row>
    <row r="1433" spans="1:10" ht="14.1" customHeight="1" thickBot="1" x14ac:dyDescent="0.25">
      <c r="A1433" s="5"/>
      <c r="B1433" s="5"/>
      <c r="C1433" s="5"/>
      <c r="D1433" s="5"/>
      <c r="E1433" s="5"/>
      <c r="F1433" s="5"/>
      <c r="G1433" s="5"/>
      <c r="H1433" s="5"/>
      <c r="I1433" s="5"/>
      <c r="J1433" s="5"/>
    </row>
    <row r="1434" spans="1:10" ht="14.1" customHeight="1" thickBot="1" x14ac:dyDescent="0.25">
      <c r="A1434" s="67" t="s">
        <v>15735</v>
      </c>
      <c r="B1434" s="67" t="s">
        <v>16146</v>
      </c>
      <c r="C1434" s="67" t="s">
        <v>15641</v>
      </c>
      <c r="D1434" s="67" t="s">
        <v>15251</v>
      </c>
      <c r="E1434" s="67" t="s">
        <v>6932</v>
      </c>
      <c r="F1434" s="67" t="s">
        <v>15280</v>
      </c>
      <c r="G1434" s="5"/>
      <c r="H1434" s="5"/>
      <c r="I1434" s="5"/>
      <c r="J1434" s="5"/>
    </row>
    <row r="1435" spans="1:10" ht="13.5" customHeight="1" x14ac:dyDescent="0.2">
      <c r="A1435" s="77">
        <v>56112103</v>
      </c>
      <c r="B1435" s="64" t="str">
        <f t="shared" ref="B1435:B1448" ca="1" si="20">IFERROR(INDEX(UNSPSCDes,MATCH(INDIRECT(ADDRESS(ROW(),COLUMN()-1,4)),UNSPSCCode,0)),"")</f>
        <v>Sillas para visitantes</v>
      </c>
      <c r="C1435" s="63" t="s">
        <v>1449</v>
      </c>
      <c r="D1435" s="63">
        <v>16</v>
      </c>
      <c r="E1435" s="66">
        <v>160</v>
      </c>
      <c r="F1435" s="65">
        <f t="shared" ref="F1435:F1448" ca="1" si="21">INDIRECT(ADDRESS(ROW(),COLUMN()-2,4))*INDIRECT(ADDRESS(ROW(),COLUMN()-1,4))</f>
        <v>2560</v>
      </c>
      <c r="G1435" s="5"/>
      <c r="H1435" s="5"/>
      <c r="I1435" s="5"/>
      <c r="J1435" s="5"/>
    </row>
    <row r="1436" spans="1:10" ht="13.5" customHeight="1" x14ac:dyDescent="0.2">
      <c r="A1436" s="77">
        <v>56112103</v>
      </c>
      <c r="B1436" s="64" t="str">
        <f t="shared" ca="1" si="20"/>
        <v>Sillas para visitantes</v>
      </c>
      <c r="C1436" s="63" t="s">
        <v>1449</v>
      </c>
      <c r="D1436" s="63">
        <v>1910</v>
      </c>
      <c r="E1436" s="66">
        <v>33</v>
      </c>
      <c r="F1436" s="65">
        <f t="shared" ca="1" si="21"/>
        <v>63030</v>
      </c>
      <c r="G1436" s="5"/>
      <c r="H1436" s="5"/>
      <c r="I1436" s="5"/>
      <c r="J1436" s="5"/>
    </row>
    <row r="1437" spans="1:10" ht="13.5" customHeight="1" x14ac:dyDescent="0.2">
      <c r="A1437" s="77">
        <v>56101519</v>
      </c>
      <c r="B1437" s="64" t="str">
        <f t="shared" ca="1" si="20"/>
        <v>Mesas</v>
      </c>
      <c r="C1437" s="63" t="s">
        <v>1449</v>
      </c>
      <c r="D1437" s="63">
        <v>122</v>
      </c>
      <c r="E1437" s="66">
        <v>540</v>
      </c>
      <c r="F1437" s="65">
        <f t="shared" ca="1" si="21"/>
        <v>65880</v>
      </c>
      <c r="G1437" s="5"/>
      <c r="H1437" s="5"/>
      <c r="I1437" s="5"/>
      <c r="J1437" s="5"/>
    </row>
    <row r="1438" spans="1:10" ht="13.5" customHeight="1" x14ac:dyDescent="0.2">
      <c r="A1438" s="77">
        <v>10161707</v>
      </c>
      <c r="B1438" s="64" t="str">
        <f t="shared" ca="1" si="20"/>
        <v>Arreglo de flores cortadas</v>
      </c>
      <c r="C1438" s="63" t="s">
        <v>1449</v>
      </c>
      <c r="D1438" s="63">
        <v>20</v>
      </c>
      <c r="E1438" s="66">
        <v>1600</v>
      </c>
      <c r="F1438" s="65">
        <f t="shared" ca="1" si="21"/>
        <v>32000</v>
      </c>
      <c r="G1438" s="5"/>
      <c r="H1438" s="5"/>
      <c r="I1438" s="5"/>
      <c r="J1438" s="5"/>
    </row>
    <row r="1439" spans="1:10" ht="13.5" customHeight="1" x14ac:dyDescent="0.2">
      <c r="A1439" s="77">
        <v>56101519</v>
      </c>
      <c r="B1439" s="64" t="str">
        <f t="shared" ca="1" si="20"/>
        <v>Mesas</v>
      </c>
      <c r="C1439" s="63" t="s">
        <v>1449</v>
      </c>
      <c r="D1439" s="63">
        <v>8</v>
      </c>
      <c r="E1439" s="66">
        <v>1600</v>
      </c>
      <c r="F1439" s="65">
        <f t="shared" ca="1" si="21"/>
        <v>12800</v>
      </c>
      <c r="G1439" s="5"/>
      <c r="H1439" s="5"/>
      <c r="I1439" s="5"/>
      <c r="J1439" s="5"/>
    </row>
    <row r="1440" spans="1:10" ht="13.5" customHeight="1" x14ac:dyDescent="0.2">
      <c r="A1440" s="77">
        <v>39111504</v>
      </c>
      <c r="B1440" s="64" t="str">
        <f t="shared" ca="1" si="20"/>
        <v>Sistemas de iluminación de escenario o estudio</v>
      </c>
      <c r="C1440" s="63" t="s">
        <v>1449</v>
      </c>
      <c r="D1440" s="63">
        <v>20</v>
      </c>
      <c r="E1440" s="66">
        <v>1800</v>
      </c>
      <c r="F1440" s="65">
        <f t="shared" ca="1" si="21"/>
        <v>36000</v>
      </c>
      <c r="G1440" s="5"/>
      <c r="H1440" s="5"/>
      <c r="I1440" s="5"/>
      <c r="J1440" s="5"/>
    </row>
    <row r="1441" spans="1:10" ht="13.5" customHeight="1" x14ac:dyDescent="0.2">
      <c r="A1441" s="63">
        <v>82141504</v>
      </c>
      <c r="B1441" s="64" t="str">
        <f t="shared" ca="1" si="20"/>
        <v>Servicios de diseño de gráficos o gráficas</v>
      </c>
      <c r="C1441" s="63" t="s">
        <v>1449</v>
      </c>
      <c r="D1441" s="63">
        <v>2</v>
      </c>
      <c r="E1441" s="66">
        <v>2000</v>
      </c>
      <c r="F1441" s="65">
        <f t="shared" ca="1" si="21"/>
        <v>4000</v>
      </c>
      <c r="G1441" s="5"/>
      <c r="H1441" s="5"/>
      <c r="I1441" s="5"/>
      <c r="J1441" s="5"/>
    </row>
    <row r="1442" spans="1:10" ht="13.5" customHeight="1" x14ac:dyDescent="0.2">
      <c r="A1442" s="77">
        <v>52161542</v>
      </c>
      <c r="B1442" s="64" t="str">
        <f t="shared" ca="1" si="20"/>
        <v>Pantallas de plasma</v>
      </c>
      <c r="C1442" s="63" t="s">
        <v>1449</v>
      </c>
      <c r="D1442" s="63">
        <v>2</v>
      </c>
      <c r="E1442" s="66">
        <v>3500</v>
      </c>
      <c r="F1442" s="65">
        <f t="shared" ca="1" si="21"/>
        <v>7000</v>
      </c>
      <c r="G1442" s="5"/>
      <c r="H1442" s="5"/>
      <c r="I1442" s="5"/>
      <c r="J1442" s="5"/>
    </row>
    <row r="1443" spans="1:10" ht="13.5" customHeight="1" x14ac:dyDescent="0.2">
      <c r="A1443" s="63">
        <v>45111901</v>
      </c>
      <c r="B1443" s="64" t="str">
        <f t="shared" ca="1" si="20"/>
        <v>Sistemas de audio conferencias</v>
      </c>
      <c r="C1443" s="63" t="s">
        <v>1449</v>
      </c>
      <c r="D1443" s="63">
        <v>1</v>
      </c>
      <c r="E1443" s="66">
        <v>7650</v>
      </c>
      <c r="F1443" s="65">
        <f t="shared" ca="1" si="21"/>
        <v>7650</v>
      </c>
      <c r="G1443" s="5"/>
      <c r="H1443" s="5"/>
      <c r="I1443" s="5"/>
      <c r="J1443" s="5"/>
    </row>
    <row r="1444" spans="1:10" ht="13.5" customHeight="1" x14ac:dyDescent="0.2">
      <c r="A1444" s="63">
        <v>31162308</v>
      </c>
      <c r="B1444" s="64" t="str">
        <f t="shared" ca="1" si="20"/>
        <v>Paneles de montaje</v>
      </c>
      <c r="C1444" s="63" t="s">
        <v>1449</v>
      </c>
      <c r="D1444" s="63">
        <v>2</v>
      </c>
      <c r="E1444" s="66">
        <v>8700</v>
      </c>
      <c r="F1444" s="65">
        <f t="shared" ca="1" si="21"/>
        <v>17400</v>
      </c>
      <c r="G1444" s="5"/>
      <c r="H1444" s="5"/>
      <c r="I1444" s="5"/>
      <c r="J1444" s="5"/>
    </row>
    <row r="1445" spans="1:10" ht="13.5" customHeight="1" x14ac:dyDescent="0.2">
      <c r="A1445" s="77">
        <v>80141607</v>
      </c>
      <c r="B1445" s="64" t="str">
        <f t="shared" ca="1" si="20"/>
        <v>Gestión de eventos</v>
      </c>
      <c r="C1445" s="63" t="s">
        <v>1449</v>
      </c>
      <c r="D1445" s="63">
        <v>12</v>
      </c>
      <c r="E1445" s="66">
        <v>23000</v>
      </c>
      <c r="F1445" s="65">
        <f t="shared" ca="1" si="21"/>
        <v>276000</v>
      </c>
      <c r="G1445" s="5"/>
      <c r="H1445" s="5"/>
      <c r="I1445" s="5"/>
      <c r="J1445" s="5"/>
    </row>
    <row r="1446" spans="1:10" ht="13.5" customHeight="1" x14ac:dyDescent="0.2">
      <c r="A1446" s="63">
        <v>80141902</v>
      </c>
      <c r="B1446" s="64" t="str">
        <f t="shared" ca="1" si="20"/>
        <v>Reuniones y eventos</v>
      </c>
      <c r="C1446" s="63" t="s">
        <v>1449</v>
      </c>
      <c r="D1446" s="63">
        <v>9</v>
      </c>
      <c r="E1446" s="66">
        <v>25423.732</v>
      </c>
      <c r="F1446" s="65">
        <f t="shared" ca="1" si="21"/>
        <v>228813.58799999999</v>
      </c>
      <c r="G1446" s="5"/>
      <c r="H1446" s="5"/>
      <c r="I1446" s="5"/>
      <c r="J1446" s="5"/>
    </row>
    <row r="1447" spans="1:10" ht="13.5" customHeight="1" x14ac:dyDescent="0.2">
      <c r="A1447" s="63">
        <v>56121301</v>
      </c>
      <c r="B1447" s="64" t="str">
        <f t="shared" ca="1" si="20"/>
        <v>Escenarios pequeños (por ejemplo para un coro)</v>
      </c>
      <c r="C1447" s="63" t="s">
        <v>1449</v>
      </c>
      <c r="D1447" s="63">
        <v>1</v>
      </c>
      <c r="E1447" s="66">
        <v>35000</v>
      </c>
      <c r="F1447" s="65">
        <f t="shared" ca="1" si="21"/>
        <v>35000</v>
      </c>
      <c r="G1447" s="5"/>
      <c r="H1447" s="5"/>
      <c r="I1447" s="5"/>
      <c r="J1447" s="5"/>
    </row>
    <row r="1448" spans="1:10" ht="13.5" customHeight="1" x14ac:dyDescent="0.2">
      <c r="A1448" s="63">
        <v>31162308</v>
      </c>
      <c r="B1448" s="64" t="str">
        <f t="shared" ca="1" si="20"/>
        <v>Paneles de montaje</v>
      </c>
      <c r="C1448" s="63" t="s">
        <v>1449</v>
      </c>
      <c r="D1448" s="63">
        <v>2</v>
      </c>
      <c r="E1448" s="66">
        <v>11500</v>
      </c>
      <c r="F1448" s="65">
        <f t="shared" ca="1" si="21"/>
        <v>23000</v>
      </c>
      <c r="G1448" s="5"/>
      <c r="H1448" s="5"/>
      <c r="I1448" s="5"/>
      <c r="J1448" s="5"/>
    </row>
    <row r="1449" spans="1:10" ht="14.1" customHeight="1" x14ac:dyDescent="0.2">
      <c r="A1449" s="5"/>
      <c r="B1449" s="5"/>
      <c r="C1449" s="5"/>
      <c r="D1449" s="5"/>
      <c r="E1449" s="68" t="s">
        <v>12549</v>
      </c>
      <c r="F1449" s="69">
        <f ca="1">SUM(Table3129[MONTO TOTAL ESTIMADO])</f>
        <v>811133.58799999999</v>
      </c>
      <c r="G1449" s="5"/>
      <c r="H1449" s="5" t="str">
        <f>C1428</f>
        <v>Servicios</v>
      </c>
      <c r="I1449" s="5" t="str">
        <f>E1428</f>
        <v>MIPYME Mujeres</v>
      </c>
      <c r="J1449" s="5" t="str">
        <f>D1428</f>
        <v>Compras Menores</v>
      </c>
    </row>
    <row r="1450" spans="1:10" ht="14.1" customHeight="1" thickBot="1" x14ac:dyDescent="0.3"/>
    <row r="1451" spans="1:10" ht="33.75" customHeight="1" thickBot="1" x14ac:dyDescent="0.25">
      <c r="A1451" s="59" t="s">
        <v>16382</v>
      </c>
      <c r="B1451" s="59" t="s">
        <v>161</v>
      </c>
      <c r="C1451" s="59" t="s">
        <v>11723</v>
      </c>
      <c r="D1451" s="59" t="s">
        <v>14377</v>
      </c>
      <c r="E1451" s="59" t="s">
        <v>10961</v>
      </c>
      <c r="F1451" s="59" t="s">
        <v>11094</v>
      </c>
      <c r="G1451" s="5"/>
      <c r="H1451" s="5"/>
      <c r="I1451" s="5"/>
      <c r="J1451" s="5"/>
    </row>
    <row r="1452" spans="1:10" ht="14.1" customHeight="1" thickBot="1" x14ac:dyDescent="0.25">
      <c r="A1452" s="61" t="s">
        <v>18892</v>
      </c>
      <c r="B1452" s="61" t="s">
        <v>18895</v>
      </c>
      <c r="C1452" s="61" t="s">
        <v>6798</v>
      </c>
      <c r="D1452" s="61" t="s">
        <v>1875</v>
      </c>
      <c r="E1452" s="61" t="s">
        <v>6033</v>
      </c>
      <c r="F1452" s="61"/>
      <c r="G1452" s="5"/>
      <c r="H1452" s="5"/>
      <c r="I1452" s="5"/>
      <c r="J1452" s="5"/>
    </row>
    <row r="1453" spans="1:10" ht="14.1" customHeight="1" thickBot="1" x14ac:dyDescent="0.25">
      <c r="A1453" s="80" t="s">
        <v>14828</v>
      </c>
      <c r="B1453" s="62" t="s">
        <v>8528</v>
      </c>
      <c r="C1453" s="71">
        <v>45110</v>
      </c>
      <c r="D1453" s="80" t="s">
        <v>9385</v>
      </c>
      <c r="E1453" s="62" t="s">
        <v>13092</v>
      </c>
      <c r="F1453" s="61" t="s">
        <v>3080</v>
      </c>
      <c r="G1453" s="5"/>
      <c r="H1453" s="5"/>
      <c r="I1453" s="5"/>
      <c r="J1453" s="5"/>
    </row>
    <row r="1454" spans="1:10" ht="14.1" customHeight="1" thickBot="1" x14ac:dyDescent="0.25">
      <c r="A1454" s="81"/>
      <c r="B1454" s="62" t="s">
        <v>1786</v>
      </c>
      <c r="C1454" s="60">
        <f>IF(C1453="","",IF(AND(MONTH(C1453)&gt;=1,MONTH(C1453)&lt;=3),1,IF(AND(MONTH(C1453)&gt;=4,MONTH(C1453)&lt;=6),2,IF(AND(MONTH(C1453)&gt;=7,MONTH(C1453)&lt;=9),3,4))))</f>
        <v>3</v>
      </c>
      <c r="D1454" s="81"/>
      <c r="E1454" s="62" t="s">
        <v>2417</v>
      </c>
      <c r="F1454" s="61" t="s">
        <v>11111</v>
      </c>
      <c r="G1454" s="5"/>
      <c r="H1454" s="5"/>
      <c r="I1454" s="5"/>
      <c r="J1454" s="5"/>
    </row>
    <row r="1455" spans="1:10" ht="14.1" customHeight="1" thickBot="1" x14ac:dyDescent="0.25">
      <c r="A1455" s="81"/>
      <c r="B1455" s="62" t="s">
        <v>12941</v>
      </c>
      <c r="C1455" s="71">
        <v>45125</v>
      </c>
      <c r="D1455" s="81"/>
      <c r="E1455" s="62" t="s">
        <v>3073</v>
      </c>
      <c r="F1455" s="61" t="s">
        <v>11111</v>
      </c>
      <c r="G1455" s="5"/>
      <c r="H1455" s="5"/>
      <c r="I1455" s="5"/>
      <c r="J1455" s="5"/>
    </row>
    <row r="1456" spans="1:10" ht="14.1" customHeight="1" thickBot="1" x14ac:dyDescent="0.25">
      <c r="A1456" s="81"/>
      <c r="B1456" s="62" t="s">
        <v>1786</v>
      </c>
      <c r="C1456" s="60">
        <f>IF(C1455="","",IF(AND(MONTH(C1455)&gt;=1,MONTH(C1455)&lt;=3),1,IF(AND(MONTH(C1455)&gt;=4,MONTH(C1455)&lt;=6),2,IF(AND(MONTH(C1455)&gt;=7,MONTH(C1455)&lt;=9),3,4))))</f>
        <v>3</v>
      </c>
      <c r="D1456" s="81"/>
      <c r="E1456" s="62" t="s">
        <v>13191</v>
      </c>
      <c r="F1456" s="61" t="s">
        <v>11111</v>
      </c>
      <c r="G1456" s="5"/>
      <c r="H1456" s="5"/>
      <c r="I1456" s="5"/>
      <c r="J1456" s="5"/>
    </row>
    <row r="1457" spans="1:10" ht="14.1" customHeight="1" thickBot="1" x14ac:dyDescent="0.25">
      <c r="A1457" s="5"/>
      <c r="B1457" s="5"/>
      <c r="C1457" s="5"/>
      <c r="D1457" s="5"/>
      <c r="E1457" s="5"/>
      <c r="F1457" s="5"/>
      <c r="G1457" s="5"/>
      <c r="H1457" s="5"/>
      <c r="I1457" s="5"/>
      <c r="J1457" s="5"/>
    </row>
    <row r="1458" spans="1:10" ht="14.1" customHeight="1" thickBot="1" x14ac:dyDescent="0.25">
      <c r="A1458" s="67" t="s">
        <v>15735</v>
      </c>
      <c r="B1458" s="67" t="s">
        <v>16146</v>
      </c>
      <c r="C1458" s="67" t="s">
        <v>15641</v>
      </c>
      <c r="D1458" s="67" t="s">
        <v>15251</v>
      </c>
      <c r="E1458" s="67" t="s">
        <v>6932</v>
      </c>
      <c r="F1458" s="67" t="s">
        <v>15280</v>
      </c>
      <c r="G1458" s="5"/>
      <c r="H1458" s="5"/>
      <c r="I1458" s="5"/>
      <c r="J1458" s="5"/>
    </row>
    <row r="1459" spans="1:10" ht="13.5" customHeight="1" x14ac:dyDescent="0.2">
      <c r="A1459" s="77">
        <v>56112103</v>
      </c>
      <c r="B1459" s="64" t="str">
        <f t="shared" ref="B1459:B1473" ca="1" si="22">IFERROR(INDEX(UNSPSCDes,MATCH(INDIRECT(ADDRESS(ROW(),COLUMN()-1,4)),UNSPSCCode,0)),"")</f>
        <v>Sillas para visitantes</v>
      </c>
      <c r="C1459" s="63" t="s">
        <v>1449</v>
      </c>
      <c r="D1459" s="63">
        <v>1330</v>
      </c>
      <c r="E1459" s="66">
        <v>16</v>
      </c>
      <c r="F1459" s="65">
        <f t="shared" ref="F1459:F1473" ca="1" si="23">INDIRECT(ADDRESS(ROW(),COLUMN()-2,4))*INDIRECT(ADDRESS(ROW(),COLUMN()-1,4))</f>
        <v>21280</v>
      </c>
      <c r="G1459" s="5"/>
      <c r="H1459" s="5"/>
      <c r="I1459" s="5"/>
      <c r="J1459" s="5"/>
    </row>
    <row r="1460" spans="1:10" ht="13.5" customHeight="1" x14ac:dyDescent="0.2">
      <c r="A1460" s="77">
        <v>56112103</v>
      </c>
      <c r="B1460" s="64" t="str">
        <f t="shared" ca="1" si="22"/>
        <v>Sillas para visitantes</v>
      </c>
      <c r="C1460" s="63" t="s">
        <v>1449</v>
      </c>
      <c r="D1460" s="63">
        <v>740</v>
      </c>
      <c r="E1460" s="66">
        <v>33</v>
      </c>
      <c r="F1460" s="65">
        <f t="shared" ca="1" si="23"/>
        <v>24420</v>
      </c>
      <c r="G1460" s="5"/>
      <c r="H1460" s="5"/>
      <c r="I1460" s="5"/>
      <c r="J1460" s="5"/>
    </row>
    <row r="1461" spans="1:10" ht="13.5" customHeight="1" x14ac:dyDescent="0.2">
      <c r="A1461" s="77">
        <v>56101519</v>
      </c>
      <c r="B1461" s="64" t="str">
        <f t="shared" ca="1" si="22"/>
        <v>Mesas</v>
      </c>
      <c r="C1461" s="63" t="s">
        <v>1449</v>
      </c>
      <c r="D1461" s="63">
        <v>62</v>
      </c>
      <c r="E1461" s="66">
        <v>540</v>
      </c>
      <c r="F1461" s="65">
        <f t="shared" ca="1" si="23"/>
        <v>33480</v>
      </c>
      <c r="G1461" s="5"/>
      <c r="H1461" s="5"/>
      <c r="I1461" s="5"/>
      <c r="J1461" s="5"/>
    </row>
    <row r="1462" spans="1:10" ht="13.5" customHeight="1" x14ac:dyDescent="0.2">
      <c r="A1462" s="77">
        <v>10161707</v>
      </c>
      <c r="B1462" s="64" t="str">
        <f t="shared" ca="1" si="22"/>
        <v>Arreglo de flores cortadas</v>
      </c>
      <c r="C1462" s="63" t="s">
        <v>1449</v>
      </c>
      <c r="D1462" s="63">
        <v>80</v>
      </c>
      <c r="E1462" s="66">
        <v>1600</v>
      </c>
      <c r="F1462" s="65">
        <f t="shared" ca="1" si="23"/>
        <v>128000</v>
      </c>
      <c r="G1462" s="5"/>
      <c r="H1462" s="5"/>
      <c r="I1462" s="5"/>
      <c r="J1462" s="5"/>
    </row>
    <row r="1463" spans="1:10" ht="13.5" customHeight="1" x14ac:dyDescent="0.2">
      <c r="A1463" s="77">
        <v>56101519</v>
      </c>
      <c r="B1463" s="64" t="str">
        <f t="shared" ca="1" si="22"/>
        <v>Mesas</v>
      </c>
      <c r="C1463" s="63" t="s">
        <v>1449</v>
      </c>
      <c r="D1463" s="63">
        <v>12</v>
      </c>
      <c r="E1463" s="66">
        <v>1600</v>
      </c>
      <c r="F1463" s="65">
        <f t="shared" ca="1" si="23"/>
        <v>19200</v>
      </c>
      <c r="G1463" s="5"/>
      <c r="H1463" s="5"/>
      <c r="I1463" s="5"/>
      <c r="J1463" s="5"/>
    </row>
    <row r="1464" spans="1:10" ht="13.5" customHeight="1" x14ac:dyDescent="0.2">
      <c r="A1464" s="77">
        <v>39111504</v>
      </c>
      <c r="B1464" s="64" t="str">
        <f t="shared" ca="1" si="22"/>
        <v>Sistemas de iluminación de escenario o estudio</v>
      </c>
      <c r="C1464" s="63" t="s">
        <v>1449</v>
      </c>
      <c r="D1464" s="63">
        <v>80</v>
      </c>
      <c r="E1464" s="66">
        <v>1800</v>
      </c>
      <c r="F1464" s="65">
        <f t="shared" ca="1" si="23"/>
        <v>144000</v>
      </c>
      <c r="G1464" s="5"/>
      <c r="H1464" s="5"/>
      <c r="I1464" s="5"/>
      <c r="J1464" s="5"/>
    </row>
    <row r="1465" spans="1:10" ht="13.5" customHeight="1" x14ac:dyDescent="0.2">
      <c r="A1465" s="63">
        <v>82141504</v>
      </c>
      <c r="B1465" s="64" t="str">
        <f t="shared" ca="1" si="22"/>
        <v>Servicios de diseño de gráficos o gráficas</v>
      </c>
      <c r="C1465" s="63" t="s">
        <v>1449</v>
      </c>
      <c r="D1465" s="63">
        <v>8</v>
      </c>
      <c r="E1465" s="66">
        <v>2000</v>
      </c>
      <c r="F1465" s="65">
        <f t="shared" ca="1" si="23"/>
        <v>16000</v>
      </c>
      <c r="G1465" s="5"/>
      <c r="H1465" s="5"/>
      <c r="I1465" s="5"/>
      <c r="J1465" s="5"/>
    </row>
    <row r="1466" spans="1:10" ht="13.5" customHeight="1" x14ac:dyDescent="0.2">
      <c r="A1466" s="77">
        <v>52161542</v>
      </c>
      <c r="B1466" s="64" t="str">
        <f t="shared" ca="1" si="22"/>
        <v>Pantallas de plasma</v>
      </c>
      <c r="C1466" s="63" t="s">
        <v>1449</v>
      </c>
      <c r="D1466" s="63">
        <v>8</v>
      </c>
      <c r="E1466" s="66">
        <v>3500</v>
      </c>
      <c r="F1466" s="65">
        <f t="shared" ca="1" si="23"/>
        <v>28000</v>
      </c>
      <c r="G1466" s="5"/>
      <c r="H1466" s="5"/>
      <c r="I1466" s="5"/>
      <c r="J1466" s="5"/>
    </row>
    <row r="1467" spans="1:10" ht="13.5" customHeight="1" x14ac:dyDescent="0.2">
      <c r="A1467" s="77">
        <v>56101502</v>
      </c>
      <c r="B1467" s="64" t="str">
        <f t="shared" ca="1" si="22"/>
        <v>Sofás</v>
      </c>
      <c r="C1467" s="63" t="s">
        <v>1449</v>
      </c>
      <c r="D1467" s="63">
        <v>12</v>
      </c>
      <c r="E1467" s="66">
        <v>4130</v>
      </c>
      <c r="F1467" s="65">
        <f t="shared" ca="1" si="23"/>
        <v>49560</v>
      </c>
      <c r="G1467" s="5"/>
      <c r="H1467" s="5"/>
      <c r="I1467" s="5"/>
      <c r="J1467" s="5"/>
    </row>
    <row r="1468" spans="1:10" ht="13.5" customHeight="1" x14ac:dyDescent="0.2">
      <c r="A1468" s="63">
        <v>45111901</v>
      </c>
      <c r="B1468" s="64" t="str">
        <f t="shared" ca="1" si="22"/>
        <v>Sistemas de audio conferencias</v>
      </c>
      <c r="C1468" s="63" t="s">
        <v>1449</v>
      </c>
      <c r="D1468" s="63">
        <v>4</v>
      </c>
      <c r="E1468" s="66">
        <v>7650</v>
      </c>
      <c r="F1468" s="65">
        <f t="shared" ca="1" si="23"/>
        <v>30600</v>
      </c>
      <c r="G1468" s="5"/>
      <c r="H1468" s="5"/>
      <c r="I1468" s="5"/>
      <c r="J1468" s="5"/>
    </row>
    <row r="1469" spans="1:10" ht="13.5" customHeight="1" x14ac:dyDescent="0.2">
      <c r="A1469" s="63">
        <v>31162308</v>
      </c>
      <c r="B1469" s="64" t="str">
        <f t="shared" ca="1" si="22"/>
        <v>Paneles de montaje</v>
      </c>
      <c r="C1469" s="63" t="s">
        <v>1449</v>
      </c>
      <c r="D1469" s="63">
        <v>8</v>
      </c>
      <c r="E1469" s="66">
        <v>8700</v>
      </c>
      <c r="F1469" s="65">
        <f t="shared" ca="1" si="23"/>
        <v>69600</v>
      </c>
      <c r="G1469" s="5"/>
      <c r="H1469" s="5"/>
      <c r="I1469" s="5"/>
      <c r="J1469" s="5"/>
    </row>
    <row r="1470" spans="1:10" ht="13.5" customHeight="1" x14ac:dyDescent="0.2">
      <c r="A1470" s="63">
        <v>31162308</v>
      </c>
      <c r="B1470" s="64" t="str">
        <f t="shared" ca="1" si="22"/>
        <v>Paneles de montaje</v>
      </c>
      <c r="C1470" s="63" t="s">
        <v>1449</v>
      </c>
      <c r="D1470" s="63">
        <v>8</v>
      </c>
      <c r="E1470" s="66">
        <v>11500</v>
      </c>
      <c r="F1470" s="65">
        <f t="shared" ca="1" si="23"/>
        <v>92000</v>
      </c>
      <c r="G1470" s="5"/>
      <c r="H1470" s="5"/>
      <c r="I1470" s="5"/>
      <c r="J1470" s="5"/>
    </row>
    <row r="1471" spans="1:10" ht="13.5" customHeight="1" x14ac:dyDescent="0.2">
      <c r="A1471" s="77">
        <v>80141607</v>
      </c>
      <c r="B1471" s="64" t="str">
        <f t="shared" ca="1" si="22"/>
        <v>Gestión de eventos</v>
      </c>
      <c r="C1471" s="63" t="s">
        <v>1449</v>
      </c>
      <c r="D1471" s="63">
        <v>8</v>
      </c>
      <c r="E1471" s="66">
        <v>23000</v>
      </c>
      <c r="F1471" s="65">
        <f t="shared" ca="1" si="23"/>
        <v>184000</v>
      </c>
      <c r="G1471" s="5"/>
      <c r="H1471" s="5"/>
      <c r="I1471" s="5"/>
      <c r="J1471" s="5"/>
    </row>
    <row r="1472" spans="1:10" ht="13.5" customHeight="1" x14ac:dyDescent="0.2">
      <c r="A1472" s="63">
        <v>80141902</v>
      </c>
      <c r="B1472" s="64" t="str">
        <f t="shared" ca="1" si="22"/>
        <v>Reuniones y eventos</v>
      </c>
      <c r="C1472" s="63" t="s">
        <v>1449</v>
      </c>
      <c r="D1472" s="63">
        <v>4</v>
      </c>
      <c r="E1472" s="66">
        <v>25423.73</v>
      </c>
      <c r="F1472" s="65">
        <f t="shared" ca="1" si="23"/>
        <v>101694.92</v>
      </c>
      <c r="G1472" s="5"/>
      <c r="H1472" s="5"/>
      <c r="I1472" s="5"/>
      <c r="J1472" s="5"/>
    </row>
    <row r="1473" spans="1:10" ht="13.5" customHeight="1" x14ac:dyDescent="0.2">
      <c r="A1473" s="63">
        <v>56121301</v>
      </c>
      <c r="B1473" s="64" t="str">
        <f t="shared" ca="1" si="22"/>
        <v>Escenarios pequeños (por ejemplo para un coro)</v>
      </c>
      <c r="C1473" s="63" t="s">
        <v>1449</v>
      </c>
      <c r="D1473" s="63">
        <v>4</v>
      </c>
      <c r="E1473" s="66">
        <v>35000</v>
      </c>
      <c r="F1473" s="65">
        <f t="shared" ca="1" si="23"/>
        <v>140000</v>
      </c>
      <c r="G1473" s="5"/>
      <c r="H1473" s="5"/>
      <c r="I1473" s="5"/>
      <c r="J1473" s="5"/>
    </row>
    <row r="1474" spans="1:10" ht="14.1" customHeight="1" x14ac:dyDescent="0.2">
      <c r="A1474" s="5"/>
      <c r="B1474" s="5"/>
      <c r="C1474" s="5"/>
      <c r="D1474" s="5"/>
      <c r="E1474" s="68" t="s">
        <v>12549</v>
      </c>
      <c r="F1474" s="69">
        <f ca="1">SUM(Table3130[MONTO TOTAL ESTIMADO])</f>
        <v>1081834.92</v>
      </c>
      <c r="G1474" s="5"/>
      <c r="H1474" s="5" t="str">
        <f>C1452</f>
        <v>Servicios</v>
      </c>
      <c r="I1474" s="5" t="str">
        <f>E1452</f>
        <v>MIPYME Mujeres</v>
      </c>
      <c r="J1474" s="5" t="str">
        <f>D1452</f>
        <v>Comparacion de Precios</v>
      </c>
    </row>
    <row r="1475" spans="1:10" ht="14.1" customHeight="1" thickBot="1" x14ac:dyDescent="0.3"/>
    <row r="1476" spans="1:10" ht="33.75" customHeight="1" thickBot="1" x14ac:dyDescent="0.25">
      <c r="A1476" s="59" t="s">
        <v>16382</v>
      </c>
      <c r="B1476" s="59" t="s">
        <v>161</v>
      </c>
      <c r="C1476" s="59" t="s">
        <v>11723</v>
      </c>
      <c r="D1476" s="59" t="s">
        <v>14377</v>
      </c>
      <c r="E1476" s="59" t="s">
        <v>10961</v>
      </c>
      <c r="F1476" s="59" t="s">
        <v>11094</v>
      </c>
      <c r="G1476" s="5"/>
      <c r="H1476" s="5"/>
      <c r="I1476" s="5"/>
      <c r="J1476" s="5"/>
    </row>
    <row r="1477" spans="1:10" ht="14.1" customHeight="1" thickBot="1" x14ac:dyDescent="0.25">
      <c r="A1477" s="61" t="s">
        <v>18892</v>
      </c>
      <c r="B1477" s="61" t="s">
        <v>18895</v>
      </c>
      <c r="C1477" s="61" t="s">
        <v>6798</v>
      </c>
      <c r="D1477" s="61" t="s">
        <v>1875</v>
      </c>
      <c r="E1477" s="61" t="s">
        <v>6033</v>
      </c>
      <c r="F1477" s="61"/>
      <c r="G1477" s="5"/>
      <c r="H1477" s="5"/>
      <c r="I1477" s="5"/>
      <c r="J1477" s="5"/>
    </row>
    <row r="1478" spans="1:10" ht="14.1" customHeight="1" thickBot="1" x14ac:dyDescent="0.25">
      <c r="A1478" s="80" t="s">
        <v>14828</v>
      </c>
      <c r="B1478" s="62" t="s">
        <v>8528</v>
      </c>
      <c r="C1478" s="71">
        <v>45201</v>
      </c>
      <c r="D1478" s="80" t="s">
        <v>9385</v>
      </c>
      <c r="E1478" s="62" t="s">
        <v>13092</v>
      </c>
      <c r="F1478" s="61" t="s">
        <v>3080</v>
      </c>
      <c r="G1478" s="5"/>
      <c r="H1478" s="5"/>
      <c r="I1478" s="5"/>
      <c r="J1478" s="5"/>
    </row>
    <row r="1479" spans="1:10" ht="14.1" customHeight="1" thickBot="1" x14ac:dyDescent="0.25">
      <c r="A1479" s="81"/>
      <c r="B1479" s="62" t="s">
        <v>1786</v>
      </c>
      <c r="C1479" s="60">
        <f>IF(C1478="","",IF(AND(MONTH(C1478)&gt;=1,MONTH(C1478)&lt;=3),1,IF(AND(MONTH(C1478)&gt;=4,MONTH(C1478)&lt;=6),2,IF(AND(MONTH(C1478)&gt;=7,MONTH(C1478)&lt;=9),3,4))))</f>
        <v>4</v>
      </c>
      <c r="D1479" s="81"/>
      <c r="E1479" s="62" t="s">
        <v>2417</v>
      </c>
      <c r="F1479" s="61" t="s">
        <v>11111</v>
      </c>
      <c r="G1479" s="5"/>
      <c r="H1479" s="5"/>
      <c r="I1479" s="5"/>
      <c r="J1479" s="5"/>
    </row>
    <row r="1480" spans="1:10" ht="14.1" customHeight="1" thickBot="1" x14ac:dyDescent="0.25">
      <c r="A1480" s="81"/>
      <c r="B1480" s="62" t="s">
        <v>12941</v>
      </c>
      <c r="C1480" s="71">
        <v>45216</v>
      </c>
      <c r="D1480" s="81"/>
      <c r="E1480" s="62" t="s">
        <v>3073</v>
      </c>
      <c r="F1480" s="61" t="s">
        <v>11111</v>
      </c>
      <c r="G1480" s="5"/>
      <c r="H1480" s="5"/>
      <c r="I1480" s="5"/>
      <c r="J1480" s="5"/>
    </row>
    <row r="1481" spans="1:10" ht="14.1" customHeight="1" thickBot="1" x14ac:dyDescent="0.25">
      <c r="A1481" s="81"/>
      <c r="B1481" s="62" t="s">
        <v>1786</v>
      </c>
      <c r="C1481" s="60">
        <f>IF(C1480="","",IF(AND(MONTH(C1480)&gt;=1,MONTH(C1480)&lt;=3),1,IF(AND(MONTH(C1480)&gt;=4,MONTH(C1480)&lt;=6),2,IF(AND(MONTH(C1480)&gt;=7,MONTH(C1480)&lt;=9),3,4))))</f>
        <v>4</v>
      </c>
      <c r="D1481" s="81"/>
      <c r="E1481" s="62" t="s">
        <v>13191</v>
      </c>
      <c r="F1481" s="61" t="s">
        <v>11111</v>
      </c>
      <c r="G1481" s="5"/>
      <c r="H1481" s="5"/>
      <c r="I1481" s="5"/>
      <c r="J1481" s="5"/>
    </row>
    <row r="1482" spans="1:10" ht="14.1" customHeight="1" thickBot="1" x14ac:dyDescent="0.25">
      <c r="A1482" s="5"/>
      <c r="B1482" s="5"/>
      <c r="C1482" s="5"/>
      <c r="D1482" s="5"/>
      <c r="E1482" s="5"/>
      <c r="F1482" s="5"/>
      <c r="G1482" s="5"/>
      <c r="H1482" s="5"/>
      <c r="I1482" s="5"/>
      <c r="J1482" s="5"/>
    </row>
    <row r="1483" spans="1:10" ht="14.1" customHeight="1" thickBot="1" x14ac:dyDescent="0.25">
      <c r="A1483" s="67" t="s">
        <v>15735</v>
      </c>
      <c r="B1483" s="67" t="s">
        <v>16146</v>
      </c>
      <c r="C1483" s="67" t="s">
        <v>15641</v>
      </c>
      <c r="D1483" s="67" t="s">
        <v>15251</v>
      </c>
      <c r="E1483" s="67" t="s">
        <v>6932</v>
      </c>
      <c r="F1483" s="67" t="s">
        <v>15280</v>
      </c>
      <c r="G1483" s="5"/>
      <c r="H1483" s="5"/>
      <c r="I1483" s="5"/>
      <c r="J1483" s="5"/>
    </row>
    <row r="1484" spans="1:10" ht="13.5" customHeight="1" x14ac:dyDescent="0.2">
      <c r="A1484" s="77">
        <v>56112103</v>
      </c>
      <c r="B1484" s="64" t="str">
        <f t="shared" ref="B1484:B1501" ca="1" si="24">IFERROR(INDEX(UNSPSCDes,MATCH(INDIRECT(ADDRESS(ROW(),COLUMN()-1,4)),UNSPSCCode,0)),"")</f>
        <v>Sillas para visitantes</v>
      </c>
      <c r="C1484" s="63" t="s">
        <v>1449</v>
      </c>
      <c r="D1484" s="63">
        <v>160</v>
      </c>
      <c r="E1484" s="66">
        <v>16</v>
      </c>
      <c r="F1484" s="65">
        <f t="shared" ref="F1484:F1501" ca="1" si="25">INDIRECT(ADDRESS(ROW(),COLUMN()-2,4))*INDIRECT(ADDRESS(ROW(),COLUMN()-1,4))</f>
        <v>2560</v>
      </c>
      <c r="G1484" s="5"/>
      <c r="H1484" s="5"/>
      <c r="I1484" s="5"/>
      <c r="J1484" s="5"/>
    </row>
    <row r="1485" spans="1:10" ht="13.5" customHeight="1" x14ac:dyDescent="0.2">
      <c r="A1485" s="77">
        <v>56112103</v>
      </c>
      <c r="B1485" s="64" t="str">
        <f t="shared" ca="1" si="24"/>
        <v>Sillas para visitantes</v>
      </c>
      <c r="C1485" s="63" t="s">
        <v>1449</v>
      </c>
      <c r="D1485" s="63">
        <v>1220</v>
      </c>
      <c r="E1485" s="66">
        <v>33</v>
      </c>
      <c r="F1485" s="65">
        <f t="shared" ca="1" si="25"/>
        <v>40260</v>
      </c>
      <c r="G1485" s="5"/>
      <c r="H1485" s="5"/>
      <c r="I1485" s="5"/>
      <c r="J1485" s="5"/>
    </row>
    <row r="1486" spans="1:10" ht="13.5" customHeight="1" x14ac:dyDescent="0.2">
      <c r="A1486" s="77">
        <v>56112103</v>
      </c>
      <c r="B1486" s="64" t="str">
        <f t="shared" ca="1" si="24"/>
        <v>Sillas para visitantes</v>
      </c>
      <c r="C1486" s="63" t="s">
        <v>1449</v>
      </c>
      <c r="D1486" s="63">
        <v>30</v>
      </c>
      <c r="E1486" s="66">
        <v>130</v>
      </c>
      <c r="F1486" s="65">
        <f t="shared" ca="1" si="25"/>
        <v>3900</v>
      </c>
      <c r="G1486" s="5"/>
      <c r="H1486" s="5"/>
      <c r="I1486" s="5"/>
      <c r="J1486" s="5"/>
    </row>
    <row r="1487" spans="1:10" ht="13.5" customHeight="1" x14ac:dyDescent="0.2">
      <c r="A1487" s="77">
        <v>56101519</v>
      </c>
      <c r="B1487" s="64" t="str">
        <f t="shared" ca="1" si="24"/>
        <v>Mesas</v>
      </c>
      <c r="C1487" s="63" t="s">
        <v>1449</v>
      </c>
      <c r="D1487" s="63">
        <v>3</v>
      </c>
      <c r="E1487" s="66">
        <v>155</v>
      </c>
      <c r="F1487" s="65">
        <f t="shared" ca="1" si="25"/>
        <v>465</v>
      </c>
      <c r="G1487" s="5"/>
      <c r="H1487" s="5"/>
      <c r="I1487" s="5"/>
      <c r="J1487" s="5"/>
    </row>
    <row r="1488" spans="1:10" ht="13.5" customHeight="1" x14ac:dyDescent="0.2">
      <c r="A1488" s="77">
        <v>56101519</v>
      </c>
      <c r="B1488" s="64" t="str">
        <f t="shared" ca="1" si="24"/>
        <v>Mesas</v>
      </c>
      <c r="C1488" s="63" t="s">
        <v>1449</v>
      </c>
      <c r="D1488" s="63">
        <v>102</v>
      </c>
      <c r="E1488" s="66">
        <v>540</v>
      </c>
      <c r="F1488" s="65">
        <f t="shared" ca="1" si="25"/>
        <v>55080</v>
      </c>
      <c r="G1488" s="5"/>
      <c r="H1488" s="5"/>
      <c r="I1488" s="5"/>
      <c r="J1488" s="5"/>
    </row>
    <row r="1489" spans="1:10" ht="13.5" customHeight="1" x14ac:dyDescent="0.2">
      <c r="A1489" s="77">
        <v>10161707</v>
      </c>
      <c r="B1489" s="64" t="str">
        <f t="shared" ca="1" si="24"/>
        <v>Arreglo de flores cortadas</v>
      </c>
      <c r="C1489" s="63" t="s">
        <v>1449</v>
      </c>
      <c r="D1489" s="63">
        <v>20</v>
      </c>
      <c r="E1489" s="66">
        <v>1600</v>
      </c>
      <c r="F1489" s="65">
        <f t="shared" ca="1" si="25"/>
        <v>32000</v>
      </c>
      <c r="G1489" s="5"/>
      <c r="H1489" s="5"/>
      <c r="I1489" s="5"/>
      <c r="J1489" s="5"/>
    </row>
    <row r="1490" spans="1:10" ht="13.5" customHeight="1" x14ac:dyDescent="0.2">
      <c r="A1490" s="77">
        <v>56101519</v>
      </c>
      <c r="B1490" s="64" t="str">
        <f t="shared" ca="1" si="24"/>
        <v>Mesas</v>
      </c>
      <c r="C1490" s="63" t="s">
        <v>1449</v>
      </c>
      <c r="D1490" s="63">
        <v>2</v>
      </c>
      <c r="E1490" s="66">
        <v>1600</v>
      </c>
      <c r="F1490" s="65">
        <f t="shared" ca="1" si="25"/>
        <v>3200</v>
      </c>
      <c r="G1490" s="5"/>
      <c r="H1490" s="5"/>
      <c r="I1490" s="5"/>
      <c r="J1490" s="5"/>
    </row>
    <row r="1491" spans="1:10" ht="13.5" customHeight="1" x14ac:dyDescent="0.2">
      <c r="A1491" s="77">
        <v>39111504</v>
      </c>
      <c r="B1491" s="64" t="str">
        <f t="shared" ca="1" si="24"/>
        <v>Sistemas de iluminación de escenario o estudio</v>
      </c>
      <c r="C1491" s="63" t="s">
        <v>1449</v>
      </c>
      <c r="D1491" s="63">
        <v>20</v>
      </c>
      <c r="E1491" s="66">
        <v>1800</v>
      </c>
      <c r="F1491" s="65">
        <f t="shared" ca="1" si="25"/>
        <v>36000</v>
      </c>
      <c r="G1491" s="5"/>
      <c r="H1491" s="5"/>
      <c r="I1491" s="5"/>
      <c r="J1491" s="5"/>
    </row>
    <row r="1492" spans="1:10" ht="13.5" customHeight="1" x14ac:dyDescent="0.2">
      <c r="A1492" s="63">
        <v>82141504</v>
      </c>
      <c r="B1492" s="64" t="str">
        <f t="shared" ca="1" si="24"/>
        <v>Servicios de diseño de gráficos o gráficas</v>
      </c>
      <c r="C1492" s="63" t="s">
        <v>1449</v>
      </c>
      <c r="D1492" s="63">
        <v>2</v>
      </c>
      <c r="E1492" s="66">
        <v>2000</v>
      </c>
      <c r="F1492" s="65">
        <f t="shared" ca="1" si="25"/>
        <v>4000</v>
      </c>
      <c r="G1492" s="5"/>
      <c r="H1492" s="5"/>
      <c r="I1492" s="5"/>
      <c r="J1492" s="5"/>
    </row>
    <row r="1493" spans="1:10" ht="13.5" customHeight="1" x14ac:dyDescent="0.2">
      <c r="A1493" s="77">
        <v>52161542</v>
      </c>
      <c r="B1493" s="64" t="str">
        <f t="shared" ca="1" si="24"/>
        <v>Pantallas de plasma</v>
      </c>
      <c r="C1493" s="63" t="s">
        <v>1449</v>
      </c>
      <c r="D1493" s="63">
        <v>2</v>
      </c>
      <c r="E1493" s="66">
        <v>3500</v>
      </c>
      <c r="F1493" s="65">
        <f t="shared" ca="1" si="25"/>
        <v>7000</v>
      </c>
      <c r="G1493" s="5"/>
      <c r="H1493" s="5"/>
      <c r="I1493" s="5"/>
      <c r="J1493" s="5"/>
    </row>
    <row r="1494" spans="1:10" ht="13.5" customHeight="1" x14ac:dyDescent="0.2">
      <c r="A1494" s="77">
        <v>45111901</v>
      </c>
      <c r="B1494" s="64" t="str">
        <f t="shared" ca="1" si="24"/>
        <v>Sistemas de audio conferencias</v>
      </c>
      <c r="C1494" s="63" t="s">
        <v>1449</v>
      </c>
      <c r="D1494" s="63">
        <v>1</v>
      </c>
      <c r="E1494" s="66">
        <v>7650</v>
      </c>
      <c r="F1494" s="65">
        <f t="shared" ca="1" si="25"/>
        <v>7650</v>
      </c>
      <c r="G1494" s="5"/>
      <c r="H1494" s="5"/>
      <c r="I1494" s="5"/>
      <c r="J1494" s="5"/>
    </row>
    <row r="1495" spans="1:10" ht="13.5" customHeight="1" x14ac:dyDescent="0.2">
      <c r="A1495" s="77">
        <v>31162308</v>
      </c>
      <c r="B1495" s="64" t="str">
        <f t="shared" ca="1" si="24"/>
        <v>Paneles de montaje</v>
      </c>
      <c r="C1495" s="63" t="s">
        <v>1449</v>
      </c>
      <c r="D1495" s="63">
        <v>2</v>
      </c>
      <c r="E1495" s="66">
        <v>8700</v>
      </c>
      <c r="F1495" s="65">
        <f t="shared" ca="1" si="25"/>
        <v>17400</v>
      </c>
      <c r="G1495" s="5"/>
      <c r="H1495" s="5"/>
      <c r="I1495" s="5"/>
      <c r="J1495" s="5"/>
    </row>
    <row r="1496" spans="1:10" ht="13.5" customHeight="1" x14ac:dyDescent="0.2">
      <c r="A1496" s="77">
        <v>31162308</v>
      </c>
      <c r="B1496" s="64" t="str">
        <f t="shared" ca="1" si="24"/>
        <v>Paneles de montaje</v>
      </c>
      <c r="C1496" s="63" t="s">
        <v>1449</v>
      </c>
      <c r="D1496" s="63">
        <v>2</v>
      </c>
      <c r="E1496" s="66">
        <v>11500</v>
      </c>
      <c r="F1496" s="65">
        <f t="shared" ca="1" si="25"/>
        <v>23000</v>
      </c>
      <c r="G1496" s="5"/>
      <c r="H1496" s="5"/>
      <c r="I1496" s="5"/>
      <c r="J1496" s="5"/>
    </row>
    <row r="1497" spans="1:10" ht="13.5" customHeight="1" x14ac:dyDescent="0.2">
      <c r="A1497" s="77">
        <v>80141607</v>
      </c>
      <c r="B1497" s="64" t="str">
        <f t="shared" ca="1" si="24"/>
        <v>Gestión de eventos</v>
      </c>
      <c r="C1497" s="63" t="s">
        <v>1449</v>
      </c>
      <c r="D1497" s="63">
        <v>7</v>
      </c>
      <c r="E1497" s="66">
        <v>23000</v>
      </c>
      <c r="F1497" s="65">
        <f t="shared" ca="1" si="25"/>
        <v>161000</v>
      </c>
      <c r="G1497" s="5"/>
      <c r="H1497" s="5"/>
      <c r="I1497" s="5"/>
      <c r="J1497" s="5"/>
    </row>
    <row r="1498" spans="1:10" ht="13.5" customHeight="1" x14ac:dyDescent="0.2">
      <c r="A1498" s="77">
        <v>80141607</v>
      </c>
      <c r="B1498" s="64" t="str">
        <f t="shared" ca="1" si="24"/>
        <v>Gestión de eventos</v>
      </c>
      <c r="C1498" s="63" t="s">
        <v>1449</v>
      </c>
      <c r="D1498" s="63">
        <v>1</v>
      </c>
      <c r="E1498" s="66">
        <v>25000</v>
      </c>
      <c r="F1498" s="65">
        <f t="shared" ca="1" si="25"/>
        <v>25000</v>
      </c>
      <c r="G1498" s="5"/>
      <c r="H1498" s="5"/>
      <c r="I1498" s="5"/>
      <c r="J1498" s="5"/>
    </row>
    <row r="1499" spans="1:10" ht="13.5" customHeight="1" x14ac:dyDescent="0.2">
      <c r="A1499" s="63">
        <v>80141902</v>
      </c>
      <c r="B1499" s="64" t="str">
        <f t="shared" ca="1" si="24"/>
        <v>Reuniones y eventos</v>
      </c>
      <c r="C1499" s="63" t="s">
        <v>1449</v>
      </c>
      <c r="D1499" s="63">
        <v>6</v>
      </c>
      <c r="E1499" s="66">
        <v>25423.732</v>
      </c>
      <c r="F1499" s="65">
        <f t="shared" ca="1" si="25"/>
        <v>152542.39199999999</v>
      </c>
      <c r="G1499" s="5"/>
      <c r="H1499" s="5"/>
      <c r="I1499" s="5"/>
      <c r="J1499" s="5"/>
    </row>
    <row r="1500" spans="1:10" ht="13.5" customHeight="1" x14ac:dyDescent="0.2">
      <c r="A1500" s="63">
        <v>56121301</v>
      </c>
      <c r="B1500" s="64" t="str">
        <f t="shared" ca="1" si="24"/>
        <v>Escenarios pequeños (por ejemplo para un coro)</v>
      </c>
      <c r="C1500" s="63" t="s">
        <v>1449</v>
      </c>
      <c r="D1500" s="63">
        <v>1</v>
      </c>
      <c r="E1500" s="66">
        <v>35000</v>
      </c>
      <c r="F1500" s="65">
        <f t="shared" ca="1" si="25"/>
        <v>35000</v>
      </c>
      <c r="G1500" s="5"/>
      <c r="H1500" s="5"/>
      <c r="I1500" s="5"/>
      <c r="J1500" s="5"/>
    </row>
    <row r="1501" spans="1:10" ht="13.5" customHeight="1" x14ac:dyDescent="0.2">
      <c r="A1501" s="77">
        <v>80141607</v>
      </c>
      <c r="B1501" s="64" t="str">
        <f t="shared" ca="1" si="24"/>
        <v>Gestión de eventos</v>
      </c>
      <c r="C1501" s="63" t="s">
        <v>1449</v>
      </c>
      <c r="D1501" s="63">
        <v>1</v>
      </c>
      <c r="E1501" s="66">
        <v>545000</v>
      </c>
      <c r="F1501" s="65">
        <f t="shared" ca="1" si="25"/>
        <v>545000</v>
      </c>
      <c r="G1501" s="5"/>
      <c r="H1501" s="5"/>
      <c r="I1501" s="5"/>
      <c r="J1501" s="5"/>
    </row>
    <row r="1502" spans="1:10" ht="14.1" customHeight="1" x14ac:dyDescent="0.2">
      <c r="A1502" s="5"/>
      <c r="B1502" s="5"/>
      <c r="C1502" s="5"/>
      <c r="D1502" s="5"/>
      <c r="E1502" s="68" t="s">
        <v>12549</v>
      </c>
      <c r="F1502" s="69">
        <f ca="1">SUM(Table3131[MONTO TOTAL ESTIMADO])</f>
        <v>1151057.392</v>
      </c>
      <c r="G1502" s="5"/>
      <c r="H1502" s="5" t="str">
        <f>C1477</f>
        <v>Servicios</v>
      </c>
      <c r="I1502" s="5" t="str">
        <f>E1477</f>
        <v>MIPYME Mujeres</v>
      </c>
      <c r="J1502" s="5" t="str">
        <f>D1477</f>
        <v>Comparacion de Precios</v>
      </c>
    </row>
    <row r="1503" spans="1:10" ht="14.1" customHeight="1" thickBot="1" x14ac:dyDescent="0.3"/>
    <row r="1504" spans="1:10" ht="33.75" customHeight="1" thickBot="1" x14ac:dyDescent="0.25">
      <c r="A1504" s="59" t="s">
        <v>16382</v>
      </c>
      <c r="B1504" s="59" t="s">
        <v>161</v>
      </c>
      <c r="C1504" s="59" t="s">
        <v>11723</v>
      </c>
      <c r="D1504" s="59" t="s">
        <v>14377</v>
      </c>
      <c r="E1504" s="59" t="s">
        <v>10961</v>
      </c>
      <c r="F1504" s="59" t="s">
        <v>11094</v>
      </c>
      <c r="G1504" s="5"/>
      <c r="H1504" s="5"/>
      <c r="I1504" s="5"/>
      <c r="J1504" s="5"/>
    </row>
    <row r="1505" spans="1:10" ht="13.5" customHeight="1" thickBot="1" x14ac:dyDescent="0.25">
      <c r="A1505" s="61" t="s">
        <v>18896</v>
      </c>
      <c r="B1505" s="61" t="s">
        <v>18897</v>
      </c>
      <c r="C1505" s="61" t="s">
        <v>6798</v>
      </c>
      <c r="D1505" s="61" t="s">
        <v>10170</v>
      </c>
      <c r="E1505" s="61" t="s">
        <v>17854</v>
      </c>
      <c r="F1505" s="61"/>
      <c r="G1505" s="5"/>
      <c r="H1505" s="5"/>
      <c r="I1505" s="5"/>
      <c r="J1505" s="5"/>
    </row>
    <row r="1506" spans="1:10" ht="14.1" customHeight="1" thickBot="1" x14ac:dyDescent="0.25">
      <c r="A1506" s="80" t="s">
        <v>14828</v>
      </c>
      <c r="B1506" s="62" t="s">
        <v>8528</v>
      </c>
      <c r="C1506" s="71">
        <v>45019</v>
      </c>
      <c r="D1506" s="80" t="s">
        <v>9385</v>
      </c>
      <c r="E1506" s="62" t="s">
        <v>13092</v>
      </c>
      <c r="F1506" s="61" t="s">
        <v>3080</v>
      </c>
      <c r="G1506" s="5"/>
      <c r="H1506" s="5"/>
      <c r="I1506" s="5"/>
      <c r="J1506" s="5"/>
    </row>
    <row r="1507" spans="1:10" ht="14.1" customHeight="1" thickBot="1" x14ac:dyDescent="0.25">
      <c r="A1507" s="81"/>
      <c r="B1507" s="62" t="s">
        <v>1786</v>
      </c>
      <c r="C1507" s="60">
        <f>IF(C1506="","",IF(AND(MONTH(C1506)&gt;=1,MONTH(C1506)&lt;=3),1,IF(AND(MONTH(C1506)&gt;=4,MONTH(C1506)&lt;=6),2,IF(AND(MONTH(C1506)&gt;=7,MONTH(C1506)&lt;=9),3,4))))</f>
        <v>2</v>
      </c>
      <c r="D1507" s="81"/>
      <c r="E1507" s="62" t="s">
        <v>2417</v>
      </c>
      <c r="F1507" s="61" t="s">
        <v>11111</v>
      </c>
      <c r="G1507" s="5"/>
      <c r="H1507" s="5"/>
      <c r="I1507" s="5"/>
      <c r="J1507" s="5"/>
    </row>
    <row r="1508" spans="1:10" ht="14.1" customHeight="1" thickBot="1" x14ac:dyDescent="0.25">
      <c r="A1508" s="81"/>
      <c r="B1508" s="62" t="s">
        <v>12941</v>
      </c>
      <c r="C1508" s="71">
        <v>45020</v>
      </c>
      <c r="D1508" s="81"/>
      <c r="E1508" s="62" t="s">
        <v>3073</v>
      </c>
      <c r="F1508" s="61" t="s">
        <v>11111</v>
      </c>
      <c r="G1508" s="5"/>
      <c r="H1508" s="5"/>
      <c r="I1508" s="5"/>
      <c r="J1508" s="5"/>
    </row>
    <row r="1509" spans="1:10" ht="14.1" customHeight="1" thickBot="1" x14ac:dyDescent="0.25">
      <c r="A1509" s="81"/>
      <c r="B1509" s="62" t="s">
        <v>1786</v>
      </c>
      <c r="C1509" s="60">
        <f>IF(C1508="","",IF(AND(MONTH(C1508)&gt;=1,MONTH(C1508)&lt;=3),1,IF(AND(MONTH(C1508)&gt;=4,MONTH(C1508)&lt;=6),2,IF(AND(MONTH(C1508)&gt;=7,MONTH(C1508)&lt;=9),3,4))))</f>
        <v>2</v>
      </c>
      <c r="D1509" s="81"/>
      <c r="E1509" s="62" t="s">
        <v>13191</v>
      </c>
      <c r="F1509" s="61" t="s">
        <v>11111</v>
      </c>
      <c r="G1509" s="5"/>
      <c r="H1509" s="5"/>
      <c r="I1509" s="5"/>
      <c r="J1509" s="5"/>
    </row>
    <row r="1510" spans="1:10" ht="14.1" customHeight="1" thickBot="1" x14ac:dyDescent="0.25">
      <c r="A1510" s="5"/>
      <c r="B1510" s="5"/>
      <c r="C1510" s="5"/>
      <c r="D1510" s="5"/>
      <c r="E1510" s="5"/>
      <c r="F1510" s="5"/>
      <c r="G1510" s="5"/>
      <c r="H1510" s="5"/>
      <c r="I1510" s="5"/>
      <c r="J1510" s="5"/>
    </row>
    <row r="1511" spans="1:10" ht="14.1" customHeight="1" thickBot="1" x14ac:dyDescent="0.25">
      <c r="A1511" s="67" t="s">
        <v>15735</v>
      </c>
      <c r="B1511" s="67" t="s">
        <v>16146</v>
      </c>
      <c r="C1511" s="67" t="s">
        <v>15641</v>
      </c>
      <c r="D1511" s="67" t="s">
        <v>15251</v>
      </c>
      <c r="E1511" s="67" t="s">
        <v>6932</v>
      </c>
      <c r="F1511" s="67" t="s">
        <v>15280</v>
      </c>
      <c r="G1511" s="5"/>
      <c r="H1511" s="5"/>
      <c r="I1511" s="5"/>
      <c r="J1511" s="5"/>
    </row>
    <row r="1512" spans="1:10" ht="13.5" customHeight="1" x14ac:dyDescent="0.2">
      <c r="A1512" s="63">
        <v>90101802</v>
      </c>
      <c r="B1512" s="64" t="str">
        <f ca="1">IFERROR(INDEX(UNSPSCDes,MATCH(INDIRECT(ADDRESS(ROW(),COLUMN()-1,4)),UNSPSCCode,0)),"")</f>
        <v>Servicios de comidas a domicilio</v>
      </c>
      <c r="C1512" s="63" t="s">
        <v>1449</v>
      </c>
      <c r="D1512" s="63">
        <v>10</v>
      </c>
      <c r="E1512" s="66">
        <v>500</v>
      </c>
      <c r="F1512" s="65">
        <f ca="1">INDIRECT(ADDRESS(ROW(),COLUMN()-2,4))*INDIRECT(ADDRESS(ROW(),COLUMN()-1,4))</f>
        <v>5000</v>
      </c>
      <c r="G1512" s="5"/>
      <c r="H1512" s="5"/>
      <c r="I1512" s="5"/>
      <c r="J1512" s="5"/>
    </row>
    <row r="1513" spans="1:10" ht="14.1" customHeight="1" x14ac:dyDescent="0.2">
      <c r="A1513" s="5"/>
      <c r="B1513" s="5"/>
      <c r="C1513" s="5"/>
      <c r="D1513" s="5"/>
      <c r="E1513" s="68" t="s">
        <v>12549</v>
      </c>
      <c r="F1513" s="69">
        <f ca="1">SUM(Table3136[MONTO TOTAL ESTIMADO])</f>
        <v>5000</v>
      </c>
      <c r="G1513" s="5"/>
      <c r="H1513" s="5" t="str">
        <f>C1505</f>
        <v>Servicios</v>
      </c>
      <c r="I1513" s="5" t="str">
        <f>E1505</f>
        <v>No</v>
      </c>
      <c r="J1513" s="5" t="str">
        <f>D1505</f>
        <v>Compras por debajo del Umbral</v>
      </c>
    </row>
    <row r="1514" spans="1:10" ht="14.1" customHeight="1" thickBot="1" x14ac:dyDescent="0.3"/>
    <row r="1515" spans="1:10" ht="33.75" customHeight="1" thickBot="1" x14ac:dyDescent="0.25">
      <c r="A1515" s="59" t="s">
        <v>16382</v>
      </c>
      <c r="B1515" s="59" t="s">
        <v>161</v>
      </c>
      <c r="C1515" s="59" t="s">
        <v>11723</v>
      </c>
      <c r="D1515" s="59" t="s">
        <v>14377</v>
      </c>
      <c r="E1515" s="59" t="s">
        <v>10961</v>
      </c>
      <c r="F1515" s="59" t="s">
        <v>11094</v>
      </c>
      <c r="G1515" s="5"/>
      <c r="H1515" s="5"/>
      <c r="I1515" s="5"/>
      <c r="J1515" s="5"/>
    </row>
    <row r="1516" spans="1:10" ht="13.5" customHeight="1" thickBot="1" x14ac:dyDescent="0.25">
      <c r="A1516" s="61" t="s">
        <v>18898</v>
      </c>
      <c r="B1516" s="61" t="s">
        <v>18899</v>
      </c>
      <c r="C1516" s="61" t="s">
        <v>6798</v>
      </c>
      <c r="D1516" s="61" t="s">
        <v>17483</v>
      </c>
      <c r="E1516" s="61" t="s">
        <v>6033</v>
      </c>
      <c r="F1516" s="61"/>
      <c r="G1516" s="5"/>
      <c r="H1516" s="5"/>
      <c r="I1516" s="5"/>
      <c r="J1516" s="5"/>
    </row>
    <row r="1517" spans="1:10" ht="14.1" customHeight="1" thickBot="1" x14ac:dyDescent="0.25">
      <c r="A1517" s="80" t="s">
        <v>14828</v>
      </c>
      <c r="B1517" s="62" t="s">
        <v>8528</v>
      </c>
      <c r="C1517" s="71">
        <v>44928</v>
      </c>
      <c r="D1517" s="80" t="s">
        <v>9385</v>
      </c>
      <c r="E1517" s="62" t="s">
        <v>13092</v>
      </c>
      <c r="F1517" s="61" t="s">
        <v>3080</v>
      </c>
      <c r="G1517" s="5"/>
      <c r="H1517" s="5"/>
      <c r="I1517" s="5"/>
      <c r="J1517" s="5"/>
    </row>
    <row r="1518" spans="1:10" ht="14.1" customHeight="1" thickBot="1" x14ac:dyDescent="0.25">
      <c r="A1518" s="81"/>
      <c r="B1518" s="62" t="s">
        <v>1786</v>
      </c>
      <c r="C1518" s="60">
        <f>IF(C1517="","",IF(AND(MONTH(C1517)&gt;=1,MONTH(C1517)&lt;=3),1,IF(AND(MONTH(C1517)&gt;=4,MONTH(C1517)&lt;=6),2,IF(AND(MONTH(C1517)&gt;=7,MONTH(C1517)&lt;=9),3,4))))</f>
        <v>1</v>
      </c>
      <c r="D1518" s="81"/>
      <c r="E1518" s="62" t="s">
        <v>2417</v>
      </c>
      <c r="F1518" s="61" t="s">
        <v>11111</v>
      </c>
      <c r="G1518" s="5"/>
      <c r="H1518" s="5"/>
      <c r="I1518" s="5"/>
      <c r="J1518" s="5"/>
    </row>
    <row r="1519" spans="1:10" ht="14.1" customHeight="1" thickBot="1" x14ac:dyDescent="0.25">
      <c r="A1519" s="81"/>
      <c r="B1519" s="62" t="s">
        <v>12941</v>
      </c>
      <c r="C1519" s="71">
        <v>44943</v>
      </c>
      <c r="D1519" s="81"/>
      <c r="E1519" s="62" t="s">
        <v>3073</v>
      </c>
      <c r="F1519" s="61" t="s">
        <v>11111</v>
      </c>
      <c r="G1519" s="5"/>
      <c r="H1519" s="5"/>
      <c r="I1519" s="5"/>
      <c r="J1519" s="5"/>
    </row>
    <row r="1520" spans="1:10" ht="14.1" customHeight="1" thickBot="1" x14ac:dyDescent="0.25">
      <c r="A1520" s="81"/>
      <c r="B1520" s="62" t="s">
        <v>1786</v>
      </c>
      <c r="C1520" s="60">
        <f>IF(C1519="","",IF(AND(MONTH(C1519)&gt;=1,MONTH(C1519)&lt;=3),1,IF(AND(MONTH(C1519)&gt;=4,MONTH(C1519)&lt;=6),2,IF(AND(MONTH(C1519)&gt;=7,MONTH(C1519)&lt;=9),3,4))))</f>
        <v>1</v>
      </c>
      <c r="D1520" s="81"/>
      <c r="E1520" s="62" t="s">
        <v>13191</v>
      </c>
      <c r="F1520" s="61" t="s">
        <v>11111</v>
      </c>
      <c r="G1520" s="5"/>
      <c r="H1520" s="5"/>
      <c r="I1520" s="5"/>
      <c r="J1520" s="5"/>
    </row>
    <row r="1521" spans="1:10" ht="14.1" customHeight="1" thickBot="1" x14ac:dyDescent="0.25">
      <c r="A1521" s="5"/>
      <c r="B1521" s="5"/>
      <c r="C1521" s="5"/>
      <c r="D1521" s="5"/>
      <c r="E1521" s="5"/>
      <c r="F1521" s="5"/>
      <c r="G1521" s="5"/>
      <c r="H1521" s="5"/>
      <c r="I1521" s="5"/>
      <c r="J1521" s="5"/>
    </row>
    <row r="1522" spans="1:10" ht="14.1" customHeight="1" thickBot="1" x14ac:dyDescent="0.25">
      <c r="A1522" s="67" t="s">
        <v>15735</v>
      </c>
      <c r="B1522" s="67" t="s">
        <v>16146</v>
      </c>
      <c r="C1522" s="67" t="s">
        <v>15641</v>
      </c>
      <c r="D1522" s="67" t="s">
        <v>15251</v>
      </c>
      <c r="E1522" s="67" t="s">
        <v>6932</v>
      </c>
      <c r="F1522" s="67" t="s">
        <v>15280</v>
      </c>
      <c r="G1522" s="5"/>
      <c r="H1522" s="5"/>
      <c r="I1522" s="5"/>
      <c r="J1522" s="5"/>
    </row>
    <row r="1523" spans="1:10" ht="13.5" customHeight="1" x14ac:dyDescent="0.2">
      <c r="A1523" s="63">
        <v>90101603</v>
      </c>
      <c r="B1523" s="64" t="str">
        <f ca="1">IFERROR(INDEX(UNSPSCDes,MATCH(INDIRECT(ADDRESS(ROW(),COLUMN()-1,4)),UNSPSCCode,0)),"")</f>
        <v>Servicios de cáterin</v>
      </c>
      <c r="C1523" s="63" t="s">
        <v>1449</v>
      </c>
      <c r="D1523" s="63">
        <v>640</v>
      </c>
      <c r="E1523" s="66">
        <v>118</v>
      </c>
      <c r="F1523" s="65">
        <f ca="1">INDIRECT(ADDRESS(ROW(),COLUMN()-2,4))*INDIRECT(ADDRESS(ROW(),COLUMN()-1,4))</f>
        <v>75520</v>
      </c>
      <c r="G1523" s="5"/>
      <c r="H1523" s="5"/>
      <c r="I1523" s="5"/>
      <c r="J1523" s="5"/>
    </row>
    <row r="1524" spans="1:10" ht="13.5" customHeight="1" x14ac:dyDescent="0.2">
      <c r="A1524" s="63">
        <v>90101603</v>
      </c>
      <c r="B1524" s="64" t="str">
        <f ca="1">IFERROR(INDEX(UNSPSCDes,MATCH(INDIRECT(ADDRESS(ROW(),COLUMN()-1,4)),UNSPSCCode,0)),"")</f>
        <v>Servicios de cáterin</v>
      </c>
      <c r="C1524" s="63" t="s">
        <v>1449</v>
      </c>
      <c r="D1524" s="63">
        <v>2230</v>
      </c>
      <c r="E1524" s="66">
        <v>500</v>
      </c>
      <c r="F1524" s="65">
        <f ca="1">INDIRECT(ADDRESS(ROW(),COLUMN()-2,4))*INDIRECT(ADDRESS(ROW(),COLUMN()-1,4))</f>
        <v>1115000</v>
      </c>
      <c r="G1524" s="5"/>
      <c r="H1524" s="5"/>
      <c r="I1524" s="5"/>
      <c r="J1524" s="5"/>
    </row>
    <row r="1525" spans="1:10" ht="13.5" customHeight="1" x14ac:dyDescent="0.2">
      <c r="A1525" s="63">
        <v>90101603</v>
      </c>
      <c r="B1525" s="64" t="str">
        <f ca="1">IFERROR(INDEX(UNSPSCDes,MATCH(INDIRECT(ADDRESS(ROW(),COLUMN()-1,4)),UNSPSCCode,0)),"")</f>
        <v>Servicios de cáterin</v>
      </c>
      <c r="C1525" s="63" t="s">
        <v>1449</v>
      </c>
      <c r="D1525" s="63">
        <v>20</v>
      </c>
      <c r="E1525" s="66">
        <v>1200</v>
      </c>
      <c r="F1525" s="65">
        <f ca="1">INDIRECT(ADDRESS(ROW(),COLUMN()-2,4))*INDIRECT(ADDRESS(ROW(),COLUMN()-1,4))</f>
        <v>24000</v>
      </c>
      <c r="G1525" s="5"/>
      <c r="H1525" s="5"/>
      <c r="I1525" s="5"/>
      <c r="J1525" s="5"/>
    </row>
    <row r="1526" spans="1:10" ht="14.1" customHeight="1" x14ac:dyDescent="0.2">
      <c r="A1526" s="5"/>
      <c r="B1526" s="5"/>
      <c r="C1526" s="5"/>
      <c r="D1526" s="5"/>
      <c r="E1526" s="68" t="s">
        <v>12549</v>
      </c>
      <c r="F1526" s="69">
        <f ca="1">SUM(Table3137[MONTO TOTAL ESTIMADO])</f>
        <v>1214520</v>
      </c>
      <c r="G1526" s="5"/>
      <c r="H1526" s="5" t="str">
        <f>C1516</f>
        <v>Servicios</v>
      </c>
      <c r="I1526" s="5" t="str">
        <f>E1516</f>
        <v>MIPYME Mujeres</v>
      </c>
      <c r="J1526" s="5" t="str">
        <f>D1516</f>
        <v>Compras Menores</v>
      </c>
    </row>
    <row r="1527" spans="1:10" ht="14.1" customHeight="1" thickBot="1" x14ac:dyDescent="0.3"/>
    <row r="1528" spans="1:10" ht="33.75" customHeight="1" thickBot="1" x14ac:dyDescent="0.25">
      <c r="A1528" s="59" t="s">
        <v>16382</v>
      </c>
      <c r="B1528" s="59" t="s">
        <v>161</v>
      </c>
      <c r="C1528" s="59" t="s">
        <v>11723</v>
      </c>
      <c r="D1528" s="59" t="s">
        <v>14377</v>
      </c>
      <c r="E1528" s="59" t="s">
        <v>10961</v>
      </c>
      <c r="F1528" s="59" t="s">
        <v>11094</v>
      </c>
      <c r="G1528" s="5"/>
      <c r="H1528" s="5"/>
      <c r="I1528" s="5"/>
      <c r="J1528" s="5"/>
    </row>
    <row r="1529" spans="1:10" ht="14.1" customHeight="1" thickBot="1" x14ac:dyDescent="0.25">
      <c r="A1529" s="61" t="s">
        <v>18898</v>
      </c>
      <c r="B1529" s="61" t="s">
        <v>18899</v>
      </c>
      <c r="C1529" s="61" t="s">
        <v>6798</v>
      </c>
      <c r="D1529" s="61" t="s">
        <v>1875</v>
      </c>
      <c r="E1529" s="61" t="s">
        <v>6033</v>
      </c>
      <c r="F1529" s="61"/>
      <c r="G1529" s="5"/>
      <c r="H1529" s="5"/>
      <c r="I1529" s="5"/>
      <c r="J1529" s="5"/>
    </row>
    <row r="1530" spans="1:10" ht="14.1" customHeight="1" thickBot="1" x14ac:dyDescent="0.25">
      <c r="A1530" s="80" t="s">
        <v>14828</v>
      </c>
      <c r="B1530" s="62" t="s">
        <v>8528</v>
      </c>
      <c r="C1530" s="71">
        <v>45019</v>
      </c>
      <c r="D1530" s="80" t="s">
        <v>9385</v>
      </c>
      <c r="E1530" s="62" t="s">
        <v>13092</v>
      </c>
      <c r="F1530" s="61" t="s">
        <v>3080</v>
      </c>
      <c r="G1530" s="5"/>
      <c r="H1530" s="5"/>
      <c r="I1530" s="5"/>
      <c r="J1530" s="5"/>
    </row>
    <row r="1531" spans="1:10" ht="14.1" customHeight="1" thickBot="1" x14ac:dyDescent="0.25">
      <c r="A1531" s="81"/>
      <c r="B1531" s="62" t="s">
        <v>1786</v>
      </c>
      <c r="C1531" s="60">
        <f>IF(C1530="","",IF(AND(MONTH(C1530)&gt;=1,MONTH(C1530)&lt;=3),1,IF(AND(MONTH(C1530)&gt;=4,MONTH(C1530)&lt;=6),2,IF(AND(MONTH(C1530)&gt;=7,MONTH(C1530)&lt;=9),3,4))))</f>
        <v>2</v>
      </c>
      <c r="D1531" s="81"/>
      <c r="E1531" s="62" t="s">
        <v>2417</v>
      </c>
      <c r="F1531" s="61" t="s">
        <v>11111</v>
      </c>
      <c r="G1531" s="5"/>
      <c r="H1531" s="5"/>
      <c r="I1531" s="5"/>
      <c r="J1531" s="5"/>
    </row>
    <row r="1532" spans="1:10" ht="14.1" customHeight="1" thickBot="1" x14ac:dyDescent="0.25">
      <c r="A1532" s="81"/>
      <c r="B1532" s="62" t="s">
        <v>12941</v>
      </c>
      <c r="C1532" s="71">
        <v>45034</v>
      </c>
      <c r="D1532" s="81"/>
      <c r="E1532" s="62" t="s">
        <v>3073</v>
      </c>
      <c r="F1532" s="61" t="s">
        <v>11111</v>
      </c>
      <c r="G1532" s="5"/>
      <c r="H1532" s="5"/>
      <c r="I1532" s="5"/>
      <c r="J1532" s="5"/>
    </row>
    <row r="1533" spans="1:10" ht="14.1" customHeight="1" thickBot="1" x14ac:dyDescent="0.25">
      <c r="A1533" s="81"/>
      <c r="B1533" s="62" t="s">
        <v>1786</v>
      </c>
      <c r="C1533" s="60">
        <f>IF(C1532="","",IF(AND(MONTH(C1532)&gt;=1,MONTH(C1532)&lt;=3),1,IF(AND(MONTH(C1532)&gt;=4,MONTH(C1532)&lt;=6),2,IF(AND(MONTH(C1532)&gt;=7,MONTH(C1532)&lt;=9),3,4))))</f>
        <v>2</v>
      </c>
      <c r="D1533" s="81"/>
      <c r="E1533" s="62" t="s">
        <v>13191</v>
      </c>
      <c r="F1533" s="61" t="s">
        <v>11111</v>
      </c>
      <c r="G1533" s="5"/>
      <c r="H1533" s="5"/>
      <c r="I1533" s="5"/>
      <c r="J1533" s="5"/>
    </row>
    <row r="1534" spans="1:10" ht="14.1" customHeight="1" thickBot="1" x14ac:dyDescent="0.25">
      <c r="A1534" s="5"/>
      <c r="B1534" s="5"/>
      <c r="C1534" s="5"/>
      <c r="D1534" s="5"/>
      <c r="E1534" s="5"/>
      <c r="F1534" s="5"/>
      <c r="G1534" s="5"/>
      <c r="H1534" s="5"/>
      <c r="I1534" s="5"/>
      <c r="J1534" s="5"/>
    </row>
    <row r="1535" spans="1:10" ht="14.1" customHeight="1" thickBot="1" x14ac:dyDescent="0.25">
      <c r="A1535" s="67" t="s">
        <v>15735</v>
      </c>
      <c r="B1535" s="67" t="s">
        <v>16146</v>
      </c>
      <c r="C1535" s="67" t="s">
        <v>15641</v>
      </c>
      <c r="D1535" s="67" t="s">
        <v>15251</v>
      </c>
      <c r="E1535" s="67" t="s">
        <v>6932</v>
      </c>
      <c r="F1535" s="67" t="s">
        <v>15280</v>
      </c>
      <c r="G1535" s="5"/>
      <c r="H1535" s="5"/>
      <c r="I1535" s="5"/>
      <c r="J1535" s="5"/>
    </row>
    <row r="1536" spans="1:10" ht="13.5" customHeight="1" x14ac:dyDescent="0.2">
      <c r="A1536" s="63">
        <v>90101603</v>
      </c>
      <c r="B1536" s="64" t="str">
        <f ca="1">IFERROR(INDEX(UNSPSCDes,MATCH(INDIRECT(ADDRESS(ROW(),COLUMN()-1,4)),UNSPSCCode,0)),"")</f>
        <v>Servicios de cáterin</v>
      </c>
      <c r="C1536" s="63" t="s">
        <v>1449</v>
      </c>
      <c r="D1536" s="63">
        <v>3030</v>
      </c>
      <c r="E1536" s="66">
        <v>118</v>
      </c>
      <c r="F1536" s="65">
        <f ca="1">INDIRECT(ADDRESS(ROW(),COLUMN()-2,4))*INDIRECT(ADDRESS(ROW(),COLUMN()-1,4))</f>
        <v>357540</v>
      </c>
      <c r="G1536" s="5"/>
      <c r="H1536" s="5"/>
      <c r="I1536" s="5"/>
      <c r="J1536" s="5"/>
    </row>
    <row r="1537" spans="1:10" ht="13.5" customHeight="1" x14ac:dyDescent="0.2">
      <c r="A1537" s="63">
        <v>90101603</v>
      </c>
      <c r="B1537" s="64" t="str">
        <f ca="1">IFERROR(INDEX(UNSPSCDes,MATCH(INDIRECT(ADDRESS(ROW(),COLUMN()-1,4)),UNSPSCCode,0)),"")</f>
        <v>Servicios de cáterin</v>
      </c>
      <c r="C1537" s="63" t="s">
        <v>1449</v>
      </c>
      <c r="D1537" s="63">
        <v>5537</v>
      </c>
      <c r="E1537" s="66">
        <v>500</v>
      </c>
      <c r="F1537" s="65">
        <f ca="1">INDIRECT(ADDRESS(ROW(),COLUMN()-2,4))*INDIRECT(ADDRESS(ROW(),COLUMN()-1,4))</f>
        <v>2768500</v>
      </c>
      <c r="G1537" s="5"/>
      <c r="H1537" s="5"/>
      <c r="I1537" s="5"/>
      <c r="J1537" s="5"/>
    </row>
    <row r="1538" spans="1:10" ht="14.1" customHeight="1" x14ac:dyDescent="0.2">
      <c r="A1538" s="5"/>
      <c r="B1538" s="5"/>
      <c r="C1538" s="5"/>
      <c r="D1538" s="5"/>
      <c r="E1538" s="68" t="s">
        <v>12549</v>
      </c>
      <c r="F1538" s="69">
        <f ca="1">SUM(Table3138[MONTO TOTAL ESTIMADO])</f>
        <v>3126040</v>
      </c>
      <c r="G1538" s="5"/>
      <c r="H1538" s="5" t="str">
        <f>C1529</f>
        <v>Servicios</v>
      </c>
      <c r="I1538" s="5" t="str">
        <f>E1529</f>
        <v>MIPYME Mujeres</v>
      </c>
      <c r="J1538" s="5" t="str">
        <f>D1529</f>
        <v>Comparacion de Precios</v>
      </c>
    </row>
    <row r="1539" spans="1:10" ht="14.1" customHeight="1" thickBot="1" x14ac:dyDescent="0.3"/>
    <row r="1540" spans="1:10" ht="33.75" customHeight="1" thickBot="1" x14ac:dyDescent="0.25">
      <c r="A1540" s="59" t="s">
        <v>16382</v>
      </c>
      <c r="B1540" s="59" t="s">
        <v>161</v>
      </c>
      <c r="C1540" s="59" t="s">
        <v>11723</v>
      </c>
      <c r="D1540" s="59" t="s">
        <v>14377</v>
      </c>
      <c r="E1540" s="59" t="s">
        <v>10961</v>
      </c>
      <c r="F1540" s="59" t="s">
        <v>11094</v>
      </c>
      <c r="G1540" s="5"/>
      <c r="H1540" s="5"/>
      <c r="I1540" s="5"/>
      <c r="J1540" s="5"/>
    </row>
    <row r="1541" spans="1:10" ht="14.1" customHeight="1" thickBot="1" x14ac:dyDescent="0.25">
      <c r="A1541" s="61" t="s">
        <v>18898</v>
      </c>
      <c r="B1541" s="61" t="s">
        <v>18899</v>
      </c>
      <c r="C1541" s="61" t="s">
        <v>6798</v>
      </c>
      <c r="D1541" s="61" t="s">
        <v>1875</v>
      </c>
      <c r="E1541" s="61" t="s">
        <v>6033</v>
      </c>
      <c r="F1541" s="61"/>
      <c r="G1541" s="5"/>
      <c r="H1541" s="5"/>
      <c r="I1541" s="5"/>
      <c r="J1541" s="5"/>
    </row>
    <row r="1542" spans="1:10" ht="14.1" customHeight="1" thickBot="1" x14ac:dyDescent="0.25">
      <c r="A1542" s="80" t="s">
        <v>14828</v>
      </c>
      <c r="B1542" s="62" t="s">
        <v>8528</v>
      </c>
      <c r="C1542" s="71">
        <v>45110</v>
      </c>
      <c r="D1542" s="80" t="s">
        <v>9385</v>
      </c>
      <c r="E1542" s="62" t="s">
        <v>13092</v>
      </c>
      <c r="F1542" s="61" t="s">
        <v>3080</v>
      </c>
      <c r="G1542" s="5"/>
      <c r="H1542" s="5"/>
      <c r="I1542" s="5"/>
      <c r="J1542" s="5"/>
    </row>
    <row r="1543" spans="1:10" ht="14.1" customHeight="1" thickBot="1" x14ac:dyDescent="0.25">
      <c r="A1543" s="81"/>
      <c r="B1543" s="62" t="s">
        <v>1786</v>
      </c>
      <c r="C1543" s="60">
        <f>IF(C1542="","",IF(AND(MONTH(C1542)&gt;=1,MONTH(C1542)&lt;=3),1,IF(AND(MONTH(C1542)&gt;=4,MONTH(C1542)&lt;=6),2,IF(AND(MONTH(C1542)&gt;=7,MONTH(C1542)&lt;=9),3,4))))</f>
        <v>3</v>
      </c>
      <c r="D1543" s="81"/>
      <c r="E1543" s="62" t="s">
        <v>2417</v>
      </c>
      <c r="F1543" s="61" t="s">
        <v>11111</v>
      </c>
      <c r="G1543" s="5"/>
      <c r="H1543" s="5"/>
      <c r="I1543" s="5"/>
      <c r="J1543" s="5"/>
    </row>
    <row r="1544" spans="1:10" ht="14.1" customHeight="1" thickBot="1" x14ac:dyDescent="0.25">
      <c r="A1544" s="81"/>
      <c r="B1544" s="62" t="s">
        <v>12941</v>
      </c>
      <c r="C1544" s="71">
        <v>45125</v>
      </c>
      <c r="D1544" s="81"/>
      <c r="E1544" s="62" t="s">
        <v>3073</v>
      </c>
      <c r="F1544" s="61" t="s">
        <v>11111</v>
      </c>
      <c r="G1544" s="5"/>
      <c r="H1544" s="5"/>
      <c r="I1544" s="5"/>
      <c r="J1544" s="5"/>
    </row>
    <row r="1545" spans="1:10" ht="14.1" customHeight="1" thickBot="1" x14ac:dyDescent="0.25">
      <c r="A1545" s="81"/>
      <c r="B1545" s="62" t="s">
        <v>1786</v>
      </c>
      <c r="C1545" s="60">
        <f>IF(C1544="","",IF(AND(MONTH(C1544)&gt;=1,MONTH(C1544)&lt;=3),1,IF(AND(MONTH(C1544)&gt;=4,MONTH(C1544)&lt;=6),2,IF(AND(MONTH(C1544)&gt;=7,MONTH(C1544)&lt;=9),3,4))))</f>
        <v>3</v>
      </c>
      <c r="D1545" s="81"/>
      <c r="E1545" s="62" t="s">
        <v>13191</v>
      </c>
      <c r="F1545" s="61" t="s">
        <v>11111</v>
      </c>
      <c r="G1545" s="5"/>
      <c r="H1545" s="5"/>
      <c r="I1545" s="5"/>
      <c r="J1545" s="5"/>
    </row>
    <row r="1546" spans="1:10" ht="14.1" customHeight="1" thickBot="1" x14ac:dyDescent="0.25">
      <c r="A1546" s="5"/>
      <c r="B1546" s="5"/>
      <c r="C1546" s="5"/>
      <c r="D1546" s="5"/>
      <c r="E1546" s="5"/>
      <c r="F1546" s="5"/>
      <c r="G1546" s="5"/>
      <c r="H1546" s="5"/>
      <c r="I1546" s="5"/>
      <c r="J1546" s="5"/>
    </row>
    <row r="1547" spans="1:10" ht="14.1" customHeight="1" thickBot="1" x14ac:dyDescent="0.25">
      <c r="A1547" s="67" t="s">
        <v>15735</v>
      </c>
      <c r="B1547" s="67" t="s">
        <v>16146</v>
      </c>
      <c r="C1547" s="67" t="s">
        <v>15641</v>
      </c>
      <c r="D1547" s="67" t="s">
        <v>15251</v>
      </c>
      <c r="E1547" s="67" t="s">
        <v>6932</v>
      </c>
      <c r="F1547" s="67" t="s">
        <v>15280</v>
      </c>
      <c r="G1547" s="5"/>
      <c r="H1547" s="5"/>
      <c r="I1547" s="5"/>
      <c r="J1547" s="5"/>
    </row>
    <row r="1548" spans="1:10" ht="13.5" customHeight="1" x14ac:dyDescent="0.2">
      <c r="A1548" s="63">
        <v>90101603</v>
      </c>
      <c r="B1548" s="64" t="str">
        <f ca="1">IFERROR(INDEX(UNSPSCDes,MATCH(INDIRECT(ADDRESS(ROW(),COLUMN()-1,4)),UNSPSCCode,0)),"")</f>
        <v>Servicios de cáterin</v>
      </c>
      <c r="C1548" s="63" t="s">
        <v>1449</v>
      </c>
      <c r="D1548" s="63">
        <v>2630</v>
      </c>
      <c r="E1548" s="66">
        <v>118</v>
      </c>
      <c r="F1548" s="65">
        <f ca="1">INDIRECT(ADDRESS(ROW(),COLUMN()-2,4))*INDIRECT(ADDRESS(ROW(),COLUMN()-1,4))</f>
        <v>310340</v>
      </c>
      <c r="G1548" s="5"/>
      <c r="H1548" s="5"/>
      <c r="I1548" s="5"/>
      <c r="J1548" s="5"/>
    </row>
    <row r="1549" spans="1:10" ht="13.5" customHeight="1" x14ac:dyDescent="0.2">
      <c r="A1549" s="63">
        <v>90101603</v>
      </c>
      <c r="B1549" s="64" t="str">
        <f ca="1">IFERROR(INDEX(UNSPSCDes,MATCH(INDIRECT(ADDRESS(ROW(),COLUMN()-1,4)),UNSPSCCode,0)),"")</f>
        <v>Servicios de cáterin</v>
      </c>
      <c r="C1549" s="63" t="s">
        <v>1449</v>
      </c>
      <c r="D1549" s="63">
        <v>5185</v>
      </c>
      <c r="E1549" s="66">
        <v>500</v>
      </c>
      <c r="F1549" s="65">
        <f ca="1">INDIRECT(ADDRESS(ROW(),COLUMN()-2,4))*INDIRECT(ADDRESS(ROW(),COLUMN()-1,4))</f>
        <v>2592500</v>
      </c>
      <c r="G1549" s="5"/>
      <c r="H1549" s="5"/>
      <c r="I1549" s="5"/>
      <c r="J1549" s="5"/>
    </row>
    <row r="1550" spans="1:10" ht="14.1" customHeight="1" x14ac:dyDescent="0.2">
      <c r="A1550" s="5"/>
      <c r="B1550" s="5"/>
      <c r="C1550" s="5"/>
      <c r="D1550" s="5"/>
      <c r="E1550" s="68" t="s">
        <v>12549</v>
      </c>
      <c r="F1550" s="69">
        <f ca="1">SUM(Table3139[MONTO TOTAL ESTIMADO])</f>
        <v>2902840</v>
      </c>
      <c r="G1550" s="5"/>
      <c r="H1550" s="5" t="str">
        <f>C1541</f>
        <v>Servicios</v>
      </c>
      <c r="I1550" s="5" t="str">
        <f>E1541</f>
        <v>MIPYME Mujeres</v>
      </c>
      <c r="J1550" s="5" t="str">
        <f>D1541</f>
        <v>Comparacion de Precios</v>
      </c>
    </row>
    <row r="1551" spans="1:10" ht="14.1" customHeight="1" thickBot="1" x14ac:dyDescent="0.3"/>
    <row r="1552" spans="1:10" ht="33.75" customHeight="1" thickBot="1" x14ac:dyDescent="0.25">
      <c r="A1552" s="59" t="s">
        <v>16382</v>
      </c>
      <c r="B1552" s="59" t="s">
        <v>161</v>
      </c>
      <c r="C1552" s="59" t="s">
        <v>11723</v>
      </c>
      <c r="D1552" s="59" t="s">
        <v>14377</v>
      </c>
      <c r="E1552" s="59" t="s">
        <v>10961</v>
      </c>
      <c r="F1552" s="59" t="s">
        <v>11094</v>
      </c>
      <c r="G1552" s="5"/>
      <c r="H1552" s="5"/>
      <c r="I1552" s="5"/>
      <c r="J1552" s="5"/>
    </row>
    <row r="1553" spans="1:10" ht="14.1" customHeight="1" thickBot="1" x14ac:dyDescent="0.25">
      <c r="A1553" s="61" t="s">
        <v>18898</v>
      </c>
      <c r="B1553" s="61" t="s">
        <v>18899</v>
      </c>
      <c r="C1553" s="61" t="s">
        <v>6798</v>
      </c>
      <c r="D1553" s="61" t="s">
        <v>1875</v>
      </c>
      <c r="E1553" s="61" t="s">
        <v>6033</v>
      </c>
      <c r="F1553" s="61"/>
      <c r="G1553" s="5"/>
      <c r="H1553" s="5"/>
      <c r="I1553" s="5"/>
      <c r="J1553" s="5"/>
    </row>
    <row r="1554" spans="1:10" ht="14.1" customHeight="1" thickBot="1" x14ac:dyDescent="0.25">
      <c r="A1554" s="80" t="s">
        <v>14828</v>
      </c>
      <c r="B1554" s="62" t="s">
        <v>8528</v>
      </c>
      <c r="C1554" s="71">
        <v>45201</v>
      </c>
      <c r="D1554" s="80" t="s">
        <v>9385</v>
      </c>
      <c r="E1554" s="62" t="s">
        <v>13092</v>
      </c>
      <c r="F1554" s="61" t="s">
        <v>3080</v>
      </c>
      <c r="G1554" s="5"/>
      <c r="H1554" s="5"/>
      <c r="I1554" s="5"/>
      <c r="J1554" s="5"/>
    </row>
    <row r="1555" spans="1:10" ht="14.1" customHeight="1" thickBot="1" x14ac:dyDescent="0.25">
      <c r="A1555" s="81"/>
      <c r="B1555" s="62" t="s">
        <v>1786</v>
      </c>
      <c r="C1555" s="60">
        <f>IF(C1554="","",IF(AND(MONTH(C1554)&gt;=1,MONTH(C1554)&lt;=3),1,IF(AND(MONTH(C1554)&gt;=4,MONTH(C1554)&lt;=6),2,IF(AND(MONTH(C1554)&gt;=7,MONTH(C1554)&lt;=9),3,4))))</f>
        <v>4</v>
      </c>
      <c r="D1555" s="81"/>
      <c r="E1555" s="62" t="s">
        <v>2417</v>
      </c>
      <c r="F1555" s="61" t="s">
        <v>11111</v>
      </c>
      <c r="G1555" s="5"/>
      <c r="H1555" s="5"/>
      <c r="I1555" s="5"/>
      <c r="J1555" s="5"/>
    </row>
    <row r="1556" spans="1:10" ht="14.1" customHeight="1" thickBot="1" x14ac:dyDescent="0.25">
      <c r="A1556" s="81"/>
      <c r="B1556" s="62" t="s">
        <v>12941</v>
      </c>
      <c r="C1556" s="71">
        <v>45216</v>
      </c>
      <c r="D1556" s="81"/>
      <c r="E1556" s="62" t="s">
        <v>3073</v>
      </c>
      <c r="F1556" s="61" t="s">
        <v>11111</v>
      </c>
      <c r="G1556" s="5"/>
      <c r="H1556" s="5"/>
      <c r="I1556" s="5"/>
      <c r="J1556" s="5"/>
    </row>
    <row r="1557" spans="1:10" ht="14.1" customHeight="1" thickBot="1" x14ac:dyDescent="0.25">
      <c r="A1557" s="81"/>
      <c r="B1557" s="62" t="s">
        <v>1786</v>
      </c>
      <c r="C1557" s="60">
        <f>IF(C1556="","",IF(AND(MONTH(C1556)&gt;=1,MONTH(C1556)&lt;=3),1,IF(AND(MONTH(C1556)&gt;=4,MONTH(C1556)&lt;=6),2,IF(AND(MONTH(C1556)&gt;=7,MONTH(C1556)&lt;=9),3,4))))</f>
        <v>4</v>
      </c>
      <c r="D1557" s="81"/>
      <c r="E1557" s="62" t="s">
        <v>13191</v>
      </c>
      <c r="F1557" s="61" t="s">
        <v>11111</v>
      </c>
      <c r="G1557" s="5"/>
      <c r="H1557" s="5"/>
      <c r="I1557" s="5"/>
      <c r="J1557" s="5"/>
    </row>
    <row r="1558" spans="1:10" ht="14.1" customHeight="1" thickBot="1" x14ac:dyDescent="0.25">
      <c r="A1558" s="5"/>
      <c r="B1558" s="5"/>
      <c r="C1558" s="5"/>
      <c r="D1558" s="5"/>
      <c r="E1558" s="5"/>
      <c r="F1558" s="5"/>
      <c r="G1558" s="5"/>
      <c r="H1558" s="5"/>
      <c r="I1558" s="5"/>
      <c r="J1558" s="5"/>
    </row>
    <row r="1559" spans="1:10" ht="14.1" customHeight="1" thickBot="1" x14ac:dyDescent="0.25">
      <c r="A1559" s="67" t="s">
        <v>15735</v>
      </c>
      <c r="B1559" s="67" t="s">
        <v>16146</v>
      </c>
      <c r="C1559" s="67" t="s">
        <v>15641</v>
      </c>
      <c r="D1559" s="67" t="s">
        <v>15251</v>
      </c>
      <c r="E1559" s="67" t="s">
        <v>6932</v>
      </c>
      <c r="F1559" s="67" t="s">
        <v>15280</v>
      </c>
      <c r="G1559" s="5"/>
      <c r="H1559" s="5"/>
      <c r="I1559" s="5"/>
      <c r="J1559" s="5"/>
    </row>
    <row r="1560" spans="1:10" ht="13.5" customHeight="1" x14ac:dyDescent="0.2">
      <c r="A1560" s="63">
        <v>90101603</v>
      </c>
      <c r="B1560" s="64" t="str">
        <f ca="1">IFERROR(INDEX(UNSPSCDes,MATCH(INDIRECT(ADDRESS(ROW(),COLUMN()-1,4)),UNSPSCCode,0)),"")</f>
        <v>Servicios de cáterin</v>
      </c>
      <c r="C1560" s="63" t="s">
        <v>1449</v>
      </c>
      <c r="D1560" s="63">
        <v>1995</v>
      </c>
      <c r="E1560" s="66">
        <v>118</v>
      </c>
      <c r="F1560" s="65">
        <f ca="1">INDIRECT(ADDRESS(ROW(),COLUMN()-2,4))*INDIRECT(ADDRESS(ROW(),COLUMN()-1,4))</f>
        <v>235410</v>
      </c>
      <c r="G1560" s="5"/>
      <c r="H1560" s="5"/>
      <c r="I1560" s="5"/>
      <c r="J1560" s="5"/>
    </row>
    <row r="1561" spans="1:10" ht="13.5" customHeight="1" x14ac:dyDescent="0.2">
      <c r="A1561" s="63">
        <v>90101603</v>
      </c>
      <c r="B1561" s="64" t="str">
        <f ca="1">IFERROR(INDEX(UNSPSCDes,MATCH(INDIRECT(ADDRESS(ROW(),COLUMN()-1,4)),UNSPSCCode,0)),"")</f>
        <v>Servicios de cáterin</v>
      </c>
      <c r="C1561" s="63" t="s">
        <v>1449</v>
      </c>
      <c r="D1561" s="63">
        <v>3815</v>
      </c>
      <c r="E1561" s="66">
        <v>500</v>
      </c>
      <c r="F1561" s="65">
        <f ca="1">INDIRECT(ADDRESS(ROW(),COLUMN()-2,4))*INDIRECT(ADDRESS(ROW(),COLUMN()-1,4))</f>
        <v>1907500</v>
      </c>
      <c r="G1561" s="5"/>
      <c r="H1561" s="5"/>
      <c r="I1561" s="5"/>
      <c r="J1561" s="5"/>
    </row>
    <row r="1562" spans="1:10" ht="14.1" customHeight="1" x14ac:dyDescent="0.2">
      <c r="A1562" s="5"/>
      <c r="B1562" s="5"/>
      <c r="C1562" s="5"/>
      <c r="D1562" s="5"/>
      <c r="E1562" s="68" t="s">
        <v>12549</v>
      </c>
      <c r="F1562" s="69">
        <f ca="1">SUM(Table3140[MONTO TOTAL ESTIMADO])</f>
        <v>2142910</v>
      </c>
      <c r="G1562" s="5"/>
      <c r="H1562" s="5" t="str">
        <f>C1553</f>
        <v>Servicios</v>
      </c>
      <c r="I1562" s="5" t="str">
        <f>E1553</f>
        <v>MIPYME Mujeres</v>
      </c>
      <c r="J1562" s="5" t="str">
        <f>D1553</f>
        <v>Comparacion de Precios</v>
      </c>
    </row>
    <row r="1563" spans="1:10" ht="14.1" customHeight="1" thickBot="1" x14ac:dyDescent="0.3"/>
    <row r="1564" spans="1:10" ht="33.75" customHeight="1" thickBot="1" x14ac:dyDescent="0.25">
      <c r="A1564" s="59" t="s">
        <v>16382</v>
      </c>
      <c r="B1564" s="59" t="s">
        <v>161</v>
      </c>
      <c r="C1564" s="59" t="s">
        <v>11723</v>
      </c>
      <c r="D1564" s="59" t="s">
        <v>14377</v>
      </c>
      <c r="E1564" s="59" t="s">
        <v>10961</v>
      </c>
      <c r="F1564" s="59" t="s">
        <v>11094</v>
      </c>
      <c r="G1564" s="5"/>
      <c r="H1564" s="5"/>
      <c r="I1564" s="5"/>
      <c r="J1564" s="5"/>
    </row>
    <row r="1565" spans="1:10" ht="14.1" customHeight="1" thickBot="1" x14ac:dyDescent="0.25">
      <c r="A1565" s="61" t="s">
        <v>18900</v>
      </c>
      <c r="B1565" s="61" t="s">
        <v>18901</v>
      </c>
      <c r="C1565" s="61" t="s">
        <v>17798</v>
      </c>
      <c r="D1565" s="61" t="s">
        <v>17483</v>
      </c>
      <c r="E1565" s="61" t="s">
        <v>8854</v>
      </c>
      <c r="F1565" s="61"/>
      <c r="G1565" s="5"/>
      <c r="H1565" s="5"/>
      <c r="I1565" s="5"/>
      <c r="J1565" s="5"/>
    </row>
    <row r="1566" spans="1:10" ht="14.1" customHeight="1" thickBot="1" x14ac:dyDescent="0.25">
      <c r="A1566" s="80" t="s">
        <v>14828</v>
      </c>
      <c r="B1566" s="62" t="s">
        <v>8528</v>
      </c>
      <c r="C1566" s="71">
        <v>44928</v>
      </c>
      <c r="D1566" s="80" t="s">
        <v>9385</v>
      </c>
      <c r="E1566" s="62" t="s">
        <v>13092</v>
      </c>
      <c r="F1566" s="61" t="s">
        <v>3080</v>
      </c>
      <c r="G1566" s="5"/>
      <c r="H1566" s="5"/>
      <c r="I1566" s="5"/>
      <c r="J1566" s="5"/>
    </row>
    <row r="1567" spans="1:10" ht="14.1" customHeight="1" thickBot="1" x14ac:dyDescent="0.25">
      <c r="A1567" s="81"/>
      <c r="B1567" s="62" t="s">
        <v>1786</v>
      </c>
      <c r="C1567" s="60">
        <f>IF(C1566="","",IF(AND(MONTH(C1566)&gt;=1,MONTH(C1566)&lt;=3),1,IF(AND(MONTH(C1566)&gt;=4,MONTH(C1566)&lt;=6),2,IF(AND(MONTH(C1566)&gt;=7,MONTH(C1566)&lt;=9),3,4))))</f>
        <v>1</v>
      </c>
      <c r="D1567" s="81"/>
      <c r="E1567" s="62" t="s">
        <v>2417</v>
      </c>
      <c r="F1567" s="61" t="s">
        <v>11111</v>
      </c>
      <c r="G1567" s="5"/>
      <c r="H1567" s="5"/>
      <c r="I1567" s="5"/>
      <c r="J1567" s="5"/>
    </row>
    <row r="1568" spans="1:10" ht="14.1" customHeight="1" thickBot="1" x14ac:dyDescent="0.25">
      <c r="A1568" s="81"/>
      <c r="B1568" s="62" t="s">
        <v>12941</v>
      </c>
      <c r="C1568" s="71">
        <v>44943</v>
      </c>
      <c r="D1568" s="81"/>
      <c r="E1568" s="62" t="s">
        <v>3073</v>
      </c>
      <c r="F1568" s="61" t="s">
        <v>11111</v>
      </c>
      <c r="G1568" s="5"/>
      <c r="H1568" s="5"/>
      <c r="I1568" s="5"/>
      <c r="J1568" s="5"/>
    </row>
    <row r="1569" spans="1:10" ht="14.1" customHeight="1" thickBot="1" x14ac:dyDescent="0.25">
      <c r="A1569" s="81"/>
      <c r="B1569" s="62" t="s">
        <v>1786</v>
      </c>
      <c r="C1569" s="60">
        <f>IF(C1568="","",IF(AND(MONTH(C1568)&gt;=1,MONTH(C1568)&lt;=3),1,IF(AND(MONTH(C1568)&gt;=4,MONTH(C1568)&lt;=6),2,IF(AND(MONTH(C1568)&gt;=7,MONTH(C1568)&lt;=9),3,4))))</f>
        <v>1</v>
      </c>
      <c r="D1569" s="81"/>
      <c r="E1569" s="62" t="s">
        <v>13191</v>
      </c>
      <c r="F1569" s="61" t="s">
        <v>11111</v>
      </c>
      <c r="G1569" s="5"/>
      <c r="H1569" s="5"/>
      <c r="I1569" s="5"/>
      <c r="J1569" s="5"/>
    </row>
    <row r="1570" spans="1:10" ht="14.1" customHeight="1" thickBot="1" x14ac:dyDescent="0.25">
      <c r="A1570" s="5"/>
      <c r="B1570" s="5"/>
      <c r="C1570" s="5"/>
      <c r="D1570" s="5"/>
      <c r="E1570" s="5"/>
      <c r="F1570" s="5"/>
      <c r="G1570" s="5"/>
      <c r="H1570" s="5"/>
      <c r="I1570" s="5"/>
      <c r="J1570" s="5"/>
    </row>
    <row r="1571" spans="1:10" ht="14.1" customHeight="1" thickBot="1" x14ac:dyDescent="0.25">
      <c r="A1571" s="67" t="s">
        <v>15735</v>
      </c>
      <c r="B1571" s="67" t="s">
        <v>16146</v>
      </c>
      <c r="C1571" s="67" t="s">
        <v>15641</v>
      </c>
      <c r="D1571" s="67" t="s">
        <v>15251</v>
      </c>
      <c r="E1571" s="67" t="s">
        <v>6932</v>
      </c>
      <c r="F1571" s="67" t="s">
        <v>15280</v>
      </c>
      <c r="G1571" s="5"/>
      <c r="H1571" s="5"/>
      <c r="I1571" s="5"/>
      <c r="J1571" s="5"/>
    </row>
    <row r="1572" spans="1:10" ht="13.5" customHeight="1" x14ac:dyDescent="0.2">
      <c r="A1572" s="63">
        <v>93131608</v>
      </c>
      <c r="B1572" s="64" t="str">
        <f ca="1">IFERROR(INDEX(UNSPSCDes,MATCH(INDIRECT(ADDRESS(ROW(),COLUMN()-1,4)),UNSPSCCode,0)),"")</f>
        <v>Servicios de suministro de alimentos</v>
      </c>
      <c r="C1572" s="63" t="s">
        <v>18143</v>
      </c>
      <c r="D1572" s="63">
        <v>3</v>
      </c>
      <c r="E1572" s="66">
        <v>7000</v>
      </c>
      <c r="F1572" s="65">
        <f ca="1">INDIRECT(ADDRESS(ROW(),COLUMN()-2,4))*INDIRECT(ADDRESS(ROW(),COLUMN()-1,4))</f>
        <v>21000</v>
      </c>
      <c r="G1572" s="5"/>
      <c r="H1572" s="5"/>
      <c r="I1572" s="5"/>
      <c r="J1572" s="5"/>
    </row>
    <row r="1573" spans="1:10" ht="13.5" customHeight="1" x14ac:dyDescent="0.2">
      <c r="A1573" s="63">
        <v>93131608</v>
      </c>
      <c r="B1573" s="64" t="str">
        <f ca="1">IFERROR(INDEX(UNSPSCDes,MATCH(INDIRECT(ADDRESS(ROW(),COLUMN()-1,4)),UNSPSCCode,0)),"")</f>
        <v>Servicios de suministro de alimentos</v>
      </c>
      <c r="C1573" s="63" t="s">
        <v>18143</v>
      </c>
      <c r="D1573" s="63">
        <v>3</v>
      </c>
      <c r="E1573" s="66">
        <v>83333.333299999998</v>
      </c>
      <c r="F1573" s="65">
        <f ca="1">INDIRECT(ADDRESS(ROW(),COLUMN()-2,4))*INDIRECT(ADDRESS(ROW(),COLUMN()-1,4))</f>
        <v>249999.9999</v>
      </c>
      <c r="G1573" s="5"/>
      <c r="H1573" s="5"/>
      <c r="I1573" s="5"/>
      <c r="J1573" s="5"/>
    </row>
    <row r="1574" spans="1:10" ht="14.1" customHeight="1" x14ac:dyDescent="0.2">
      <c r="A1574" s="5"/>
      <c r="B1574" s="5"/>
      <c r="C1574" s="5"/>
      <c r="D1574" s="5"/>
      <c r="E1574" s="68" t="s">
        <v>12549</v>
      </c>
      <c r="F1574" s="69">
        <f ca="1">SUM(Table3141[MONTO TOTAL ESTIMADO])</f>
        <v>270999.9999</v>
      </c>
      <c r="G1574" s="5"/>
      <c r="H1574" s="5" t="str">
        <f>C1565</f>
        <v>Bienes</v>
      </c>
      <c r="I1574" s="5" t="str">
        <f>E1565</f>
        <v>Sí</v>
      </c>
      <c r="J1574" s="5" t="str">
        <f>D1565</f>
        <v>Compras Menores</v>
      </c>
    </row>
    <row r="1575" spans="1:10" ht="14.1" customHeight="1" thickBot="1" x14ac:dyDescent="0.3"/>
    <row r="1576" spans="1:10" ht="33.75" customHeight="1" thickBot="1" x14ac:dyDescent="0.25">
      <c r="A1576" s="59" t="s">
        <v>16382</v>
      </c>
      <c r="B1576" s="59" t="s">
        <v>161</v>
      </c>
      <c r="C1576" s="59" t="s">
        <v>11723</v>
      </c>
      <c r="D1576" s="59" t="s">
        <v>14377</v>
      </c>
      <c r="E1576" s="59" t="s">
        <v>10961</v>
      </c>
      <c r="F1576" s="59" t="s">
        <v>11094</v>
      </c>
      <c r="G1576" s="5"/>
      <c r="H1576" s="5"/>
      <c r="I1576" s="5"/>
      <c r="J1576" s="5"/>
    </row>
    <row r="1577" spans="1:10" ht="14.1" customHeight="1" thickBot="1" x14ac:dyDescent="0.25">
      <c r="A1577" s="61" t="s">
        <v>18900</v>
      </c>
      <c r="B1577" s="61" t="s">
        <v>18901</v>
      </c>
      <c r="C1577" s="61" t="s">
        <v>17798</v>
      </c>
      <c r="D1577" s="61" t="s">
        <v>17483</v>
      </c>
      <c r="E1577" s="61" t="s">
        <v>8854</v>
      </c>
      <c r="F1577" s="61"/>
      <c r="G1577" s="5"/>
      <c r="H1577" s="5"/>
      <c r="I1577" s="5"/>
      <c r="J1577" s="5"/>
    </row>
    <row r="1578" spans="1:10" ht="14.1" customHeight="1" thickBot="1" x14ac:dyDescent="0.25">
      <c r="A1578" s="80" t="s">
        <v>14828</v>
      </c>
      <c r="B1578" s="62" t="s">
        <v>8528</v>
      </c>
      <c r="C1578" s="71">
        <v>45019</v>
      </c>
      <c r="D1578" s="80" t="s">
        <v>9385</v>
      </c>
      <c r="E1578" s="62" t="s">
        <v>13092</v>
      </c>
      <c r="F1578" s="61" t="s">
        <v>3080</v>
      </c>
      <c r="G1578" s="5"/>
      <c r="H1578" s="5"/>
      <c r="I1578" s="5"/>
      <c r="J1578" s="5"/>
    </row>
    <row r="1579" spans="1:10" ht="14.1" customHeight="1" thickBot="1" x14ac:dyDescent="0.25">
      <c r="A1579" s="81"/>
      <c r="B1579" s="62" t="s">
        <v>1786</v>
      </c>
      <c r="C1579" s="60">
        <f>IF(C1578="","",IF(AND(MONTH(C1578)&gt;=1,MONTH(C1578)&lt;=3),1,IF(AND(MONTH(C1578)&gt;=4,MONTH(C1578)&lt;=6),2,IF(AND(MONTH(C1578)&gt;=7,MONTH(C1578)&lt;=9),3,4))))</f>
        <v>2</v>
      </c>
      <c r="D1579" s="81"/>
      <c r="E1579" s="62" t="s">
        <v>2417</v>
      </c>
      <c r="F1579" s="61" t="s">
        <v>11111</v>
      </c>
      <c r="G1579" s="5"/>
      <c r="H1579" s="5"/>
      <c r="I1579" s="5"/>
      <c r="J1579" s="5"/>
    </row>
    <row r="1580" spans="1:10" ht="14.1" customHeight="1" thickBot="1" x14ac:dyDescent="0.25">
      <c r="A1580" s="81"/>
      <c r="B1580" s="62" t="s">
        <v>12941</v>
      </c>
      <c r="C1580" s="71">
        <v>45034</v>
      </c>
      <c r="D1580" s="81"/>
      <c r="E1580" s="62" t="s">
        <v>3073</v>
      </c>
      <c r="F1580" s="61" t="s">
        <v>11111</v>
      </c>
      <c r="G1580" s="5"/>
      <c r="H1580" s="5"/>
      <c r="I1580" s="5"/>
      <c r="J1580" s="5"/>
    </row>
    <row r="1581" spans="1:10" ht="14.1" customHeight="1" thickBot="1" x14ac:dyDescent="0.25">
      <c r="A1581" s="81"/>
      <c r="B1581" s="62" t="s">
        <v>1786</v>
      </c>
      <c r="C1581" s="60">
        <f>IF(C1580="","",IF(AND(MONTH(C1580)&gt;=1,MONTH(C1580)&lt;=3),1,IF(AND(MONTH(C1580)&gt;=4,MONTH(C1580)&lt;=6),2,IF(AND(MONTH(C1580)&gt;=7,MONTH(C1580)&lt;=9),3,4))))</f>
        <v>2</v>
      </c>
      <c r="D1581" s="81"/>
      <c r="E1581" s="62" t="s">
        <v>13191</v>
      </c>
      <c r="F1581" s="61" t="s">
        <v>11111</v>
      </c>
      <c r="G1581" s="5"/>
      <c r="H1581" s="5"/>
      <c r="I1581" s="5"/>
      <c r="J1581" s="5"/>
    </row>
    <row r="1582" spans="1:10" ht="14.1" customHeight="1" thickBot="1" x14ac:dyDescent="0.25">
      <c r="A1582" s="5"/>
      <c r="B1582" s="5"/>
      <c r="C1582" s="5"/>
      <c r="D1582" s="5"/>
      <c r="E1582" s="5"/>
      <c r="F1582" s="5"/>
      <c r="G1582" s="5"/>
      <c r="H1582" s="5"/>
      <c r="I1582" s="5"/>
      <c r="J1582" s="5"/>
    </row>
    <row r="1583" spans="1:10" ht="14.1" customHeight="1" thickBot="1" x14ac:dyDescent="0.25">
      <c r="A1583" s="67" t="s">
        <v>15735</v>
      </c>
      <c r="B1583" s="67" t="s">
        <v>16146</v>
      </c>
      <c r="C1583" s="67" t="s">
        <v>15641</v>
      </c>
      <c r="D1583" s="67" t="s">
        <v>15251</v>
      </c>
      <c r="E1583" s="67" t="s">
        <v>6932</v>
      </c>
      <c r="F1583" s="67" t="s">
        <v>15280</v>
      </c>
      <c r="G1583" s="5"/>
      <c r="H1583" s="5"/>
      <c r="I1583" s="5"/>
      <c r="J1583" s="5"/>
    </row>
    <row r="1584" spans="1:10" ht="13.5" customHeight="1" x14ac:dyDescent="0.2">
      <c r="A1584" s="63">
        <v>93131608</v>
      </c>
      <c r="B1584" s="64" t="str">
        <f ca="1">IFERROR(INDEX(UNSPSCDes,MATCH(INDIRECT(ADDRESS(ROW(),COLUMN()-1,4)),UNSPSCCode,0)),"")</f>
        <v>Servicios de suministro de alimentos</v>
      </c>
      <c r="C1584" s="63" t="s">
        <v>18143</v>
      </c>
      <c r="D1584" s="63">
        <v>3</v>
      </c>
      <c r="E1584" s="66">
        <v>7000</v>
      </c>
      <c r="F1584" s="65">
        <f ca="1">INDIRECT(ADDRESS(ROW(),COLUMN()-2,4))*INDIRECT(ADDRESS(ROW(),COLUMN()-1,4))</f>
        <v>21000</v>
      </c>
      <c r="G1584" s="5"/>
      <c r="H1584" s="5"/>
      <c r="I1584" s="5"/>
      <c r="J1584" s="5"/>
    </row>
    <row r="1585" spans="1:10" ht="13.5" customHeight="1" x14ac:dyDescent="0.2">
      <c r="A1585" s="63">
        <v>93131608</v>
      </c>
      <c r="B1585" s="64" t="str">
        <f ca="1">IFERROR(INDEX(UNSPSCDes,MATCH(INDIRECT(ADDRESS(ROW(),COLUMN()-1,4)),UNSPSCCode,0)),"")</f>
        <v>Servicios de suministro de alimentos</v>
      </c>
      <c r="C1585" s="63" t="s">
        <v>18143</v>
      </c>
      <c r="D1585" s="63">
        <v>3</v>
      </c>
      <c r="E1585" s="66">
        <v>83333.333299999998</v>
      </c>
      <c r="F1585" s="65">
        <f ca="1">INDIRECT(ADDRESS(ROW(),COLUMN()-2,4))*INDIRECT(ADDRESS(ROW(),COLUMN()-1,4))</f>
        <v>249999.9999</v>
      </c>
      <c r="G1585" s="5"/>
      <c r="H1585" s="5"/>
      <c r="I1585" s="5"/>
      <c r="J1585" s="5"/>
    </row>
    <row r="1586" spans="1:10" ht="14.1" customHeight="1" x14ac:dyDescent="0.2">
      <c r="A1586" s="5"/>
      <c r="B1586" s="5"/>
      <c r="C1586" s="5"/>
      <c r="D1586" s="5"/>
      <c r="E1586" s="68" t="s">
        <v>12549</v>
      </c>
      <c r="F1586" s="69">
        <f ca="1">SUM(Table3142[MONTO TOTAL ESTIMADO])</f>
        <v>270999.9999</v>
      </c>
      <c r="G1586" s="5"/>
      <c r="H1586" s="5" t="str">
        <f>C1577</f>
        <v>Bienes</v>
      </c>
      <c r="I1586" s="5" t="str">
        <f>E1577</f>
        <v>Sí</v>
      </c>
      <c r="J1586" s="5" t="str">
        <f>D1577</f>
        <v>Compras Menores</v>
      </c>
    </row>
    <row r="1587" spans="1:10" ht="14.1" customHeight="1" thickBot="1" x14ac:dyDescent="0.3"/>
    <row r="1588" spans="1:10" ht="33.75" customHeight="1" thickBot="1" x14ac:dyDescent="0.25">
      <c r="A1588" s="59" t="s">
        <v>16382</v>
      </c>
      <c r="B1588" s="59" t="s">
        <v>161</v>
      </c>
      <c r="C1588" s="59" t="s">
        <v>11723</v>
      </c>
      <c r="D1588" s="59" t="s">
        <v>14377</v>
      </c>
      <c r="E1588" s="59" t="s">
        <v>10961</v>
      </c>
      <c r="F1588" s="59" t="s">
        <v>11094</v>
      </c>
      <c r="G1588" s="5"/>
      <c r="H1588" s="5"/>
      <c r="I1588" s="5"/>
      <c r="J1588" s="5"/>
    </row>
    <row r="1589" spans="1:10" ht="14.1" customHeight="1" thickBot="1" x14ac:dyDescent="0.25">
      <c r="A1589" s="61" t="s">
        <v>18900</v>
      </c>
      <c r="B1589" s="61" t="s">
        <v>18901</v>
      </c>
      <c r="C1589" s="61" t="s">
        <v>17798</v>
      </c>
      <c r="D1589" s="61" t="s">
        <v>17483</v>
      </c>
      <c r="E1589" s="61" t="s">
        <v>8854</v>
      </c>
      <c r="F1589" s="61"/>
      <c r="G1589" s="5"/>
      <c r="H1589" s="5"/>
      <c r="I1589" s="5"/>
      <c r="J1589" s="5"/>
    </row>
    <row r="1590" spans="1:10" ht="14.1" customHeight="1" thickBot="1" x14ac:dyDescent="0.25">
      <c r="A1590" s="80" t="s">
        <v>14828</v>
      </c>
      <c r="B1590" s="62" t="s">
        <v>8528</v>
      </c>
      <c r="C1590" s="71">
        <v>45110</v>
      </c>
      <c r="D1590" s="80" t="s">
        <v>9385</v>
      </c>
      <c r="E1590" s="62" t="s">
        <v>13092</v>
      </c>
      <c r="F1590" s="61" t="s">
        <v>3080</v>
      </c>
      <c r="G1590" s="5"/>
      <c r="H1590" s="5"/>
      <c r="I1590" s="5"/>
      <c r="J1590" s="5"/>
    </row>
    <row r="1591" spans="1:10" ht="14.1" customHeight="1" thickBot="1" x14ac:dyDescent="0.25">
      <c r="A1591" s="81"/>
      <c r="B1591" s="62" t="s">
        <v>1786</v>
      </c>
      <c r="C1591" s="60">
        <f>IF(C1590="","",IF(AND(MONTH(C1590)&gt;=1,MONTH(C1590)&lt;=3),1,IF(AND(MONTH(C1590)&gt;=4,MONTH(C1590)&lt;=6),2,IF(AND(MONTH(C1590)&gt;=7,MONTH(C1590)&lt;=9),3,4))))</f>
        <v>3</v>
      </c>
      <c r="D1591" s="81"/>
      <c r="E1591" s="62" t="s">
        <v>2417</v>
      </c>
      <c r="F1591" s="61" t="s">
        <v>11111</v>
      </c>
      <c r="G1591" s="5"/>
      <c r="H1591" s="5"/>
      <c r="I1591" s="5"/>
      <c r="J1591" s="5"/>
    </row>
    <row r="1592" spans="1:10" ht="14.1" customHeight="1" thickBot="1" x14ac:dyDescent="0.25">
      <c r="A1592" s="81"/>
      <c r="B1592" s="62" t="s">
        <v>12941</v>
      </c>
      <c r="C1592" s="71">
        <v>45125</v>
      </c>
      <c r="D1592" s="81"/>
      <c r="E1592" s="62" t="s">
        <v>3073</v>
      </c>
      <c r="F1592" s="61" t="s">
        <v>11111</v>
      </c>
      <c r="G1592" s="5"/>
      <c r="H1592" s="5"/>
      <c r="I1592" s="5"/>
      <c r="J1592" s="5"/>
    </row>
    <row r="1593" spans="1:10" ht="14.1" customHeight="1" thickBot="1" x14ac:dyDescent="0.25">
      <c r="A1593" s="81"/>
      <c r="B1593" s="62" t="s">
        <v>1786</v>
      </c>
      <c r="C1593" s="60">
        <f>IF(C1592="","",IF(AND(MONTH(C1592)&gt;=1,MONTH(C1592)&lt;=3),1,IF(AND(MONTH(C1592)&gt;=4,MONTH(C1592)&lt;=6),2,IF(AND(MONTH(C1592)&gt;=7,MONTH(C1592)&lt;=9),3,4))))</f>
        <v>3</v>
      </c>
      <c r="D1593" s="81"/>
      <c r="E1593" s="62" t="s">
        <v>13191</v>
      </c>
      <c r="F1593" s="61" t="s">
        <v>11111</v>
      </c>
      <c r="G1593" s="5"/>
      <c r="H1593" s="5"/>
      <c r="I1593" s="5"/>
      <c r="J1593" s="5"/>
    </row>
    <row r="1594" spans="1:10" ht="14.1" customHeight="1" thickBot="1" x14ac:dyDescent="0.25">
      <c r="A1594" s="5"/>
      <c r="B1594" s="5"/>
      <c r="C1594" s="5"/>
      <c r="D1594" s="5"/>
      <c r="E1594" s="5"/>
      <c r="F1594" s="5"/>
      <c r="G1594" s="5"/>
      <c r="H1594" s="5"/>
      <c r="I1594" s="5"/>
      <c r="J1594" s="5"/>
    </row>
    <row r="1595" spans="1:10" ht="14.1" customHeight="1" thickBot="1" x14ac:dyDescent="0.25">
      <c r="A1595" s="67" t="s">
        <v>15735</v>
      </c>
      <c r="B1595" s="67" t="s">
        <v>16146</v>
      </c>
      <c r="C1595" s="67" t="s">
        <v>15641</v>
      </c>
      <c r="D1595" s="67" t="s">
        <v>15251</v>
      </c>
      <c r="E1595" s="67" t="s">
        <v>6932</v>
      </c>
      <c r="F1595" s="67" t="s">
        <v>15280</v>
      </c>
      <c r="G1595" s="5"/>
      <c r="H1595" s="5"/>
      <c r="I1595" s="5"/>
      <c r="J1595" s="5"/>
    </row>
    <row r="1596" spans="1:10" ht="13.5" customHeight="1" x14ac:dyDescent="0.2">
      <c r="A1596" s="63">
        <v>93131608</v>
      </c>
      <c r="B1596" s="64" t="str">
        <f ca="1">IFERROR(INDEX(UNSPSCDes,MATCH(INDIRECT(ADDRESS(ROW(),COLUMN()-1,4)),UNSPSCCode,0)),"")</f>
        <v>Servicios de suministro de alimentos</v>
      </c>
      <c r="C1596" s="63" t="s">
        <v>18143</v>
      </c>
      <c r="D1596" s="63">
        <v>3</v>
      </c>
      <c r="E1596" s="66">
        <v>7000</v>
      </c>
      <c r="F1596" s="65">
        <f ca="1">INDIRECT(ADDRESS(ROW(),COLUMN()-2,4))*INDIRECT(ADDRESS(ROW(),COLUMN()-1,4))</f>
        <v>21000</v>
      </c>
      <c r="G1596" s="5"/>
      <c r="H1596" s="5"/>
      <c r="I1596" s="5"/>
      <c r="J1596" s="5"/>
    </row>
    <row r="1597" spans="1:10" ht="13.5" customHeight="1" x14ac:dyDescent="0.2">
      <c r="A1597" s="63">
        <v>93131608</v>
      </c>
      <c r="B1597" s="64" t="str">
        <f ca="1">IFERROR(INDEX(UNSPSCDes,MATCH(INDIRECT(ADDRESS(ROW(),COLUMN()-1,4)),UNSPSCCode,0)),"")</f>
        <v>Servicios de suministro de alimentos</v>
      </c>
      <c r="C1597" s="63" t="s">
        <v>18143</v>
      </c>
      <c r="D1597" s="63">
        <v>3</v>
      </c>
      <c r="E1597" s="66">
        <v>83333.333299999998</v>
      </c>
      <c r="F1597" s="65">
        <f ca="1">INDIRECT(ADDRESS(ROW(),COLUMN()-2,4))*INDIRECT(ADDRESS(ROW(),COLUMN()-1,4))</f>
        <v>249999.9999</v>
      </c>
      <c r="G1597" s="5"/>
      <c r="H1597" s="5"/>
      <c r="I1597" s="5"/>
      <c r="J1597" s="5"/>
    </row>
    <row r="1598" spans="1:10" ht="14.1" customHeight="1" x14ac:dyDescent="0.2">
      <c r="A1598" s="5"/>
      <c r="B1598" s="5"/>
      <c r="C1598" s="5"/>
      <c r="D1598" s="5"/>
      <c r="E1598" s="68" t="s">
        <v>12549</v>
      </c>
      <c r="F1598" s="69">
        <f ca="1">SUM(Table3143[MONTO TOTAL ESTIMADO])</f>
        <v>270999.9999</v>
      </c>
      <c r="G1598" s="5"/>
      <c r="H1598" s="5" t="str">
        <f>C1589</f>
        <v>Bienes</v>
      </c>
      <c r="I1598" s="5" t="str">
        <f>E1589</f>
        <v>Sí</v>
      </c>
      <c r="J1598" s="5" t="str">
        <f>D1589</f>
        <v>Compras Menores</v>
      </c>
    </row>
    <row r="1599" spans="1:10" ht="14.1" customHeight="1" thickBot="1" x14ac:dyDescent="0.3"/>
    <row r="1600" spans="1:10" ht="33.75" customHeight="1" thickBot="1" x14ac:dyDescent="0.25">
      <c r="A1600" s="59" t="s">
        <v>16382</v>
      </c>
      <c r="B1600" s="59" t="s">
        <v>161</v>
      </c>
      <c r="C1600" s="59" t="s">
        <v>11723</v>
      </c>
      <c r="D1600" s="59" t="s">
        <v>14377</v>
      </c>
      <c r="E1600" s="59" t="s">
        <v>10961</v>
      </c>
      <c r="F1600" s="59" t="s">
        <v>11094</v>
      </c>
      <c r="G1600" s="5"/>
      <c r="H1600" s="5"/>
      <c r="I1600" s="5"/>
      <c r="J1600" s="5"/>
    </row>
    <row r="1601" spans="1:10" ht="14.1" customHeight="1" thickBot="1" x14ac:dyDescent="0.25">
      <c r="A1601" s="61" t="s">
        <v>18900</v>
      </c>
      <c r="B1601" s="61" t="s">
        <v>18901</v>
      </c>
      <c r="C1601" s="61" t="s">
        <v>17798</v>
      </c>
      <c r="D1601" s="61" t="s">
        <v>17483</v>
      </c>
      <c r="E1601" s="61" t="s">
        <v>8854</v>
      </c>
      <c r="F1601" s="61"/>
      <c r="G1601" s="5"/>
      <c r="H1601" s="5"/>
      <c r="I1601" s="5"/>
      <c r="J1601" s="5"/>
    </row>
    <row r="1602" spans="1:10" ht="14.1" customHeight="1" thickBot="1" x14ac:dyDescent="0.25">
      <c r="A1602" s="80" t="s">
        <v>14828</v>
      </c>
      <c r="B1602" s="62" t="s">
        <v>8528</v>
      </c>
      <c r="C1602" s="71">
        <v>45201</v>
      </c>
      <c r="D1602" s="80" t="s">
        <v>9385</v>
      </c>
      <c r="E1602" s="62" t="s">
        <v>13092</v>
      </c>
      <c r="F1602" s="61" t="s">
        <v>3080</v>
      </c>
      <c r="G1602" s="5"/>
      <c r="H1602" s="5"/>
      <c r="I1602" s="5"/>
      <c r="J1602" s="5"/>
    </row>
    <row r="1603" spans="1:10" ht="14.1" customHeight="1" thickBot="1" x14ac:dyDescent="0.25">
      <c r="A1603" s="81"/>
      <c r="B1603" s="62" t="s">
        <v>1786</v>
      </c>
      <c r="C1603" s="60">
        <f>IF(C1602="","",IF(AND(MONTH(C1602)&gt;=1,MONTH(C1602)&lt;=3),1,IF(AND(MONTH(C1602)&gt;=4,MONTH(C1602)&lt;=6),2,IF(AND(MONTH(C1602)&gt;=7,MONTH(C1602)&lt;=9),3,4))))</f>
        <v>4</v>
      </c>
      <c r="D1603" s="81"/>
      <c r="E1603" s="62" t="s">
        <v>2417</v>
      </c>
      <c r="F1603" s="61" t="s">
        <v>11111</v>
      </c>
      <c r="G1603" s="5"/>
      <c r="H1603" s="5"/>
      <c r="I1603" s="5"/>
      <c r="J1603" s="5"/>
    </row>
    <row r="1604" spans="1:10" ht="14.1" customHeight="1" thickBot="1" x14ac:dyDescent="0.25">
      <c r="A1604" s="81"/>
      <c r="B1604" s="62" t="s">
        <v>12941</v>
      </c>
      <c r="C1604" s="71">
        <v>45216</v>
      </c>
      <c r="D1604" s="81"/>
      <c r="E1604" s="62" t="s">
        <v>3073</v>
      </c>
      <c r="F1604" s="61" t="s">
        <v>11111</v>
      </c>
      <c r="G1604" s="5"/>
      <c r="H1604" s="5"/>
      <c r="I1604" s="5"/>
      <c r="J1604" s="5"/>
    </row>
    <row r="1605" spans="1:10" ht="14.1" customHeight="1" thickBot="1" x14ac:dyDescent="0.25">
      <c r="A1605" s="81"/>
      <c r="B1605" s="62" t="s">
        <v>1786</v>
      </c>
      <c r="C1605" s="60">
        <f>IF(C1604="","",IF(AND(MONTH(C1604)&gt;=1,MONTH(C1604)&lt;=3),1,IF(AND(MONTH(C1604)&gt;=4,MONTH(C1604)&lt;=6),2,IF(AND(MONTH(C1604)&gt;=7,MONTH(C1604)&lt;=9),3,4))))</f>
        <v>4</v>
      </c>
      <c r="D1605" s="81"/>
      <c r="E1605" s="62" t="s">
        <v>13191</v>
      </c>
      <c r="F1605" s="61" t="s">
        <v>11111</v>
      </c>
      <c r="G1605" s="5"/>
      <c r="H1605" s="5"/>
      <c r="I1605" s="5"/>
      <c r="J1605" s="5"/>
    </row>
    <row r="1606" spans="1:10" ht="14.1" customHeight="1" thickBot="1" x14ac:dyDescent="0.25">
      <c r="A1606" s="5"/>
      <c r="B1606" s="5"/>
      <c r="C1606" s="5"/>
      <c r="D1606" s="5"/>
      <c r="E1606" s="5"/>
      <c r="F1606" s="5"/>
      <c r="G1606" s="5"/>
      <c r="H1606" s="5"/>
      <c r="I1606" s="5"/>
      <c r="J1606" s="5"/>
    </row>
    <row r="1607" spans="1:10" ht="14.1" customHeight="1" thickBot="1" x14ac:dyDescent="0.25">
      <c r="A1607" s="67" t="s">
        <v>15735</v>
      </c>
      <c r="B1607" s="67" t="s">
        <v>16146</v>
      </c>
      <c r="C1607" s="67" t="s">
        <v>15641</v>
      </c>
      <c r="D1607" s="67" t="s">
        <v>15251</v>
      </c>
      <c r="E1607" s="67" t="s">
        <v>6932</v>
      </c>
      <c r="F1607" s="67" t="s">
        <v>15280</v>
      </c>
      <c r="G1607" s="5"/>
      <c r="H1607" s="5"/>
      <c r="I1607" s="5"/>
      <c r="J1607" s="5"/>
    </row>
    <row r="1608" spans="1:10" ht="13.5" customHeight="1" x14ac:dyDescent="0.2">
      <c r="A1608" s="63">
        <v>93131608</v>
      </c>
      <c r="B1608" s="64" t="str">
        <f ca="1">IFERROR(INDEX(UNSPSCDes,MATCH(INDIRECT(ADDRESS(ROW(),COLUMN()-1,4)),UNSPSCCode,0)),"")</f>
        <v>Servicios de suministro de alimentos</v>
      </c>
      <c r="C1608" s="63" t="s">
        <v>18143</v>
      </c>
      <c r="D1608" s="63">
        <v>3</v>
      </c>
      <c r="E1608" s="66">
        <v>7000</v>
      </c>
      <c r="F1608" s="65">
        <f ca="1">INDIRECT(ADDRESS(ROW(),COLUMN()-2,4))*INDIRECT(ADDRESS(ROW(),COLUMN()-1,4))</f>
        <v>21000</v>
      </c>
      <c r="G1608" s="5"/>
      <c r="H1608" s="5"/>
      <c r="I1608" s="5"/>
      <c r="J1608" s="5"/>
    </row>
    <row r="1609" spans="1:10" ht="13.5" customHeight="1" x14ac:dyDescent="0.2">
      <c r="A1609" s="63">
        <v>93131608</v>
      </c>
      <c r="B1609" s="64" t="str">
        <f ca="1">IFERROR(INDEX(UNSPSCDes,MATCH(INDIRECT(ADDRESS(ROW(),COLUMN()-1,4)),UNSPSCCode,0)),"")</f>
        <v>Servicios de suministro de alimentos</v>
      </c>
      <c r="C1609" s="63" t="s">
        <v>18143</v>
      </c>
      <c r="D1609" s="63">
        <v>3</v>
      </c>
      <c r="E1609" s="66">
        <v>83333.333299999998</v>
      </c>
      <c r="F1609" s="65">
        <f ca="1">INDIRECT(ADDRESS(ROW(),COLUMN()-2,4))*INDIRECT(ADDRESS(ROW(),COLUMN()-1,4))</f>
        <v>249999.9999</v>
      </c>
      <c r="G1609" s="5"/>
      <c r="H1609" s="5"/>
      <c r="I1609" s="5"/>
      <c r="J1609" s="5"/>
    </row>
    <row r="1610" spans="1:10" ht="14.1" customHeight="1" x14ac:dyDescent="0.2">
      <c r="A1610" s="5"/>
      <c r="B1610" s="5"/>
      <c r="C1610" s="5"/>
      <c r="D1610" s="5"/>
      <c r="E1610" s="68" t="s">
        <v>12549</v>
      </c>
      <c r="F1610" s="69">
        <f ca="1">SUM(Table3144[MONTO TOTAL ESTIMADO])</f>
        <v>270999.9999</v>
      </c>
      <c r="G1610" s="5"/>
      <c r="H1610" s="5" t="str">
        <f>C1601</f>
        <v>Bienes</v>
      </c>
      <c r="I1610" s="5" t="str">
        <f>E1601</f>
        <v>Sí</v>
      </c>
      <c r="J1610" s="5" t="str">
        <f>D1601</f>
        <v>Compras Menores</v>
      </c>
    </row>
    <row r="1611" spans="1:10" ht="14.1" customHeight="1" thickBot="1" x14ac:dyDescent="0.3"/>
    <row r="1612" spans="1:10" ht="33.75" customHeight="1" thickBot="1" x14ac:dyDescent="0.25">
      <c r="A1612" s="59" t="s">
        <v>16382</v>
      </c>
      <c r="B1612" s="59" t="s">
        <v>161</v>
      </c>
      <c r="C1612" s="59" t="s">
        <v>11723</v>
      </c>
      <c r="D1612" s="59" t="s">
        <v>14377</v>
      </c>
      <c r="E1612" s="59" t="s">
        <v>10961</v>
      </c>
      <c r="F1612" s="59" t="s">
        <v>11094</v>
      </c>
      <c r="G1612" s="5"/>
      <c r="H1612" s="5"/>
      <c r="I1612" s="5"/>
      <c r="J1612" s="5"/>
    </row>
    <row r="1613" spans="1:10" ht="14.1" customHeight="1" thickBot="1" x14ac:dyDescent="0.25">
      <c r="A1613" s="61" t="s">
        <v>18902</v>
      </c>
      <c r="B1613" s="61" t="s">
        <v>18903</v>
      </c>
      <c r="C1613" s="61" t="s">
        <v>17798</v>
      </c>
      <c r="D1613" s="61" t="s">
        <v>10170</v>
      </c>
      <c r="E1613" s="61" t="s">
        <v>8854</v>
      </c>
      <c r="F1613" s="61"/>
      <c r="G1613" s="5"/>
      <c r="H1613" s="5"/>
      <c r="I1613" s="5"/>
      <c r="J1613" s="5"/>
    </row>
    <row r="1614" spans="1:10" ht="14.1" customHeight="1" thickBot="1" x14ac:dyDescent="0.25">
      <c r="A1614" s="80" t="s">
        <v>14828</v>
      </c>
      <c r="B1614" s="62" t="s">
        <v>8528</v>
      </c>
      <c r="C1614" s="71">
        <v>44928</v>
      </c>
      <c r="D1614" s="80" t="s">
        <v>9385</v>
      </c>
      <c r="E1614" s="62" t="s">
        <v>13092</v>
      </c>
      <c r="F1614" s="61" t="s">
        <v>3080</v>
      </c>
      <c r="G1614" s="5"/>
      <c r="H1614" s="5"/>
      <c r="I1614" s="5"/>
      <c r="J1614" s="5"/>
    </row>
    <row r="1615" spans="1:10" ht="14.1" customHeight="1" thickBot="1" x14ac:dyDescent="0.25">
      <c r="A1615" s="81"/>
      <c r="B1615" s="62" t="s">
        <v>1786</v>
      </c>
      <c r="C1615" s="60">
        <f>IF(C1614="","",IF(AND(MONTH(C1614)&gt;=1,MONTH(C1614)&lt;=3),1,IF(AND(MONTH(C1614)&gt;=4,MONTH(C1614)&lt;=6),2,IF(AND(MONTH(C1614)&gt;=7,MONTH(C1614)&lt;=9),3,4))))</f>
        <v>1</v>
      </c>
      <c r="D1615" s="81"/>
      <c r="E1615" s="62" t="s">
        <v>2417</v>
      </c>
      <c r="F1615" s="61" t="s">
        <v>11111</v>
      </c>
      <c r="G1615" s="5"/>
      <c r="H1615" s="5"/>
      <c r="I1615" s="5"/>
      <c r="J1615" s="5"/>
    </row>
    <row r="1616" spans="1:10" ht="14.1" customHeight="1" thickBot="1" x14ac:dyDescent="0.25">
      <c r="A1616" s="81"/>
      <c r="B1616" s="62" t="s">
        <v>12941</v>
      </c>
      <c r="C1616" s="71">
        <v>44929</v>
      </c>
      <c r="D1616" s="81"/>
      <c r="E1616" s="62" t="s">
        <v>3073</v>
      </c>
      <c r="F1616" s="61" t="s">
        <v>11111</v>
      </c>
      <c r="G1616" s="5"/>
      <c r="H1616" s="5"/>
      <c r="I1616" s="5"/>
      <c r="J1616" s="5"/>
    </row>
    <row r="1617" spans="1:10" ht="14.1" customHeight="1" thickBot="1" x14ac:dyDescent="0.25">
      <c r="A1617" s="81"/>
      <c r="B1617" s="62" t="s">
        <v>1786</v>
      </c>
      <c r="C1617" s="60">
        <f>IF(C1616="","",IF(AND(MONTH(C1616)&gt;=1,MONTH(C1616)&lt;=3),1,IF(AND(MONTH(C1616)&gt;=4,MONTH(C1616)&lt;=6),2,IF(AND(MONTH(C1616)&gt;=7,MONTH(C1616)&lt;=9),3,4))))</f>
        <v>1</v>
      </c>
      <c r="D1617" s="81"/>
      <c r="E1617" s="62" t="s">
        <v>13191</v>
      </c>
      <c r="F1617" s="61" t="s">
        <v>11111</v>
      </c>
      <c r="G1617" s="5"/>
      <c r="H1617" s="5"/>
      <c r="I1617" s="5"/>
      <c r="J1617" s="5"/>
    </row>
    <row r="1618" spans="1:10" ht="14.1" customHeight="1" thickBot="1" x14ac:dyDescent="0.25">
      <c r="A1618" s="5"/>
      <c r="B1618" s="5"/>
      <c r="C1618" s="5"/>
      <c r="D1618" s="5"/>
      <c r="E1618" s="5"/>
      <c r="F1618" s="5"/>
      <c r="G1618" s="5"/>
      <c r="H1618" s="5"/>
      <c r="I1618" s="5"/>
      <c r="J1618" s="5"/>
    </row>
    <row r="1619" spans="1:10" ht="14.1" customHeight="1" thickBot="1" x14ac:dyDescent="0.25">
      <c r="A1619" s="67" t="s">
        <v>15735</v>
      </c>
      <c r="B1619" s="67" t="s">
        <v>16146</v>
      </c>
      <c r="C1619" s="67" t="s">
        <v>15641</v>
      </c>
      <c r="D1619" s="67" t="s">
        <v>15251</v>
      </c>
      <c r="E1619" s="67" t="s">
        <v>6932</v>
      </c>
      <c r="F1619" s="67" t="s">
        <v>15280</v>
      </c>
      <c r="G1619" s="5"/>
      <c r="H1619" s="5"/>
      <c r="I1619" s="5"/>
      <c r="J1619" s="5"/>
    </row>
    <row r="1620" spans="1:10" ht="27" customHeight="1" x14ac:dyDescent="0.2">
      <c r="A1620" s="63">
        <v>42211612</v>
      </c>
      <c r="B1620" s="64" t="str">
        <f ca="1">IFERROR(INDEX(UNSPSCDes,MATCH(INDIRECT(ADDRESS(ROW(),COLUMN()-1,4)),UNSPSCCode,0)),"")</f>
        <v>Soportes de brazos para el inodoro para los discapacitados físicamente</v>
      </c>
      <c r="C1620" s="63" t="s">
        <v>1449</v>
      </c>
      <c r="D1620" s="63">
        <v>6</v>
      </c>
      <c r="E1620" s="66">
        <v>10000</v>
      </c>
      <c r="F1620" s="65">
        <f ca="1">INDIRECT(ADDRESS(ROW(),COLUMN()-2,4))*INDIRECT(ADDRESS(ROW(),COLUMN()-1,4))</f>
        <v>60000</v>
      </c>
      <c r="G1620" s="5"/>
      <c r="H1620" s="5"/>
      <c r="I1620" s="5"/>
      <c r="J1620" s="5"/>
    </row>
    <row r="1621" spans="1:10" ht="14.1" customHeight="1" x14ac:dyDescent="0.2">
      <c r="A1621" s="5"/>
      <c r="B1621" s="5"/>
      <c r="C1621" s="5"/>
      <c r="D1621" s="5"/>
      <c r="E1621" s="68" t="s">
        <v>12549</v>
      </c>
      <c r="F1621" s="69">
        <f ca="1">SUM(Table3146[MONTO TOTAL ESTIMADO])</f>
        <v>60000</v>
      </c>
      <c r="G1621" s="5"/>
      <c r="H1621" s="5" t="str">
        <f>C1613</f>
        <v>Bienes</v>
      </c>
      <c r="I1621" s="5" t="str">
        <f>E1613</f>
        <v>Sí</v>
      </c>
      <c r="J1621" s="5" t="str">
        <f>D1613</f>
        <v>Compras por debajo del Umbral</v>
      </c>
    </row>
    <row r="1622" spans="1:10" ht="14.1" customHeight="1" thickBot="1" x14ac:dyDescent="0.3"/>
    <row r="1623" spans="1:10" ht="33.75" customHeight="1" thickBot="1" x14ac:dyDescent="0.25">
      <c r="A1623" s="59" t="s">
        <v>16382</v>
      </c>
      <c r="B1623" s="59" t="s">
        <v>161</v>
      </c>
      <c r="C1623" s="59" t="s">
        <v>11723</v>
      </c>
      <c r="D1623" s="59" t="s">
        <v>14377</v>
      </c>
      <c r="E1623" s="59" t="s">
        <v>10961</v>
      </c>
      <c r="F1623" s="59" t="s">
        <v>11094</v>
      </c>
      <c r="G1623" s="5"/>
      <c r="H1623" s="5"/>
      <c r="I1623" s="5"/>
      <c r="J1623" s="5"/>
    </row>
    <row r="1624" spans="1:10" ht="14.1" customHeight="1" thickBot="1" x14ac:dyDescent="0.25">
      <c r="A1624" s="61" t="s">
        <v>18907</v>
      </c>
      <c r="B1624" s="61" t="s">
        <v>18907</v>
      </c>
      <c r="C1624" s="61" t="s">
        <v>17798</v>
      </c>
      <c r="D1624" s="61" t="s">
        <v>10170</v>
      </c>
      <c r="E1624" s="61" t="s">
        <v>8854</v>
      </c>
      <c r="F1624" s="61"/>
      <c r="G1624" s="5"/>
      <c r="H1624" s="5"/>
      <c r="I1624" s="5"/>
      <c r="J1624" s="5"/>
    </row>
    <row r="1625" spans="1:10" ht="14.1" customHeight="1" thickBot="1" x14ac:dyDescent="0.25">
      <c r="A1625" s="80" t="s">
        <v>14828</v>
      </c>
      <c r="B1625" s="62" t="s">
        <v>8528</v>
      </c>
      <c r="C1625" s="71">
        <v>44928</v>
      </c>
      <c r="D1625" s="80" t="s">
        <v>9385</v>
      </c>
      <c r="E1625" s="62" t="s">
        <v>13092</v>
      </c>
      <c r="F1625" s="61" t="s">
        <v>3080</v>
      </c>
      <c r="G1625" s="5"/>
      <c r="H1625" s="5"/>
      <c r="I1625" s="5"/>
      <c r="J1625" s="5"/>
    </row>
    <row r="1626" spans="1:10" ht="14.1" customHeight="1" thickBot="1" x14ac:dyDescent="0.25">
      <c r="A1626" s="81"/>
      <c r="B1626" s="62" t="s">
        <v>1786</v>
      </c>
      <c r="C1626" s="60">
        <f>IF(C1625="","",IF(AND(MONTH(C1625)&gt;=1,MONTH(C1625)&lt;=3),1,IF(AND(MONTH(C1625)&gt;=4,MONTH(C1625)&lt;=6),2,IF(AND(MONTH(C1625)&gt;=7,MONTH(C1625)&lt;=9),3,4))))</f>
        <v>1</v>
      </c>
      <c r="D1626" s="81"/>
      <c r="E1626" s="62" t="s">
        <v>2417</v>
      </c>
      <c r="F1626" s="61" t="s">
        <v>11111</v>
      </c>
      <c r="G1626" s="5"/>
      <c r="H1626" s="5"/>
      <c r="I1626" s="5"/>
      <c r="J1626" s="5"/>
    </row>
    <row r="1627" spans="1:10" ht="14.1" customHeight="1" thickBot="1" x14ac:dyDescent="0.25">
      <c r="A1627" s="81"/>
      <c r="B1627" s="62" t="s">
        <v>12941</v>
      </c>
      <c r="C1627" s="71">
        <v>44929</v>
      </c>
      <c r="D1627" s="81"/>
      <c r="E1627" s="62" t="s">
        <v>3073</v>
      </c>
      <c r="F1627" s="61" t="s">
        <v>11111</v>
      </c>
      <c r="G1627" s="5"/>
      <c r="H1627" s="5"/>
      <c r="I1627" s="5"/>
      <c r="J1627" s="5"/>
    </row>
    <row r="1628" spans="1:10" ht="14.1" customHeight="1" thickBot="1" x14ac:dyDescent="0.25">
      <c r="A1628" s="81"/>
      <c r="B1628" s="62" t="s">
        <v>1786</v>
      </c>
      <c r="C1628" s="60">
        <f>IF(C1627="","",IF(AND(MONTH(C1627)&gt;=1,MONTH(C1627)&lt;=3),1,IF(AND(MONTH(C1627)&gt;=4,MONTH(C1627)&lt;=6),2,IF(AND(MONTH(C1627)&gt;=7,MONTH(C1627)&lt;=9),3,4))))</f>
        <v>1</v>
      </c>
      <c r="D1628" s="81"/>
      <c r="E1628" s="62" t="s">
        <v>13191</v>
      </c>
      <c r="F1628" s="61" t="s">
        <v>11111</v>
      </c>
      <c r="G1628" s="5"/>
      <c r="H1628" s="5"/>
      <c r="I1628" s="5"/>
      <c r="J1628" s="5"/>
    </row>
    <row r="1629" spans="1:10" ht="14.1" customHeight="1" thickBot="1" x14ac:dyDescent="0.25">
      <c r="A1629" s="5"/>
      <c r="B1629" s="5"/>
      <c r="C1629" s="5"/>
      <c r="D1629" s="5"/>
      <c r="E1629" s="5"/>
      <c r="F1629" s="5"/>
      <c r="G1629" s="5"/>
      <c r="H1629" s="5"/>
      <c r="I1629" s="5"/>
      <c r="J1629" s="5"/>
    </row>
    <row r="1630" spans="1:10" ht="14.1" customHeight="1" thickBot="1" x14ac:dyDescent="0.25">
      <c r="A1630" s="67" t="s">
        <v>15735</v>
      </c>
      <c r="B1630" s="67" t="s">
        <v>16146</v>
      </c>
      <c r="C1630" s="67" t="s">
        <v>15641</v>
      </c>
      <c r="D1630" s="67" t="s">
        <v>15251</v>
      </c>
      <c r="E1630" s="67" t="s">
        <v>6932</v>
      </c>
      <c r="F1630" s="67" t="s">
        <v>15280</v>
      </c>
      <c r="G1630" s="5"/>
      <c r="H1630" s="5"/>
      <c r="I1630" s="5"/>
      <c r="J1630" s="5"/>
    </row>
    <row r="1631" spans="1:10" ht="13.5" customHeight="1" x14ac:dyDescent="0.2">
      <c r="A1631" s="63">
        <v>30161903</v>
      </c>
      <c r="B1631" s="64" t="str">
        <f ca="1">IFERROR(INDEX(UNSPSCDes,MATCH(INDIRECT(ADDRESS(ROW(),COLUMN()-1,4)),UNSPSCCode,0)),"")</f>
        <v>Paneles de madera</v>
      </c>
      <c r="C1631" s="63" t="s">
        <v>18143</v>
      </c>
      <c r="D1631" s="63">
        <v>3</v>
      </c>
      <c r="E1631" s="66">
        <v>2500</v>
      </c>
      <c r="F1631" s="65">
        <f ca="1">INDIRECT(ADDRESS(ROW(),COLUMN()-2,4))*INDIRECT(ADDRESS(ROW(),COLUMN()-1,4))</f>
        <v>7500</v>
      </c>
      <c r="G1631" s="5"/>
      <c r="H1631" s="5"/>
      <c r="I1631" s="5"/>
      <c r="J1631" s="5"/>
    </row>
    <row r="1632" spans="1:10" ht="14.1" customHeight="1" x14ac:dyDescent="0.2">
      <c r="A1632" s="5"/>
      <c r="B1632" s="5"/>
      <c r="C1632" s="5"/>
      <c r="D1632" s="5"/>
      <c r="E1632" s="68" t="s">
        <v>12549</v>
      </c>
      <c r="F1632" s="69">
        <f ca="1">SUM(Table3132[MONTO TOTAL ESTIMADO])</f>
        <v>7500</v>
      </c>
      <c r="G1632" s="5"/>
      <c r="H1632" s="5" t="str">
        <f>C1624</f>
        <v>Bienes</v>
      </c>
      <c r="I1632" s="5" t="str">
        <f>E1624</f>
        <v>Sí</v>
      </c>
      <c r="J1632" s="5" t="str">
        <f>D1624</f>
        <v>Compras por debajo del Umbral</v>
      </c>
    </row>
    <row r="1633" spans="1:10" ht="14.1" customHeight="1" thickBot="1" x14ac:dyDescent="0.3"/>
    <row r="1634" spans="1:10" ht="33.75" customHeight="1" thickBot="1" x14ac:dyDescent="0.25">
      <c r="A1634" s="59" t="s">
        <v>16382</v>
      </c>
      <c r="B1634" s="59" t="s">
        <v>161</v>
      </c>
      <c r="C1634" s="59" t="s">
        <v>11723</v>
      </c>
      <c r="D1634" s="59" t="s">
        <v>14377</v>
      </c>
      <c r="E1634" s="59" t="s">
        <v>10961</v>
      </c>
      <c r="F1634" s="59" t="s">
        <v>11094</v>
      </c>
      <c r="G1634" s="5"/>
      <c r="H1634" s="5"/>
      <c r="I1634" s="5"/>
      <c r="J1634" s="5"/>
    </row>
    <row r="1635" spans="1:10" ht="14.1" customHeight="1" thickBot="1" x14ac:dyDescent="0.25">
      <c r="A1635" s="61" t="s">
        <v>18907</v>
      </c>
      <c r="B1635" s="61" t="s">
        <v>18907</v>
      </c>
      <c r="C1635" s="61" t="s">
        <v>17798</v>
      </c>
      <c r="D1635" s="61" t="s">
        <v>10170</v>
      </c>
      <c r="E1635" s="61" t="s">
        <v>8854</v>
      </c>
      <c r="F1635" s="61"/>
      <c r="G1635" s="5"/>
      <c r="H1635" s="5"/>
      <c r="I1635" s="5"/>
      <c r="J1635" s="5"/>
    </row>
    <row r="1636" spans="1:10" ht="14.1" customHeight="1" thickBot="1" x14ac:dyDescent="0.25">
      <c r="A1636" s="80" t="s">
        <v>14828</v>
      </c>
      <c r="B1636" s="62" t="s">
        <v>8528</v>
      </c>
      <c r="C1636" s="71">
        <v>45019</v>
      </c>
      <c r="D1636" s="80" t="s">
        <v>9385</v>
      </c>
      <c r="E1636" s="62" t="s">
        <v>13092</v>
      </c>
      <c r="F1636" s="61" t="s">
        <v>3080</v>
      </c>
      <c r="G1636" s="5"/>
      <c r="H1636" s="5"/>
      <c r="I1636" s="5"/>
      <c r="J1636" s="5"/>
    </row>
    <row r="1637" spans="1:10" ht="14.1" customHeight="1" thickBot="1" x14ac:dyDescent="0.25">
      <c r="A1637" s="81"/>
      <c r="B1637" s="62" t="s">
        <v>1786</v>
      </c>
      <c r="C1637" s="60">
        <f>IF(C1636="","",IF(AND(MONTH(C1636)&gt;=1,MONTH(C1636)&lt;=3),1,IF(AND(MONTH(C1636)&gt;=4,MONTH(C1636)&lt;=6),2,IF(AND(MONTH(C1636)&gt;=7,MONTH(C1636)&lt;=9),3,4))))</f>
        <v>2</v>
      </c>
      <c r="D1637" s="81"/>
      <c r="E1637" s="62" t="s">
        <v>2417</v>
      </c>
      <c r="F1637" s="61" t="s">
        <v>11111</v>
      </c>
      <c r="G1637" s="5"/>
      <c r="H1637" s="5"/>
      <c r="I1637" s="5"/>
      <c r="J1637" s="5"/>
    </row>
    <row r="1638" spans="1:10" ht="14.1" customHeight="1" thickBot="1" x14ac:dyDescent="0.25">
      <c r="A1638" s="81"/>
      <c r="B1638" s="62" t="s">
        <v>12941</v>
      </c>
      <c r="C1638" s="71">
        <v>45020</v>
      </c>
      <c r="D1638" s="81"/>
      <c r="E1638" s="62" t="s">
        <v>3073</v>
      </c>
      <c r="F1638" s="61" t="s">
        <v>11111</v>
      </c>
      <c r="G1638" s="5"/>
      <c r="H1638" s="5"/>
      <c r="I1638" s="5"/>
      <c r="J1638" s="5"/>
    </row>
    <row r="1639" spans="1:10" ht="14.1" customHeight="1" thickBot="1" x14ac:dyDescent="0.25">
      <c r="A1639" s="81"/>
      <c r="B1639" s="62" t="s">
        <v>1786</v>
      </c>
      <c r="C1639" s="60">
        <f>IF(C1638="","",IF(AND(MONTH(C1638)&gt;=1,MONTH(C1638)&lt;=3),1,IF(AND(MONTH(C1638)&gt;=4,MONTH(C1638)&lt;=6),2,IF(AND(MONTH(C1638)&gt;=7,MONTH(C1638)&lt;=9),3,4))))</f>
        <v>2</v>
      </c>
      <c r="D1639" s="81"/>
      <c r="E1639" s="62" t="s">
        <v>13191</v>
      </c>
      <c r="F1639" s="61" t="s">
        <v>11111</v>
      </c>
      <c r="G1639" s="5"/>
      <c r="H1639" s="5"/>
      <c r="I1639" s="5"/>
      <c r="J1639" s="5"/>
    </row>
    <row r="1640" spans="1:10" ht="14.1" customHeight="1" thickBot="1" x14ac:dyDescent="0.25">
      <c r="A1640" s="5"/>
      <c r="B1640" s="5"/>
      <c r="C1640" s="5"/>
      <c r="D1640" s="5"/>
      <c r="E1640" s="5"/>
      <c r="F1640" s="5"/>
      <c r="G1640" s="5"/>
      <c r="H1640" s="5"/>
      <c r="I1640" s="5"/>
      <c r="J1640" s="5"/>
    </row>
    <row r="1641" spans="1:10" ht="14.1" customHeight="1" thickBot="1" x14ac:dyDescent="0.25">
      <c r="A1641" s="67" t="s">
        <v>15735</v>
      </c>
      <c r="B1641" s="67" t="s">
        <v>16146</v>
      </c>
      <c r="C1641" s="67" t="s">
        <v>15641</v>
      </c>
      <c r="D1641" s="67" t="s">
        <v>15251</v>
      </c>
      <c r="E1641" s="67" t="s">
        <v>6932</v>
      </c>
      <c r="F1641" s="67" t="s">
        <v>15280</v>
      </c>
      <c r="G1641" s="5"/>
      <c r="H1641" s="5"/>
      <c r="I1641" s="5"/>
      <c r="J1641" s="5"/>
    </row>
    <row r="1642" spans="1:10" ht="13.5" customHeight="1" x14ac:dyDescent="0.2">
      <c r="A1642" s="63">
        <v>30161903</v>
      </c>
      <c r="B1642" s="64" t="str">
        <f ca="1">IFERROR(INDEX(UNSPSCDes,MATCH(INDIRECT(ADDRESS(ROW(),COLUMN()-1,4)),UNSPSCCode,0)),"")</f>
        <v>Paneles de madera</v>
      </c>
      <c r="C1642" s="63" t="s">
        <v>18143</v>
      </c>
      <c r="D1642" s="63">
        <v>3</v>
      </c>
      <c r="E1642" s="66">
        <v>2500</v>
      </c>
      <c r="F1642" s="65">
        <f ca="1">INDIRECT(ADDRESS(ROW(),COLUMN()-2,4))*INDIRECT(ADDRESS(ROW(),COLUMN()-1,4))</f>
        <v>7500</v>
      </c>
      <c r="G1642" s="5"/>
      <c r="H1642" s="5"/>
      <c r="I1642" s="5"/>
      <c r="J1642" s="5"/>
    </row>
    <row r="1643" spans="1:10" ht="14.1" customHeight="1" x14ac:dyDescent="0.2">
      <c r="A1643" s="5"/>
      <c r="B1643" s="5"/>
      <c r="C1643" s="5"/>
      <c r="D1643" s="5"/>
      <c r="E1643" s="68" t="s">
        <v>12549</v>
      </c>
      <c r="F1643" s="69">
        <f ca="1">SUM(Table3133[MONTO TOTAL ESTIMADO])</f>
        <v>7500</v>
      </c>
      <c r="G1643" s="5"/>
      <c r="H1643" s="5" t="str">
        <f>C1635</f>
        <v>Bienes</v>
      </c>
      <c r="I1643" s="5" t="str">
        <f>E1635</f>
        <v>Sí</v>
      </c>
      <c r="J1643" s="5" t="str">
        <f>D1635</f>
        <v>Compras por debajo del Umbral</v>
      </c>
    </row>
    <row r="1644" spans="1:10" ht="14.1" customHeight="1" thickBot="1" x14ac:dyDescent="0.3"/>
    <row r="1645" spans="1:10" ht="33.75" customHeight="1" thickBot="1" x14ac:dyDescent="0.25">
      <c r="A1645" s="59" t="s">
        <v>16382</v>
      </c>
      <c r="B1645" s="59" t="s">
        <v>161</v>
      </c>
      <c r="C1645" s="59" t="s">
        <v>11723</v>
      </c>
      <c r="D1645" s="59" t="s">
        <v>14377</v>
      </c>
      <c r="E1645" s="59" t="s">
        <v>10961</v>
      </c>
      <c r="F1645" s="59" t="s">
        <v>11094</v>
      </c>
      <c r="G1645" s="5"/>
      <c r="H1645" s="5"/>
      <c r="I1645" s="5"/>
      <c r="J1645" s="5"/>
    </row>
    <row r="1646" spans="1:10" ht="14.1" customHeight="1" thickBot="1" x14ac:dyDescent="0.25">
      <c r="A1646" s="61" t="s">
        <v>18907</v>
      </c>
      <c r="B1646" s="61" t="s">
        <v>18907</v>
      </c>
      <c r="C1646" s="61" t="s">
        <v>17798</v>
      </c>
      <c r="D1646" s="61" t="s">
        <v>10170</v>
      </c>
      <c r="E1646" s="61" t="s">
        <v>8854</v>
      </c>
      <c r="F1646" s="61"/>
      <c r="G1646" s="5"/>
      <c r="H1646" s="5"/>
      <c r="I1646" s="5"/>
      <c r="J1646" s="5"/>
    </row>
    <row r="1647" spans="1:10" ht="14.1" customHeight="1" thickBot="1" x14ac:dyDescent="0.25">
      <c r="A1647" s="80" t="s">
        <v>14828</v>
      </c>
      <c r="B1647" s="62" t="s">
        <v>8528</v>
      </c>
      <c r="C1647" s="71">
        <v>45110</v>
      </c>
      <c r="D1647" s="80" t="s">
        <v>9385</v>
      </c>
      <c r="E1647" s="62" t="s">
        <v>13092</v>
      </c>
      <c r="F1647" s="61" t="s">
        <v>3080</v>
      </c>
      <c r="G1647" s="5"/>
      <c r="H1647" s="5"/>
      <c r="I1647" s="5"/>
      <c r="J1647" s="5"/>
    </row>
    <row r="1648" spans="1:10" ht="14.1" customHeight="1" thickBot="1" x14ac:dyDescent="0.25">
      <c r="A1648" s="81"/>
      <c r="B1648" s="62" t="s">
        <v>1786</v>
      </c>
      <c r="C1648" s="60">
        <f>IF(C1647="","",IF(AND(MONTH(C1647)&gt;=1,MONTH(C1647)&lt;=3),1,IF(AND(MONTH(C1647)&gt;=4,MONTH(C1647)&lt;=6),2,IF(AND(MONTH(C1647)&gt;=7,MONTH(C1647)&lt;=9),3,4))))</f>
        <v>3</v>
      </c>
      <c r="D1648" s="81"/>
      <c r="E1648" s="62" t="s">
        <v>2417</v>
      </c>
      <c r="F1648" s="61" t="s">
        <v>11111</v>
      </c>
      <c r="G1648" s="5"/>
      <c r="H1648" s="5"/>
      <c r="I1648" s="5"/>
      <c r="J1648" s="5"/>
    </row>
    <row r="1649" spans="1:10" ht="14.1" customHeight="1" thickBot="1" x14ac:dyDescent="0.25">
      <c r="A1649" s="81"/>
      <c r="B1649" s="62" t="s">
        <v>12941</v>
      </c>
      <c r="C1649" s="71">
        <v>45111</v>
      </c>
      <c r="D1649" s="81"/>
      <c r="E1649" s="62" t="s">
        <v>3073</v>
      </c>
      <c r="F1649" s="61" t="s">
        <v>11111</v>
      </c>
      <c r="G1649" s="5"/>
      <c r="H1649" s="5"/>
      <c r="I1649" s="5"/>
      <c r="J1649" s="5"/>
    </row>
    <row r="1650" spans="1:10" ht="14.1" customHeight="1" thickBot="1" x14ac:dyDescent="0.25">
      <c r="A1650" s="81"/>
      <c r="B1650" s="62" t="s">
        <v>1786</v>
      </c>
      <c r="C1650" s="60">
        <f>IF(C1649="","",IF(AND(MONTH(C1649)&gt;=1,MONTH(C1649)&lt;=3),1,IF(AND(MONTH(C1649)&gt;=4,MONTH(C1649)&lt;=6),2,IF(AND(MONTH(C1649)&gt;=7,MONTH(C1649)&lt;=9),3,4))))</f>
        <v>3</v>
      </c>
      <c r="D1650" s="81"/>
      <c r="E1650" s="62" t="s">
        <v>13191</v>
      </c>
      <c r="F1650" s="61" t="s">
        <v>11111</v>
      </c>
      <c r="G1650" s="5"/>
      <c r="H1650" s="5"/>
      <c r="I1650" s="5"/>
      <c r="J1650" s="5"/>
    </row>
    <row r="1651" spans="1:10" ht="14.1" customHeight="1" thickBot="1" x14ac:dyDescent="0.25">
      <c r="A1651" s="5"/>
      <c r="B1651" s="5"/>
      <c r="C1651" s="5"/>
      <c r="D1651" s="5"/>
      <c r="E1651" s="5"/>
      <c r="F1651" s="5"/>
      <c r="G1651" s="5"/>
      <c r="H1651" s="5"/>
      <c r="I1651" s="5"/>
      <c r="J1651" s="5"/>
    </row>
    <row r="1652" spans="1:10" ht="14.1" customHeight="1" thickBot="1" x14ac:dyDescent="0.25">
      <c r="A1652" s="67" t="s">
        <v>15735</v>
      </c>
      <c r="B1652" s="67" t="s">
        <v>16146</v>
      </c>
      <c r="C1652" s="67" t="s">
        <v>15641</v>
      </c>
      <c r="D1652" s="67" t="s">
        <v>15251</v>
      </c>
      <c r="E1652" s="67" t="s">
        <v>6932</v>
      </c>
      <c r="F1652" s="67" t="s">
        <v>15280</v>
      </c>
      <c r="G1652" s="5"/>
      <c r="H1652" s="5"/>
      <c r="I1652" s="5"/>
      <c r="J1652" s="5"/>
    </row>
    <row r="1653" spans="1:10" ht="13.5" customHeight="1" x14ac:dyDescent="0.2">
      <c r="A1653" s="63">
        <v>30161903</v>
      </c>
      <c r="B1653" s="64" t="str">
        <f ca="1">IFERROR(INDEX(UNSPSCDes,MATCH(INDIRECT(ADDRESS(ROW(),COLUMN()-1,4)),UNSPSCCode,0)),"")</f>
        <v>Paneles de madera</v>
      </c>
      <c r="C1653" s="63" t="s">
        <v>18143</v>
      </c>
      <c r="D1653" s="63">
        <v>3</v>
      </c>
      <c r="E1653" s="66">
        <v>2500</v>
      </c>
      <c r="F1653" s="65">
        <f ca="1">INDIRECT(ADDRESS(ROW(),COLUMN()-2,4))*INDIRECT(ADDRESS(ROW(),COLUMN()-1,4))</f>
        <v>7500</v>
      </c>
      <c r="G1653" s="5"/>
      <c r="H1653" s="5"/>
      <c r="I1653" s="5"/>
      <c r="J1653" s="5"/>
    </row>
    <row r="1654" spans="1:10" ht="14.1" customHeight="1" x14ac:dyDescent="0.2">
      <c r="A1654" s="5"/>
      <c r="B1654" s="5"/>
      <c r="C1654" s="5"/>
      <c r="D1654" s="5"/>
      <c r="E1654" s="68" t="s">
        <v>12549</v>
      </c>
      <c r="F1654" s="69">
        <f ca="1">SUM(Table3134[MONTO TOTAL ESTIMADO])</f>
        <v>7500</v>
      </c>
      <c r="G1654" s="5"/>
      <c r="H1654" s="5" t="str">
        <f>C1646</f>
        <v>Bienes</v>
      </c>
      <c r="I1654" s="5" t="str">
        <f>E1646</f>
        <v>Sí</v>
      </c>
      <c r="J1654" s="5" t="str">
        <f>D1646</f>
        <v>Compras por debajo del Umbral</v>
      </c>
    </row>
    <row r="1655" spans="1:10" ht="14.1" customHeight="1" thickBot="1" x14ac:dyDescent="0.3"/>
    <row r="1656" spans="1:10" ht="33.75" customHeight="1" thickBot="1" x14ac:dyDescent="0.25">
      <c r="A1656" s="59" t="s">
        <v>16382</v>
      </c>
      <c r="B1656" s="59" t="s">
        <v>161</v>
      </c>
      <c r="C1656" s="59" t="s">
        <v>11723</v>
      </c>
      <c r="D1656" s="59" t="s">
        <v>14377</v>
      </c>
      <c r="E1656" s="59" t="s">
        <v>10961</v>
      </c>
      <c r="F1656" s="59" t="s">
        <v>11094</v>
      </c>
      <c r="G1656" s="5"/>
      <c r="H1656" s="5"/>
      <c r="I1656" s="5"/>
      <c r="J1656" s="5"/>
    </row>
    <row r="1657" spans="1:10" ht="14.1" customHeight="1" thickBot="1" x14ac:dyDescent="0.25">
      <c r="A1657" s="61" t="s">
        <v>18907</v>
      </c>
      <c r="B1657" s="61" t="s">
        <v>18907</v>
      </c>
      <c r="C1657" s="61" t="s">
        <v>17798</v>
      </c>
      <c r="D1657" s="61" t="s">
        <v>10170</v>
      </c>
      <c r="E1657" s="61" t="s">
        <v>8854</v>
      </c>
      <c r="F1657" s="61"/>
      <c r="G1657" s="5"/>
      <c r="H1657" s="5"/>
      <c r="I1657" s="5"/>
      <c r="J1657" s="5"/>
    </row>
    <row r="1658" spans="1:10" ht="14.1" customHeight="1" thickBot="1" x14ac:dyDescent="0.25">
      <c r="A1658" s="80" t="s">
        <v>14828</v>
      </c>
      <c r="B1658" s="62" t="s">
        <v>8528</v>
      </c>
      <c r="C1658" s="71">
        <v>45201</v>
      </c>
      <c r="D1658" s="80" t="s">
        <v>9385</v>
      </c>
      <c r="E1658" s="62" t="s">
        <v>13092</v>
      </c>
      <c r="F1658" s="61" t="s">
        <v>3080</v>
      </c>
      <c r="G1658" s="5"/>
      <c r="H1658" s="5"/>
      <c r="I1658" s="5"/>
      <c r="J1658" s="5"/>
    </row>
    <row r="1659" spans="1:10" ht="14.1" customHeight="1" thickBot="1" x14ac:dyDescent="0.25">
      <c r="A1659" s="81"/>
      <c r="B1659" s="62" t="s">
        <v>1786</v>
      </c>
      <c r="C1659" s="60">
        <f>IF(C1658="","",IF(AND(MONTH(C1658)&gt;=1,MONTH(C1658)&lt;=3),1,IF(AND(MONTH(C1658)&gt;=4,MONTH(C1658)&lt;=6),2,IF(AND(MONTH(C1658)&gt;=7,MONTH(C1658)&lt;=9),3,4))))</f>
        <v>4</v>
      </c>
      <c r="D1659" s="81"/>
      <c r="E1659" s="62" t="s">
        <v>2417</v>
      </c>
      <c r="F1659" s="61" t="s">
        <v>11111</v>
      </c>
      <c r="G1659" s="5"/>
      <c r="H1659" s="5"/>
      <c r="I1659" s="5"/>
      <c r="J1659" s="5"/>
    </row>
    <row r="1660" spans="1:10" ht="14.1" customHeight="1" thickBot="1" x14ac:dyDescent="0.25">
      <c r="A1660" s="81"/>
      <c r="B1660" s="62" t="s">
        <v>12941</v>
      </c>
      <c r="C1660" s="71">
        <v>45202</v>
      </c>
      <c r="D1660" s="81"/>
      <c r="E1660" s="62" t="s">
        <v>3073</v>
      </c>
      <c r="F1660" s="61" t="s">
        <v>11111</v>
      </c>
      <c r="G1660" s="5"/>
      <c r="H1660" s="5"/>
      <c r="I1660" s="5"/>
      <c r="J1660" s="5"/>
    </row>
    <row r="1661" spans="1:10" ht="14.1" customHeight="1" thickBot="1" x14ac:dyDescent="0.25">
      <c r="A1661" s="81"/>
      <c r="B1661" s="62" t="s">
        <v>1786</v>
      </c>
      <c r="C1661" s="60">
        <f>IF(C1660="","",IF(AND(MONTH(C1660)&gt;=1,MONTH(C1660)&lt;=3),1,IF(AND(MONTH(C1660)&gt;=4,MONTH(C1660)&lt;=6),2,IF(AND(MONTH(C1660)&gt;=7,MONTH(C1660)&lt;=9),3,4))))</f>
        <v>4</v>
      </c>
      <c r="D1661" s="81"/>
      <c r="E1661" s="62" t="s">
        <v>13191</v>
      </c>
      <c r="F1661" s="61" t="s">
        <v>11111</v>
      </c>
      <c r="G1661" s="5"/>
      <c r="H1661" s="5"/>
      <c r="I1661" s="5"/>
      <c r="J1661" s="5"/>
    </row>
    <row r="1662" spans="1:10" ht="14.1" customHeight="1" thickBot="1" x14ac:dyDescent="0.25">
      <c r="A1662" s="5"/>
      <c r="B1662" s="5"/>
      <c r="C1662" s="5"/>
      <c r="D1662" s="5"/>
      <c r="E1662" s="5"/>
      <c r="F1662" s="5"/>
      <c r="G1662" s="5"/>
      <c r="H1662" s="5"/>
      <c r="I1662" s="5"/>
      <c r="J1662" s="5"/>
    </row>
    <row r="1663" spans="1:10" ht="14.1" customHeight="1" thickBot="1" x14ac:dyDescent="0.25">
      <c r="A1663" s="67" t="s">
        <v>15735</v>
      </c>
      <c r="B1663" s="67" t="s">
        <v>16146</v>
      </c>
      <c r="C1663" s="67" t="s">
        <v>15641</v>
      </c>
      <c r="D1663" s="67" t="s">
        <v>15251</v>
      </c>
      <c r="E1663" s="67" t="s">
        <v>6932</v>
      </c>
      <c r="F1663" s="67" t="s">
        <v>15280</v>
      </c>
      <c r="G1663" s="5"/>
      <c r="H1663" s="5"/>
      <c r="I1663" s="5"/>
      <c r="J1663" s="5"/>
    </row>
    <row r="1664" spans="1:10" ht="13.5" customHeight="1" x14ac:dyDescent="0.2">
      <c r="A1664" s="63">
        <v>30161903</v>
      </c>
      <c r="B1664" s="64" t="str">
        <f ca="1">IFERROR(INDEX(UNSPSCDes,MATCH(INDIRECT(ADDRESS(ROW(),COLUMN()-1,4)),UNSPSCCode,0)),"")</f>
        <v>Paneles de madera</v>
      </c>
      <c r="C1664" s="63" t="s">
        <v>18143</v>
      </c>
      <c r="D1664" s="63">
        <v>3</v>
      </c>
      <c r="E1664" s="66">
        <v>2500</v>
      </c>
      <c r="F1664" s="65">
        <f ca="1">INDIRECT(ADDRESS(ROW(),COLUMN()-2,4))*INDIRECT(ADDRESS(ROW(),COLUMN()-1,4))</f>
        <v>7500</v>
      </c>
      <c r="G1664" s="5"/>
      <c r="H1664" s="5"/>
      <c r="I1664" s="5"/>
      <c r="J1664" s="5"/>
    </row>
    <row r="1665" spans="1:10" ht="14.1" customHeight="1" x14ac:dyDescent="0.2">
      <c r="A1665" s="5"/>
      <c r="B1665" s="5"/>
      <c r="C1665" s="5"/>
      <c r="D1665" s="5"/>
      <c r="E1665" s="68" t="s">
        <v>12549</v>
      </c>
      <c r="F1665" s="69">
        <f ca="1">SUM(Table3135[MONTO TOTAL ESTIMADO])</f>
        <v>7500</v>
      </c>
      <c r="G1665" s="5"/>
      <c r="H1665" s="5" t="str">
        <f>C1657</f>
        <v>Bienes</v>
      </c>
      <c r="I1665" s="5" t="str">
        <f>E1657</f>
        <v>Sí</v>
      </c>
      <c r="J1665" s="5" t="str">
        <f>D1657</f>
        <v>Compras por debajo del Umbral</v>
      </c>
    </row>
    <row r="1666" spans="1:10" ht="14.1" customHeight="1" thickBot="1" x14ac:dyDescent="0.3"/>
    <row r="1667" spans="1:10" ht="33.75" customHeight="1" thickBot="1" x14ac:dyDescent="0.25">
      <c r="A1667" s="59" t="s">
        <v>16382</v>
      </c>
      <c r="B1667" s="59" t="s">
        <v>161</v>
      </c>
      <c r="C1667" s="59" t="s">
        <v>11723</v>
      </c>
      <c r="D1667" s="59" t="s">
        <v>14377</v>
      </c>
      <c r="E1667" s="59" t="s">
        <v>10961</v>
      </c>
      <c r="F1667" s="59" t="s">
        <v>11094</v>
      </c>
      <c r="G1667" s="5"/>
      <c r="H1667" s="5"/>
      <c r="I1667" s="5"/>
      <c r="J1667" s="5"/>
    </row>
    <row r="1668" spans="1:10" ht="14.1" customHeight="1" thickBot="1" x14ac:dyDescent="0.25">
      <c r="A1668" s="61" t="s">
        <v>18909</v>
      </c>
      <c r="B1668" s="61" t="s">
        <v>18909</v>
      </c>
      <c r="C1668" s="61" t="s">
        <v>17798</v>
      </c>
      <c r="D1668" s="61" t="s">
        <v>10170</v>
      </c>
      <c r="E1668" s="61" t="s">
        <v>8854</v>
      </c>
      <c r="F1668" s="61"/>
      <c r="G1668" s="5"/>
      <c r="H1668" s="5"/>
      <c r="I1668" s="5"/>
      <c r="J1668" s="5"/>
    </row>
    <row r="1669" spans="1:10" ht="14.1" customHeight="1" thickBot="1" x14ac:dyDescent="0.25">
      <c r="A1669" s="80" t="s">
        <v>14828</v>
      </c>
      <c r="B1669" s="62" t="s">
        <v>8528</v>
      </c>
      <c r="C1669" s="71">
        <v>44928</v>
      </c>
      <c r="D1669" s="80" t="s">
        <v>9385</v>
      </c>
      <c r="E1669" s="62" t="s">
        <v>13092</v>
      </c>
      <c r="F1669" s="61" t="s">
        <v>3080</v>
      </c>
      <c r="G1669" s="5"/>
      <c r="H1669" s="5"/>
      <c r="I1669" s="5"/>
      <c r="J1669" s="5"/>
    </row>
    <row r="1670" spans="1:10" ht="14.1" customHeight="1" thickBot="1" x14ac:dyDescent="0.25">
      <c r="A1670" s="81"/>
      <c r="B1670" s="62" t="s">
        <v>1786</v>
      </c>
      <c r="C1670" s="60">
        <f>IF(C1669="","",IF(AND(MONTH(C1669)&gt;=1,MONTH(C1669)&lt;=3),1,IF(AND(MONTH(C1669)&gt;=4,MONTH(C1669)&lt;=6),2,IF(AND(MONTH(C1669)&gt;=7,MONTH(C1669)&lt;=9),3,4))))</f>
        <v>1</v>
      </c>
      <c r="D1670" s="81"/>
      <c r="E1670" s="62" t="s">
        <v>2417</v>
      </c>
      <c r="F1670" s="61" t="s">
        <v>11111</v>
      </c>
      <c r="G1670" s="5"/>
      <c r="H1670" s="5"/>
      <c r="I1670" s="5"/>
      <c r="J1670" s="5"/>
    </row>
    <row r="1671" spans="1:10" ht="14.1" customHeight="1" thickBot="1" x14ac:dyDescent="0.25">
      <c r="A1671" s="81"/>
      <c r="B1671" s="62" t="s">
        <v>12941</v>
      </c>
      <c r="C1671" s="71">
        <v>44929</v>
      </c>
      <c r="D1671" s="81"/>
      <c r="E1671" s="62" t="s">
        <v>3073</v>
      </c>
      <c r="F1671" s="61" t="s">
        <v>11111</v>
      </c>
      <c r="G1671" s="5"/>
      <c r="H1671" s="5"/>
      <c r="I1671" s="5"/>
      <c r="J1671" s="5"/>
    </row>
    <row r="1672" spans="1:10" ht="14.1" customHeight="1" thickBot="1" x14ac:dyDescent="0.25">
      <c r="A1672" s="81"/>
      <c r="B1672" s="62" t="s">
        <v>1786</v>
      </c>
      <c r="C1672" s="60">
        <f>IF(C1671="","",IF(AND(MONTH(C1671)&gt;=1,MONTH(C1671)&lt;=3),1,IF(AND(MONTH(C1671)&gt;=4,MONTH(C1671)&lt;=6),2,IF(AND(MONTH(C1671)&gt;=7,MONTH(C1671)&lt;=9),3,4))))</f>
        <v>1</v>
      </c>
      <c r="D1672" s="81"/>
      <c r="E1672" s="62" t="s">
        <v>13191</v>
      </c>
      <c r="F1672" s="61" t="s">
        <v>11111</v>
      </c>
      <c r="G1672" s="5"/>
      <c r="H1672" s="5"/>
      <c r="I1672" s="5"/>
      <c r="J1672" s="5"/>
    </row>
    <row r="1673" spans="1:10" ht="14.1" customHeight="1" thickBot="1" x14ac:dyDescent="0.25">
      <c r="A1673" s="5"/>
      <c r="B1673" s="5"/>
      <c r="C1673" s="5"/>
      <c r="D1673" s="5"/>
      <c r="E1673" s="5"/>
      <c r="F1673" s="5"/>
      <c r="G1673" s="5"/>
      <c r="H1673" s="5"/>
      <c r="I1673" s="5"/>
      <c r="J1673" s="5"/>
    </row>
    <row r="1674" spans="1:10" ht="14.1" customHeight="1" thickBot="1" x14ac:dyDescent="0.25">
      <c r="A1674" s="67" t="s">
        <v>15735</v>
      </c>
      <c r="B1674" s="67" t="s">
        <v>16146</v>
      </c>
      <c r="C1674" s="67" t="s">
        <v>15641</v>
      </c>
      <c r="D1674" s="67" t="s">
        <v>15251</v>
      </c>
      <c r="E1674" s="67" t="s">
        <v>6932</v>
      </c>
      <c r="F1674" s="67" t="s">
        <v>15280</v>
      </c>
      <c r="G1674" s="5"/>
      <c r="H1674" s="5"/>
      <c r="I1674" s="5"/>
      <c r="J1674" s="5"/>
    </row>
    <row r="1675" spans="1:10" ht="13.5" customHeight="1" x14ac:dyDescent="0.2">
      <c r="A1675" s="63">
        <v>49101613</v>
      </c>
      <c r="B1675" s="64" t="str">
        <f ca="1">IFERROR(INDEX(UNSPSCDes,MATCH(INDIRECT(ADDRESS(ROW(),COLUMN()-1,4)),UNSPSCCode,0)),"")</f>
        <v>Cristales de vidrio</v>
      </c>
      <c r="C1675" s="63" t="s">
        <v>18143</v>
      </c>
      <c r="D1675" s="63">
        <v>3</v>
      </c>
      <c r="E1675" s="66">
        <v>3000</v>
      </c>
      <c r="F1675" s="65">
        <f ca="1">INDIRECT(ADDRESS(ROW(),COLUMN()-2,4))*INDIRECT(ADDRESS(ROW(),COLUMN()-1,4))</f>
        <v>9000</v>
      </c>
      <c r="G1675" s="5"/>
      <c r="H1675" s="5"/>
      <c r="I1675" s="5"/>
      <c r="J1675" s="5"/>
    </row>
    <row r="1676" spans="1:10" ht="14.1" customHeight="1" x14ac:dyDescent="0.2">
      <c r="A1676" s="5"/>
      <c r="B1676" s="5"/>
      <c r="C1676" s="5"/>
      <c r="D1676" s="5"/>
      <c r="E1676" s="68" t="s">
        <v>12549</v>
      </c>
      <c r="F1676" s="69">
        <f ca="1">SUM(Table3145[MONTO TOTAL ESTIMADO])</f>
        <v>9000</v>
      </c>
      <c r="G1676" s="5"/>
      <c r="H1676" s="5" t="str">
        <f>C1668</f>
        <v>Bienes</v>
      </c>
      <c r="I1676" s="5" t="str">
        <f>E1668</f>
        <v>Sí</v>
      </c>
      <c r="J1676" s="5" t="str">
        <f>D1668</f>
        <v>Compras por debajo del Umbral</v>
      </c>
    </row>
    <row r="1677" spans="1:10" ht="14.1" customHeight="1" thickBot="1" x14ac:dyDescent="0.3"/>
    <row r="1678" spans="1:10" ht="33.75" customHeight="1" thickBot="1" x14ac:dyDescent="0.25">
      <c r="A1678" s="59" t="s">
        <v>16382</v>
      </c>
      <c r="B1678" s="59" t="s">
        <v>161</v>
      </c>
      <c r="C1678" s="59" t="s">
        <v>11723</v>
      </c>
      <c r="D1678" s="59" t="s">
        <v>14377</v>
      </c>
      <c r="E1678" s="59" t="s">
        <v>10961</v>
      </c>
      <c r="F1678" s="59" t="s">
        <v>11094</v>
      </c>
      <c r="G1678" s="5"/>
      <c r="H1678" s="5"/>
      <c r="I1678" s="5"/>
      <c r="J1678" s="5"/>
    </row>
    <row r="1679" spans="1:10" ht="14.1" customHeight="1" thickBot="1" x14ac:dyDescent="0.25">
      <c r="A1679" s="61" t="s">
        <v>18909</v>
      </c>
      <c r="B1679" s="61" t="s">
        <v>18909</v>
      </c>
      <c r="C1679" s="61" t="s">
        <v>17798</v>
      </c>
      <c r="D1679" s="61" t="s">
        <v>10170</v>
      </c>
      <c r="E1679" s="61" t="s">
        <v>8854</v>
      </c>
      <c r="F1679" s="61"/>
      <c r="G1679" s="5"/>
      <c r="H1679" s="5"/>
      <c r="I1679" s="5"/>
      <c r="J1679" s="5"/>
    </row>
    <row r="1680" spans="1:10" ht="14.1" customHeight="1" thickBot="1" x14ac:dyDescent="0.25">
      <c r="A1680" s="80" t="s">
        <v>14828</v>
      </c>
      <c r="B1680" s="62" t="s">
        <v>8528</v>
      </c>
      <c r="C1680" s="71">
        <v>45019</v>
      </c>
      <c r="D1680" s="80" t="s">
        <v>9385</v>
      </c>
      <c r="E1680" s="62" t="s">
        <v>13092</v>
      </c>
      <c r="F1680" s="61" t="s">
        <v>3080</v>
      </c>
      <c r="G1680" s="5"/>
      <c r="H1680" s="5"/>
      <c r="I1680" s="5"/>
      <c r="J1680" s="5"/>
    </row>
    <row r="1681" spans="1:10" ht="14.1" customHeight="1" thickBot="1" x14ac:dyDescent="0.25">
      <c r="A1681" s="81"/>
      <c r="B1681" s="62" t="s">
        <v>1786</v>
      </c>
      <c r="C1681" s="60">
        <f>IF(C1680="","",IF(AND(MONTH(C1680)&gt;=1,MONTH(C1680)&lt;=3),1,IF(AND(MONTH(C1680)&gt;=4,MONTH(C1680)&lt;=6),2,IF(AND(MONTH(C1680)&gt;=7,MONTH(C1680)&lt;=9),3,4))))</f>
        <v>2</v>
      </c>
      <c r="D1681" s="81"/>
      <c r="E1681" s="62" t="s">
        <v>2417</v>
      </c>
      <c r="F1681" s="61" t="s">
        <v>11111</v>
      </c>
      <c r="G1681" s="5"/>
      <c r="H1681" s="5"/>
      <c r="I1681" s="5"/>
      <c r="J1681" s="5"/>
    </row>
    <row r="1682" spans="1:10" ht="14.1" customHeight="1" thickBot="1" x14ac:dyDescent="0.25">
      <c r="A1682" s="81"/>
      <c r="B1682" s="62" t="s">
        <v>12941</v>
      </c>
      <c r="C1682" s="71">
        <v>45020</v>
      </c>
      <c r="D1682" s="81"/>
      <c r="E1682" s="62" t="s">
        <v>3073</v>
      </c>
      <c r="F1682" s="61" t="s">
        <v>11111</v>
      </c>
      <c r="G1682" s="5"/>
      <c r="H1682" s="5"/>
      <c r="I1682" s="5"/>
      <c r="J1682" s="5"/>
    </row>
    <row r="1683" spans="1:10" ht="14.1" customHeight="1" thickBot="1" x14ac:dyDescent="0.25">
      <c r="A1683" s="81"/>
      <c r="B1683" s="62" t="s">
        <v>1786</v>
      </c>
      <c r="C1683" s="60">
        <f>IF(C1682="","",IF(AND(MONTH(C1682)&gt;=1,MONTH(C1682)&lt;=3),1,IF(AND(MONTH(C1682)&gt;=4,MONTH(C1682)&lt;=6),2,IF(AND(MONTH(C1682)&gt;=7,MONTH(C1682)&lt;=9),3,4))))</f>
        <v>2</v>
      </c>
      <c r="D1683" s="81"/>
      <c r="E1683" s="62" t="s">
        <v>13191</v>
      </c>
      <c r="F1683" s="61" t="s">
        <v>11111</v>
      </c>
      <c r="G1683" s="5"/>
      <c r="H1683" s="5"/>
      <c r="I1683" s="5"/>
      <c r="J1683" s="5"/>
    </row>
    <row r="1684" spans="1:10" ht="14.1" customHeight="1" thickBot="1" x14ac:dyDescent="0.25">
      <c r="A1684" s="5"/>
      <c r="B1684" s="5"/>
      <c r="C1684" s="5"/>
      <c r="D1684" s="5"/>
      <c r="E1684" s="5"/>
      <c r="F1684" s="5"/>
      <c r="G1684" s="5"/>
      <c r="H1684" s="5"/>
      <c r="I1684" s="5"/>
      <c r="J1684" s="5"/>
    </row>
    <row r="1685" spans="1:10" ht="14.1" customHeight="1" thickBot="1" x14ac:dyDescent="0.25">
      <c r="A1685" s="67" t="s">
        <v>15735</v>
      </c>
      <c r="B1685" s="67" t="s">
        <v>16146</v>
      </c>
      <c r="C1685" s="67" t="s">
        <v>15641</v>
      </c>
      <c r="D1685" s="67" t="s">
        <v>15251</v>
      </c>
      <c r="E1685" s="67" t="s">
        <v>6932</v>
      </c>
      <c r="F1685" s="67" t="s">
        <v>15280</v>
      </c>
      <c r="G1685" s="5"/>
      <c r="H1685" s="5"/>
      <c r="I1685" s="5"/>
      <c r="J1685" s="5"/>
    </row>
    <row r="1686" spans="1:10" ht="13.5" customHeight="1" x14ac:dyDescent="0.2">
      <c r="A1686" s="63">
        <v>49101613</v>
      </c>
      <c r="B1686" s="64" t="str">
        <f ca="1">IFERROR(INDEX(UNSPSCDes,MATCH(INDIRECT(ADDRESS(ROW(),COLUMN()-1,4)),UNSPSCCode,0)),"")</f>
        <v>Cristales de vidrio</v>
      </c>
      <c r="C1686" s="63" t="s">
        <v>18143</v>
      </c>
      <c r="D1686" s="63">
        <v>3</v>
      </c>
      <c r="E1686" s="66">
        <v>3000</v>
      </c>
      <c r="F1686" s="65">
        <f ca="1">INDIRECT(ADDRESS(ROW(),COLUMN()-2,4))*INDIRECT(ADDRESS(ROW(),COLUMN()-1,4))</f>
        <v>9000</v>
      </c>
      <c r="G1686" s="5"/>
      <c r="H1686" s="5"/>
      <c r="I1686" s="5"/>
      <c r="J1686" s="5"/>
    </row>
    <row r="1687" spans="1:10" ht="14.1" customHeight="1" x14ac:dyDescent="0.2">
      <c r="A1687" s="5"/>
      <c r="B1687" s="5"/>
      <c r="C1687" s="5"/>
      <c r="D1687" s="5"/>
      <c r="E1687" s="68" t="s">
        <v>12549</v>
      </c>
      <c r="F1687" s="69">
        <f ca="1">SUM(Table3147[MONTO TOTAL ESTIMADO])</f>
        <v>9000</v>
      </c>
      <c r="G1687" s="5"/>
      <c r="H1687" s="5" t="str">
        <f>C1679</f>
        <v>Bienes</v>
      </c>
      <c r="I1687" s="5" t="str">
        <f>E1679</f>
        <v>Sí</v>
      </c>
      <c r="J1687" s="5" t="str">
        <f>D1679</f>
        <v>Compras por debajo del Umbral</v>
      </c>
    </row>
    <row r="1688" spans="1:10" ht="14.1" customHeight="1" thickBot="1" x14ac:dyDescent="0.3"/>
    <row r="1689" spans="1:10" ht="33.75" customHeight="1" thickBot="1" x14ac:dyDescent="0.25">
      <c r="A1689" s="59" t="s">
        <v>16382</v>
      </c>
      <c r="B1689" s="59" t="s">
        <v>161</v>
      </c>
      <c r="C1689" s="59" t="s">
        <v>11723</v>
      </c>
      <c r="D1689" s="59" t="s">
        <v>14377</v>
      </c>
      <c r="E1689" s="59" t="s">
        <v>10961</v>
      </c>
      <c r="F1689" s="59" t="s">
        <v>11094</v>
      </c>
      <c r="G1689" s="5"/>
      <c r="H1689" s="5"/>
      <c r="I1689" s="5"/>
      <c r="J1689" s="5"/>
    </row>
    <row r="1690" spans="1:10" ht="14.1" customHeight="1" thickBot="1" x14ac:dyDescent="0.25">
      <c r="A1690" s="61" t="s">
        <v>18909</v>
      </c>
      <c r="B1690" s="61" t="s">
        <v>18909</v>
      </c>
      <c r="C1690" s="61" t="s">
        <v>17798</v>
      </c>
      <c r="D1690" s="61" t="s">
        <v>10170</v>
      </c>
      <c r="E1690" s="61" t="s">
        <v>8854</v>
      </c>
      <c r="F1690" s="61"/>
      <c r="G1690" s="5"/>
      <c r="H1690" s="5"/>
      <c r="I1690" s="5"/>
      <c r="J1690" s="5"/>
    </row>
    <row r="1691" spans="1:10" ht="14.1" customHeight="1" thickBot="1" x14ac:dyDescent="0.25">
      <c r="A1691" s="80" t="s">
        <v>14828</v>
      </c>
      <c r="B1691" s="62" t="s">
        <v>8528</v>
      </c>
      <c r="C1691" s="71">
        <v>45110</v>
      </c>
      <c r="D1691" s="80" t="s">
        <v>9385</v>
      </c>
      <c r="E1691" s="62" t="s">
        <v>13092</v>
      </c>
      <c r="F1691" s="61" t="s">
        <v>3080</v>
      </c>
      <c r="G1691" s="5"/>
      <c r="H1691" s="5"/>
      <c r="I1691" s="5"/>
      <c r="J1691" s="5"/>
    </row>
    <row r="1692" spans="1:10" ht="14.1" customHeight="1" thickBot="1" x14ac:dyDescent="0.25">
      <c r="A1692" s="81"/>
      <c r="B1692" s="62" t="s">
        <v>1786</v>
      </c>
      <c r="C1692" s="60">
        <f>IF(C1691="","",IF(AND(MONTH(C1691)&gt;=1,MONTH(C1691)&lt;=3),1,IF(AND(MONTH(C1691)&gt;=4,MONTH(C1691)&lt;=6),2,IF(AND(MONTH(C1691)&gt;=7,MONTH(C1691)&lt;=9),3,4))))</f>
        <v>3</v>
      </c>
      <c r="D1692" s="81"/>
      <c r="E1692" s="62" t="s">
        <v>2417</v>
      </c>
      <c r="F1692" s="61" t="s">
        <v>11111</v>
      </c>
      <c r="G1692" s="5"/>
      <c r="H1692" s="5"/>
      <c r="I1692" s="5"/>
      <c r="J1692" s="5"/>
    </row>
    <row r="1693" spans="1:10" ht="14.1" customHeight="1" thickBot="1" x14ac:dyDescent="0.25">
      <c r="A1693" s="81"/>
      <c r="B1693" s="62" t="s">
        <v>12941</v>
      </c>
      <c r="C1693" s="71">
        <v>45111</v>
      </c>
      <c r="D1693" s="81"/>
      <c r="E1693" s="62" t="s">
        <v>3073</v>
      </c>
      <c r="F1693" s="61" t="s">
        <v>11111</v>
      </c>
      <c r="G1693" s="5"/>
      <c r="H1693" s="5"/>
      <c r="I1693" s="5"/>
      <c r="J1693" s="5"/>
    </row>
    <row r="1694" spans="1:10" ht="14.1" customHeight="1" thickBot="1" x14ac:dyDescent="0.25">
      <c r="A1694" s="81"/>
      <c r="B1694" s="62" t="s">
        <v>1786</v>
      </c>
      <c r="C1694" s="60">
        <f>IF(C1693="","",IF(AND(MONTH(C1693)&gt;=1,MONTH(C1693)&lt;=3),1,IF(AND(MONTH(C1693)&gt;=4,MONTH(C1693)&lt;=6),2,IF(AND(MONTH(C1693)&gt;=7,MONTH(C1693)&lt;=9),3,4))))</f>
        <v>3</v>
      </c>
      <c r="D1694" s="81"/>
      <c r="E1694" s="62" t="s">
        <v>13191</v>
      </c>
      <c r="F1694" s="61" t="s">
        <v>11111</v>
      </c>
      <c r="G1694" s="5"/>
      <c r="H1694" s="5"/>
      <c r="I1694" s="5"/>
      <c r="J1694" s="5"/>
    </row>
    <row r="1695" spans="1:10" ht="14.1" customHeight="1" thickBot="1" x14ac:dyDescent="0.25">
      <c r="A1695" s="5"/>
      <c r="B1695" s="5"/>
      <c r="C1695" s="5"/>
      <c r="D1695" s="5"/>
      <c r="E1695" s="5"/>
      <c r="F1695" s="5"/>
      <c r="G1695" s="5"/>
      <c r="H1695" s="5"/>
      <c r="I1695" s="5"/>
      <c r="J1695" s="5"/>
    </row>
    <row r="1696" spans="1:10" ht="14.1" customHeight="1" thickBot="1" x14ac:dyDescent="0.25">
      <c r="A1696" s="67" t="s">
        <v>15735</v>
      </c>
      <c r="B1696" s="67" t="s">
        <v>16146</v>
      </c>
      <c r="C1696" s="67" t="s">
        <v>15641</v>
      </c>
      <c r="D1696" s="67" t="s">
        <v>15251</v>
      </c>
      <c r="E1696" s="67" t="s">
        <v>6932</v>
      </c>
      <c r="F1696" s="67" t="s">
        <v>15280</v>
      </c>
      <c r="G1696" s="5"/>
      <c r="H1696" s="5"/>
      <c r="I1696" s="5"/>
      <c r="J1696" s="5"/>
    </row>
    <row r="1697" spans="1:10" ht="13.5" customHeight="1" x14ac:dyDescent="0.2">
      <c r="A1697" s="63">
        <v>49101613</v>
      </c>
      <c r="B1697" s="64" t="str">
        <f ca="1">IFERROR(INDEX(UNSPSCDes,MATCH(INDIRECT(ADDRESS(ROW(),COLUMN()-1,4)),UNSPSCCode,0)),"")</f>
        <v>Cristales de vidrio</v>
      </c>
      <c r="C1697" s="63" t="s">
        <v>18143</v>
      </c>
      <c r="D1697" s="63">
        <v>3</v>
      </c>
      <c r="E1697" s="66">
        <v>3000</v>
      </c>
      <c r="F1697" s="65">
        <f ca="1">INDIRECT(ADDRESS(ROW(),COLUMN()-2,4))*INDIRECT(ADDRESS(ROW(),COLUMN()-1,4))</f>
        <v>9000</v>
      </c>
      <c r="G1697" s="5"/>
      <c r="H1697" s="5"/>
      <c r="I1697" s="5"/>
      <c r="J1697" s="5"/>
    </row>
    <row r="1698" spans="1:10" ht="14.1" customHeight="1" x14ac:dyDescent="0.2">
      <c r="A1698" s="5"/>
      <c r="B1698" s="5"/>
      <c r="C1698" s="5"/>
      <c r="D1698" s="5"/>
      <c r="E1698" s="68" t="s">
        <v>12549</v>
      </c>
      <c r="F1698" s="69">
        <f ca="1">SUM(Table3148[MONTO TOTAL ESTIMADO])</f>
        <v>9000</v>
      </c>
      <c r="G1698" s="5"/>
      <c r="H1698" s="5" t="str">
        <f>C1690</f>
        <v>Bienes</v>
      </c>
      <c r="I1698" s="5" t="str">
        <f>E1690</f>
        <v>Sí</v>
      </c>
      <c r="J1698" s="5" t="str">
        <f>D1690</f>
        <v>Compras por debajo del Umbral</v>
      </c>
    </row>
    <row r="1699" spans="1:10" ht="14.1" customHeight="1" thickBot="1" x14ac:dyDescent="0.3"/>
    <row r="1700" spans="1:10" ht="33.75" customHeight="1" thickBot="1" x14ac:dyDescent="0.25">
      <c r="A1700" s="59" t="s">
        <v>16382</v>
      </c>
      <c r="B1700" s="59" t="s">
        <v>161</v>
      </c>
      <c r="C1700" s="59" t="s">
        <v>11723</v>
      </c>
      <c r="D1700" s="59" t="s">
        <v>14377</v>
      </c>
      <c r="E1700" s="59" t="s">
        <v>10961</v>
      </c>
      <c r="F1700" s="59" t="s">
        <v>11094</v>
      </c>
      <c r="G1700" s="5"/>
      <c r="H1700" s="5"/>
      <c r="I1700" s="5"/>
      <c r="J1700" s="5"/>
    </row>
    <row r="1701" spans="1:10" ht="14.1" customHeight="1" thickBot="1" x14ac:dyDescent="0.25">
      <c r="A1701" s="61" t="s">
        <v>18909</v>
      </c>
      <c r="B1701" s="61" t="s">
        <v>18909</v>
      </c>
      <c r="C1701" s="61" t="s">
        <v>17798</v>
      </c>
      <c r="D1701" s="61" t="s">
        <v>10170</v>
      </c>
      <c r="E1701" s="61" t="s">
        <v>8854</v>
      </c>
      <c r="F1701" s="61"/>
      <c r="G1701" s="5"/>
      <c r="H1701" s="5"/>
      <c r="I1701" s="5"/>
      <c r="J1701" s="5"/>
    </row>
    <row r="1702" spans="1:10" ht="14.1" customHeight="1" thickBot="1" x14ac:dyDescent="0.25">
      <c r="A1702" s="80" t="s">
        <v>14828</v>
      </c>
      <c r="B1702" s="62" t="s">
        <v>8528</v>
      </c>
      <c r="C1702" s="71">
        <v>45201</v>
      </c>
      <c r="D1702" s="80" t="s">
        <v>9385</v>
      </c>
      <c r="E1702" s="62" t="s">
        <v>13092</v>
      </c>
      <c r="F1702" s="61" t="s">
        <v>3080</v>
      </c>
      <c r="G1702" s="5"/>
      <c r="H1702" s="5"/>
      <c r="I1702" s="5"/>
      <c r="J1702" s="5"/>
    </row>
    <row r="1703" spans="1:10" ht="14.1" customHeight="1" thickBot="1" x14ac:dyDescent="0.25">
      <c r="A1703" s="81"/>
      <c r="B1703" s="62" t="s">
        <v>1786</v>
      </c>
      <c r="C1703" s="60">
        <f>IF(C1702="","",IF(AND(MONTH(C1702)&gt;=1,MONTH(C1702)&lt;=3),1,IF(AND(MONTH(C1702)&gt;=4,MONTH(C1702)&lt;=6),2,IF(AND(MONTH(C1702)&gt;=7,MONTH(C1702)&lt;=9),3,4))))</f>
        <v>4</v>
      </c>
      <c r="D1703" s="81"/>
      <c r="E1703" s="62" t="s">
        <v>2417</v>
      </c>
      <c r="F1703" s="61" t="s">
        <v>11111</v>
      </c>
      <c r="G1703" s="5"/>
      <c r="H1703" s="5"/>
      <c r="I1703" s="5"/>
      <c r="J1703" s="5"/>
    </row>
    <row r="1704" spans="1:10" ht="14.1" customHeight="1" thickBot="1" x14ac:dyDescent="0.25">
      <c r="A1704" s="81"/>
      <c r="B1704" s="62" t="s">
        <v>12941</v>
      </c>
      <c r="C1704" s="71">
        <v>45202</v>
      </c>
      <c r="D1704" s="81"/>
      <c r="E1704" s="62" t="s">
        <v>3073</v>
      </c>
      <c r="F1704" s="61" t="s">
        <v>11111</v>
      </c>
      <c r="G1704" s="5"/>
      <c r="H1704" s="5"/>
      <c r="I1704" s="5"/>
      <c r="J1704" s="5"/>
    </row>
    <row r="1705" spans="1:10" ht="14.1" customHeight="1" thickBot="1" x14ac:dyDescent="0.25">
      <c r="A1705" s="81"/>
      <c r="B1705" s="62" t="s">
        <v>1786</v>
      </c>
      <c r="C1705" s="60">
        <f>IF(C1704="","",IF(AND(MONTH(C1704)&gt;=1,MONTH(C1704)&lt;=3),1,IF(AND(MONTH(C1704)&gt;=4,MONTH(C1704)&lt;=6),2,IF(AND(MONTH(C1704)&gt;=7,MONTH(C1704)&lt;=9),3,4))))</f>
        <v>4</v>
      </c>
      <c r="D1705" s="81"/>
      <c r="E1705" s="62" t="s">
        <v>13191</v>
      </c>
      <c r="F1705" s="61" t="s">
        <v>11111</v>
      </c>
      <c r="G1705" s="5"/>
      <c r="H1705" s="5"/>
      <c r="I1705" s="5"/>
      <c r="J1705" s="5"/>
    </row>
    <row r="1706" spans="1:10" ht="14.1" customHeight="1" thickBot="1" x14ac:dyDescent="0.25">
      <c r="A1706" s="5"/>
      <c r="B1706" s="5"/>
      <c r="C1706" s="5"/>
      <c r="D1706" s="5"/>
      <c r="E1706" s="5"/>
      <c r="F1706" s="5"/>
      <c r="G1706" s="5"/>
      <c r="H1706" s="5"/>
      <c r="I1706" s="5"/>
      <c r="J1706" s="5"/>
    </row>
    <row r="1707" spans="1:10" ht="14.1" customHeight="1" thickBot="1" x14ac:dyDescent="0.25">
      <c r="A1707" s="67" t="s">
        <v>15735</v>
      </c>
      <c r="B1707" s="67" t="s">
        <v>16146</v>
      </c>
      <c r="C1707" s="67" t="s">
        <v>15641</v>
      </c>
      <c r="D1707" s="67" t="s">
        <v>15251</v>
      </c>
      <c r="E1707" s="67" t="s">
        <v>6932</v>
      </c>
      <c r="F1707" s="67" t="s">
        <v>15280</v>
      </c>
      <c r="G1707" s="5"/>
      <c r="H1707" s="5"/>
      <c r="I1707" s="5"/>
      <c r="J1707" s="5"/>
    </row>
    <row r="1708" spans="1:10" ht="13.5" customHeight="1" x14ac:dyDescent="0.2">
      <c r="A1708" s="63">
        <v>49101613</v>
      </c>
      <c r="B1708" s="64" t="str">
        <f ca="1">IFERROR(INDEX(UNSPSCDes,MATCH(INDIRECT(ADDRESS(ROW(),COLUMN()-1,4)),UNSPSCCode,0)),"")</f>
        <v>Cristales de vidrio</v>
      </c>
      <c r="C1708" s="63" t="s">
        <v>18143</v>
      </c>
      <c r="D1708" s="63">
        <v>3</v>
      </c>
      <c r="E1708" s="66">
        <v>3000</v>
      </c>
      <c r="F1708" s="65">
        <f ca="1">INDIRECT(ADDRESS(ROW(),COLUMN()-2,4))*INDIRECT(ADDRESS(ROW(),COLUMN()-1,4))</f>
        <v>9000</v>
      </c>
      <c r="G1708" s="5"/>
      <c r="H1708" s="5"/>
      <c r="I1708" s="5"/>
      <c r="J1708" s="5"/>
    </row>
    <row r="1709" spans="1:10" ht="14.1" customHeight="1" x14ac:dyDescent="0.2">
      <c r="A1709" s="5"/>
      <c r="B1709" s="5"/>
      <c r="C1709" s="5"/>
      <c r="D1709" s="5"/>
      <c r="E1709" s="68" t="s">
        <v>12549</v>
      </c>
      <c r="F1709" s="69">
        <f ca="1">SUM(Table3149[MONTO TOTAL ESTIMADO])</f>
        <v>9000</v>
      </c>
      <c r="G1709" s="5"/>
      <c r="H1709" s="5" t="str">
        <f>C1701</f>
        <v>Bienes</v>
      </c>
      <c r="I1709" s="5" t="str">
        <f>E1701</f>
        <v>Sí</v>
      </c>
      <c r="J1709" s="5" t="str">
        <f>D1701</f>
        <v>Compras por debajo del Umbral</v>
      </c>
    </row>
  </sheetData>
  <protectedRanges>
    <protectedRange sqref="F5:G5" name="Rango3"/>
    <protectedRange sqref="E11:E12" name="Rango2"/>
  </protectedRanges>
  <mergeCells count="284">
    <mergeCell ref="A1680:A1683"/>
    <mergeCell ref="D1680:D1683"/>
    <mergeCell ref="A1691:A1694"/>
    <mergeCell ref="D1691:D1694"/>
    <mergeCell ref="A1702:A1705"/>
    <mergeCell ref="D1702:D1705"/>
    <mergeCell ref="A1590:A1593"/>
    <mergeCell ref="D1590:D1593"/>
    <mergeCell ref="A1602:A1605"/>
    <mergeCell ref="D1602:D1605"/>
    <mergeCell ref="A1614:A1617"/>
    <mergeCell ref="D1614:D1617"/>
    <mergeCell ref="A1625:A1628"/>
    <mergeCell ref="D1625:D1628"/>
    <mergeCell ref="A1636:A1639"/>
    <mergeCell ref="D1636:D1639"/>
    <mergeCell ref="A1647:A1650"/>
    <mergeCell ref="D1647:D1650"/>
    <mergeCell ref="A1658:A1661"/>
    <mergeCell ref="D1658:D1661"/>
    <mergeCell ref="A1669:A1672"/>
    <mergeCell ref="D1669:D1672"/>
    <mergeCell ref="A1530:A1533"/>
    <mergeCell ref="D1530:D1533"/>
    <mergeCell ref="A1542:A1545"/>
    <mergeCell ref="D1542:D1545"/>
    <mergeCell ref="A1554:A1557"/>
    <mergeCell ref="D1554:D1557"/>
    <mergeCell ref="A1566:A1569"/>
    <mergeCell ref="D1566:D1569"/>
    <mergeCell ref="A1578:A1581"/>
    <mergeCell ref="D1578:D1581"/>
    <mergeCell ref="A1506:A1509"/>
    <mergeCell ref="D1506:D1509"/>
    <mergeCell ref="A1517:A1520"/>
    <mergeCell ref="D1517:D1520"/>
    <mergeCell ref="A1414:A1417"/>
    <mergeCell ref="D1414:D1417"/>
    <mergeCell ref="A1429:A1432"/>
    <mergeCell ref="D1429:D1432"/>
    <mergeCell ref="A1453:A1456"/>
    <mergeCell ref="D1453:D1456"/>
    <mergeCell ref="A1478:A1481"/>
    <mergeCell ref="D1478:D1481"/>
    <mergeCell ref="A1357:A1360"/>
    <mergeCell ref="D1357:D1360"/>
    <mergeCell ref="A1368:A1371"/>
    <mergeCell ref="D1368:D1371"/>
    <mergeCell ref="A1379:A1382"/>
    <mergeCell ref="D1379:D1382"/>
    <mergeCell ref="A1390:A1393"/>
    <mergeCell ref="D1390:D1393"/>
    <mergeCell ref="A1401:A1404"/>
    <mergeCell ref="D1401:D1404"/>
    <mergeCell ref="A1288:A1291"/>
    <mergeCell ref="D1288:D1291"/>
    <mergeCell ref="A1299:A1302"/>
    <mergeCell ref="D1299:D1302"/>
    <mergeCell ref="A1310:A1313"/>
    <mergeCell ref="D1310:D1313"/>
    <mergeCell ref="A1322:A1325"/>
    <mergeCell ref="D1322:D1325"/>
    <mergeCell ref="A1336:A1339"/>
    <mergeCell ref="D1336:D1339"/>
    <mergeCell ref="A1234:A1237"/>
    <mergeCell ref="D1234:D1237"/>
    <mergeCell ref="A1245:A1248"/>
    <mergeCell ref="D1245:D1248"/>
    <mergeCell ref="A1256:A1259"/>
    <mergeCell ref="D1256:D1259"/>
    <mergeCell ref="A1272:A1275"/>
    <mergeCell ref="D1272:D1275"/>
    <mergeCell ref="A1190:A1193"/>
    <mergeCell ref="D1190:D1193"/>
    <mergeCell ref="A1201:A1204"/>
    <mergeCell ref="D1201:D1204"/>
    <mergeCell ref="A1212:A1215"/>
    <mergeCell ref="D1212:D1215"/>
    <mergeCell ref="A1223:A1226"/>
    <mergeCell ref="D1223:D1226"/>
    <mergeCell ref="A1128:A1131"/>
    <mergeCell ref="D1128:D1131"/>
    <mergeCell ref="A1142:A1145"/>
    <mergeCell ref="D1142:D1145"/>
    <mergeCell ref="A1155:A1158"/>
    <mergeCell ref="D1155:D1158"/>
    <mergeCell ref="A1168:A1171"/>
    <mergeCell ref="D1168:D1171"/>
    <mergeCell ref="A1179:A1182"/>
    <mergeCell ref="D1179:D1182"/>
    <mergeCell ref="A1068:A1071"/>
    <mergeCell ref="D1068:D1071"/>
    <mergeCell ref="A1079:A1082"/>
    <mergeCell ref="D1079:D1082"/>
    <mergeCell ref="A1090:A1093"/>
    <mergeCell ref="D1090:D1093"/>
    <mergeCell ref="A1101:A1104"/>
    <mergeCell ref="D1101:D1104"/>
    <mergeCell ref="A1112:A1115"/>
    <mergeCell ref="D1112:D1115"/>
    <mergeCell ref="A188:A191"/>
    <mergeCell ref="D188:D191"/>
    <mergeCell ref="A200:A203"/>
    <mergeCell ref="D200:D203"/>
    <mergeCell ref="A211:A214"/>
    <mergeCell ref="D211:D214"/>
    <mergeCell ref="A258:A261"/>
    <mergeCell ref="D258:D261"/>
    <mergeCell ref="A222:A225"/>
    <mergeCell ref="D222:D225"/>
    <mergeCell ref="A234:A237"/>
    <mergeCell ref="D234:D237"/>
    <mergeCell ref="A246:A249"/>
    <mergeCell ref="D246:D249"/>
    <mergeCell ref="D117:D120"/>
    <mergeCell ref="A135:A138"/>
    <mergeCell ref="D135:D138"/>
    <mergeCell ref="A148:A151"/>
    <mergeCell ref="D148:D151"/>
    <mergeCell ref="A159:A162"/>
    <mergeCell ref="D159:D162"/>
    <mergeCell ref="A172:A175"/>
    <mergeCell ref="D172:D175"/>
    <mergeCell ref="E6:F6"/>
    <mergeCell ref="E7:F7"/>
    <mergeCell ref="B2:E2"/>
    <mergeCell ref="B3:E3"/>
    <mergeCell ref="E9:F9"/>
    <mergeCell ref="E8:F8"/>
    <mergeCell ref="E10:F10"/>
    <mergeCell ref="E11:F11"/>
    <mergeCell ref="E12:F12"/>
    <mergeCell ref="A270:A273"/>
    <mergeCell ref="D270:D273"/>
    <mergeCell ref="A282:A285"/>
    <mergeCell ref="D282:D285"/>
    <mergeCell ref="A295:A298"/>
    <mergeCell ref="D295:D298"/>
    <mergeCell ref="A17:A20"/>
    <mergeCell ref="D17:D20"/>
    <mergeCell ref="A1:A4"/>
    <mergeCell ref="A28:A31"/>
    <mergeCell ref="D28:D31"/>
    <mergeCell ref="A39:A42"/>
    <mergeCell ref="D39:D42"/>
    <mergeCell ref="A50:A53"/>
    <mergeCell ref="D50:D53"/>
    <mergeCell ref="A61:A64"/>
    <mergeCell ref="D61:D64"/>
    <mergeCell ref="A72:A75"/>
    <mergeCell ref="D72:D75"/>
    <mergeCell ref="A83:A86"/>
    <mergeCell ref="D83:D86"/>
    <mergeCell ref="A101:A104"/>
    <mergeCell ref="D101:D104"/>
    <mergeCell ref="A117:A120"/>
    <mergeCell ref="A349:A352"/>
    <mergeCell ref="D349:D352"/>
    <mergeCell ref="A363:A366"/>
    <mergeCell ref="D363:D366"/>
    <mergeCell ref="A378:A381"/>
    <mergeCell ref="D378:D381"/>
    <mergeCell ref="A307:A310"/>
    <mergeCell ref="D307:D310"/>
    <mergeCell ref="A319:A322"/>
    <mergeCell ref="D319:D322"/>
    <mergeCell ref="A333:A336"/>
    <mergeCell ref="D333:D336"/>
    <mergeCell ref="A426:A429"/>
    <mergeCell ref="D426:D429"/>
    <mergeCell ref="A439:A442"/>
    <mergeCell ref="D439:D442"/>
    <mergeCell ref="A452:A455"/>
    <mergeCell ref="D452:D455"/>
    <mergeCell ref="A390:A393"/>
    <mergeCell ref="D390:D393"/>
    <mergeCell ref="A402:A405"/>
    <mergeCell ref="D402:D405"/>
    <mergeCell ref="A414:A417"/>
    <mergeCell ref="D414:D417"/>
    <mergeCell ref="A502:A505"/>
    <mergeCell ref="D502:D505"/>
    <mergeCell ref="A514:A517"/>
    <mergeCell ref="D514:D517"/>
    <mergeCell ref="A526:A529"/>
    <mergeCell ref="D526:D529"/>
    <mergeCell ref="A465:A468"/>
    <mergeCell ref="D465:D468"/>
    <mergeCell ref="A478:A481"/>
    <mergeCell ref="D478:D481"/>
    <mergeCell ref="A490:A493"/>
    <mergeCell ref="D490:D493"/>
    <mergeCell ref="A571:A574"/>
    <mergeCell ref="D571:D574"/>
    <mergeCell ref="A537:A540"/>
    <mergeCell ref="D537:D540"/>
    <mergeCell ref="A549:A552"/>
    <mergeCell ref="D549:D552"/>
    <mergeCell ref="A560:A563"/>
    <mergeCell ref="D560:D563"/>
    <mergeCell ref="A606:A609"/>
    <mergeCell ref="D606:D609"/>
    <mergeCell ref="A618:A621"/>
    <mergeCell ref="D618:D621"/>
    <mergeCell ref="A630:A633"/>
    <mergeCell ref="D630:D633"/>
    <mergeCell ref="A582:A585"/>
    <mergeCell ref="D582:D585"/>
    <mergeCell ref="A594:A597"/>
    <mergeCell ref="D594:D597"/>
    <mergeCell ref="A674:A677"/>
    <mergeCell ref="D674:D677"/>
    <mergeCell ref="A686:A689"/>
    <mergeCell ref="D686:D689"/>
    <mergeCell ref="A698:A701"/>
    <mergeCell ref="D698:D701"/>
    <mergeCell ref="A641:A644"/>
    <mergeCell ref="D641:D644"/>
    <mergeCell ref="A652:A655"/>
    <mergeCell ref="D652:D655"/>
    <mergeCell ref="A663:A666"/>
    <mergeCell ref="D663:D666"/>
    <mergeCell ref="A744:A747"/>
    <mergeCell ref="D744:D747"/>
    <mergeCell ref="A755:A758"/>
    <mergeCell ref="D755:D758"/>
    <mergeCell ref="A766:A769"/>
    <mergeCell ref="D766:D769"/>
    <mergeCell ref="A710:A713"/>
    <mergeCell ref="D710:D713"/>
    <mergeCell ref="A722:A725"/>
    <mergeCell ref="D722:D725"/>
    <mergeCell ref="A733:A736"/>
    <mergeCell ref="D733:D736"/>
    <mergeCell ref="A810:A813"/>
    <mergeCell ref="D810:D813"/>
    <mergeCell ref="A823:A826"/>
    <mergeCell ref="D823:D826"/>
    <mergeCell ref="A836:A839"/>
    <mergeCell ref="D836:D839"/>
    <mergeCell ref="A777:A780"/>
    <mergeCell ref="D777:D780"/>
    <mergeCell ref="A788:A791"/>
    <mergeCell ref="D788:D791"/>
    <mergeCell ref="A799:A802"/>
    <mergeCell ref="D799:D802"/>
    <mergeCell ref="A884:A887"/>
    <mergeCell ref="D884:D887"/>
    <mergeCell ref="A895:A898"/>
    <mergeCell ref="D895:D898"/>
    <mergeCell ref="A849:A852"/>
    <mergeCell ref="D849:D852"/>
    <mergeCell ref="A862:A865"/>
    <mergeCell ref="D862:D865"/>
    <mergeCell ref="A873:A876"/>
    <mergeCell ref="D873:D876"/>
    <mergeCell ref="A945:A948"/>
    <mergeCell ref="D945:D948"/>
    <mergeCell ref="A958:A961"/>
    <mergeCell ref="D958:D961"/>
    <mergeCell ref="A969:A972"/>
    <mergeCell ref="D969:D972"/>
    <mergeCell ref="A1046:A1049"/>
    <mergeCell ref="D1046:D1049"/>
    <mergeCell ref="A906:A909"/>
    <mergeCell ref="D906:D909"/>
    <mergeCell ref="A919:A922"/>
    <mergeCell ref="D919:D922"/>
    <mergeCell ref="A932:A935"/>
    <mergeCell ref="D932:D935"/>
    <mergeCell ref="A980:A983"/>
    <mergeCell ref="D980:D983"/>
    <mergeCell ref="A991:A994"/>
    <mergeCell ref="D991:D994"/>
    <mergeCell ref="A1057:A1060"/>
    <mergeCell ref="D1057:D1060"/>
    <mergeCell ref="A1013:A1016"/>
    <mergeCell ref="D1013:D1016"/>
    <mergeCell ref="A1024:A1027"/>
    <mergeCell ref="D1024:D1027"/>
    <mergeCell ref="A1035:A1038"/>
    <mergeCell ref="D1035:D1038"/>
    <mergeCell ref="A1002:A1005"/>
    <mergeCell ref="D1002:D1005"/>
  </mergeCells>
  <dataValidations count="12">
    <dataValidation type="whole" allowBlank="1" showInputMessage="1" showErrorMessage="1" sqref="E11:F11" xr:uid="{00000000-0002-0000-0100-000000000000}">
      <formula1>1900</formula1>
      <formula2>3000</formula2>
    </dataValidation>
    <dataValidation type="date" operator="greaterThan" allowBlank="1" showInputMessage="1" showErrorMessage="1" sqref="E12:F12" xr:uid="{00000000-0002-0000-0100-000001000000}">
      <formula1>36526</formula1>
    </dataValidation>
    <dataValidation operator="greaterThan" allowBlank="1" showInputMessage="1" showErrorMessage="1" sqref="E10:F10" xr:uid="{00000000-0002-0000-0100-000002000000}"/>
    <dataValidation type="date" operator="lessThanOrEqual" allowBlank="1" showInputMessage="1" showErrorMessage="1" sqref="C17 C28 C39 C50 C61 C72 C83 C101 C117 C135 C148 C159 C172 C188 C200 C211 C222 C234 C246 C258 C270 C282 C295 C307 C319 C333 C349 C363 C378 C390 C402 C414 C426 C439 C452 C465 C478 C490 C502 C514 C526 C537 C549 C560 C571 C582 C594 C606 C618 C630 C641 C652 C663 C674 C686 C698 C710 C722 C733 C744 C755 C766 C777 C788 C799 C810 C823 C836 C849 C862 C873 C884 C895 C906 C919 C932 C945 C958 C969 C980 C991 C1002 C1013 C1024 C1035 C1046 C1057 C1068 C1079 C1090 C1101 C1112 C1128 C1142 C1155 C1168 C1179 C1190 C1201 C1212 C1223 C1234 C1245 C1256 C1272 C1288 C1299 C1310 C1322 C1336 C1357 C1368 C1379 C1390 C1401 C1414 C1429 C1453 C1478 C1506 C1517 C1530 C1542 C1554 C1566 C1578 C1590 C1602 C1614 C1625 C1636 C1647 C1658 C1669 C1680 C1691 C1702" xr:uid="{00000000-0002-0000-0100-000006000000}">
      <formula1>C19</formula1>
    </dataValidation>
    <dataValidation type="date" operator="greaterThanOrEqual" allowBlank="1" showInputMessage="1" showErrorMessage="1" sqref="C19 C30 C41 C52 C63 C74 C85 C103 C119 C137 C150 C161 C174 C190 C202 C213 C224 C236 C248 C260 C272 C284 C297 C309 C321 C335 C351 C365 C380 C392 C404 C416 C428 C441 C454 C467 C480 C492 C504 C516 C528 C539 C551 C562 C573 C584 C596 C608 C620 C632 C643 C654 C665 C676 C688 C700 C712 C724 C735 C746 C757 C768 C779 C790 C801 C812 C825 C838 C851 C864 C875 C886 C897 C908 C921 C934 C947 C960 C971 C982 C993 C1004 C1015 C1026 C1037 C1048 C1059 C1070 C1081 C1092 C1103 C1114 C1130 C1144 C1157 C1170 C1181 C1192 C1203 C1214 C1225 C1236 C1247 C1258 C1274 C1290 C1301 C1312 C1324 C1338 C1359 C1370 C1381 C1392 C1403 C1416 C1431 C1455 C1480 C1508 C1519 C1532 C1544 C1556 C1568 C1580 C1592 C1604 C1616 C1627 C1638 C1649 C1660 C1671 C1682 C1693 C1704" xr:uid="{00000000-0002-0000-0100-000007000000}">
      <formula1>C17</formula1>
    </dataValidation>
    <dataValidation type="list" allowBlank="1" showInputMessage="1" showErrorMessage="1" sqref="F17 F28 F39 F50 F61 F72 F83 F101 F117 F135 F148 F159 F172 F188 F200 F211 F222 F234 F246 F258 F270 F282 F295 F307 F349 F319 F333 F363 F378 F390 F402 F414 F426 F439 F452 F465 F478 F490 F502 F514 F526 F537 F549 F560 F571 F582 F594 F606 F618 F630 F641 F652 F663 F674 F686 F698 F710 F722 F733 F744 F755 F766 F777 F788 F799 F810 F823 F836 F849 F862 F873 F884 F895 F906 F919 F932 F945 F958 F969 F980 F991 F1002 F1013 F1024 F1035 F1046 F1057 F1068 F1079 F1090 F1101 F1112 F1128 F1142 F1155 F1168 F1179 F1190 F1201 F1212 F1223 F1234 F1245 F1256 F1272 F1288 F1299 F1310 F1322 F1336 F1357 F1368 F1379 F1390 F1401 F1414 F1429 F1453 F1478 F1506 F1517 F1530 F1542 F1554 F1566 F1578 F1590 F1602 F1614 F1625 F1636 F1647 F1658 F1669 F1680 F1691 F1702" xr:uid="{00000000-0002-0000-0100-000008000000}">
      <formula1>IF(INDIRECT(ADDRESS(ROW()+1,COLUMN(),4))="",RegionList,INDEX(RegionColumn,MATCH(INDIRECT(ADDRESS(ROW()+1,COLUMN(),4)),ProvinciaList,0)))</formula1>
    </dataValidation>
    <dataValidation type="list" allowBlank="1" showInputMessage="1" showErrorMessage="1" sqref="F18 F29 F40 F51 F62 F73 F84 F102 F118 F136 F149 F160 F173 F189 F201 F212 F223 F235 F247 F259 F271 F283 F296 F308 F350 F320 F334 F364 F379 F391 F403 F415 F427 F440 F453 F466 F479 F491 F503 F515 F527 F538 F550 F561 F572 F583 F595 F607 F619 F631 F642 F653 F664 F675 F687 F699 F711 F723 F734 F745 F756 F767 F778 F789 F800 F811 F824 F837 F850 F863 F874 F885 F896 F907 F920 F933 F946 F959 F970 F981 F992 F1003 F1014 F1025 F1036 F1047 F1058 F1069 F1080 F1091 F1102 F1113 F1129 F1143 F1156 F1169 F1180 F1191 F1202 F1213 F1224 F1235 F1246 F1257 F1273 F1289 F1300 F1311 F1323 F1337 F1358 F1369 F1380 F1391 F1402 F1415 F1430 F1454 F1479 F1507 F1518 F1531 F1543 F1555 F1567 F1579 F1591 F1603 F1615 F1626 F1637 F1648 F1659 F1670 F1681 F1692 F1703" xr:uid="{00000000-0002-0000-0100-000009000000}">
      <formula1>IF(INDIRECT(ADDRESS(ROW()+1,COLUMN(),4))="",OFFSET(RegionStart,MATCH(INDIRECT(ADDRESS(ROW()-1,COLUMN(),4)),RegionColumn,0)-1,1,COUNTIF(RegionColumn,INDIRECT(ADDRESS(ROW()-1,COLUMN(),4))),1),INDEX(ProvinciaColumn,MATCH(INDIRECT(ADDRESS(ROW()+1,COLUMN(),4)),MunicipioList,0)))</formula1>
    </dataValidation>
    <dataValidation type="list" allowBlank="1" showInputMessage="1" showErrorMessage="1" sqref="F19 F30 F41 F52 F63 F74 F85 F103 F119 F137 F150 F161 F174 F190 F202 F213 F224 F236 F248 F260 F272 F284 F297 F309 F351 F321 F335 F365 F380 F392 F404 F416 F428 F441 F454 F467 F480 F492 F504 F516 F528 F539 F551 F562 F573 F584 F596 F608 F620 F632 F643 F654 F665 F676 F688 F700 F712 F724 F735 F746 F757 F768 F779 F790 F801 F812 F825 F838 F851 F864 F875 F886 F897 F908 F921 F934 F947 F960 F971 F982 F993 F1004 F1015 F1026 F1037 F1048 F1059 F1070 F1081 F1092 F1103 F1114 F1130 F1144 F1157 F1170 F1181 F1192 F1203 F1214 F1225 F1236 F1247 F1258 F1274 F1290 F1301 F1312 F1324 F1338 F1359 F1370 F1381 F1392 F1403 F1416 F1431 F1455 F1480 F1508 F1519 F1532 F1544 F1556 F1568 F1580 F1592 F1604 F1616 F1627 F1638 F1649 F1660 F1671 F1682 F1693 F1704" xr:uid="{00000000-0002-0000-0100-00000A000000}">
      <formula1>IF(INDIRECT(ADDRESS(ROW()+1,COLUMN(),4))="",OFFSET(ProvinciaStart,MATCH(INDIRECT(ADDRESS(ROW()-1,COLUMN(),4)),ProvinciaColumn,0)-1,1,COUNTIF(ProvinciaColumn,INDIRECT(ADDRESS(ROW()-1,COLUMN(),4))),1),INDEX(MunicipioColumn,MATCH(INDIRECT(ADDRESS(ROW()+1,COLUMN(),4)),DistritoList,0)))</formula1>
    </dataValidation>
    <dataValidation type="list" allowBlank="1" showInputMessage="1" showErrorMessage="1" sqref="F20 F31 F42 F53 F64 F75 F86 F104 F120 F138 F151 F162 F175 F191 F203 F214 F225 F237 F249 F261 F273 F285 F298 F310 F352 F322 F336 F366 F381 F393 F405 F417 F429 F442 F455 F468 F481 F493 F505 F517 F529 F540 F552 F563 F574 F585 F597 F609 F621 F633 F644 F655 F666 F677 F689 F701 F713 F725 F736 F747 F758 F769 F780 F791 F802 F813 F826 F839 F852 F865 F876 F887 F898 F909 F922 F935 F948 F961 F972 F983 F994 F1005 F1016 F1027 F1038 F1049 F1060 F1071 F1082 F1093 F1104 F1115 F1131 F1145 F1158 F1171 F1182 F1193 F1204 F1215 F1226 F1237 F1248 F1259 F1275 F1291 F1302 F1313 F1325 F1339 F1360 F1371 F1382 F1393 F1404 F1417 F1432 F1456 F1481 F1509 F1520 F1533 F1545 F1557 F1569 F1581 F1593 F1605 F1617 F1628 F1639 F1650 F1661 F1672 F1683 F1694 F1705" xr:uid="{00000000-0002-0000-0100-00000B000000}">
      <formula1>OFFSET(MunicipioStart,MATCH(INDIRECT(ADDRESS(ROW()-1,COLUMN(),4)),MunicipioColumn,0)-1,1,COUNTIF(MunicipioColumn,INDIRECT(ADDRESS(ROW()-1,COLUMN(),4))),1)</formula1>
    </dataValidation>
    <dataValidation type="whole" operator="greaterThan" allowBlank="1" showInputMessage="1" showErrorMessage="1" sqref="A23 A34 A67 A56 A45 A78 A1063 A165:A167 A154 A194:A195 A178:A183 A141:A143 A217 A240:A241 A206 A228:A229 A252:A253 A301:A302 A276:A277 A288:A290 A313:A314 A355:A358 A325:A328 A1484:A1501 A384:A385 A396:A397 A408:A409 A458:A460 A432:A434 A445:A447 A471:A473 A508:A509 A484:A485 A496:A497 A520:A521 A566 A577 A555 A588:A589 A600:A601 A612:A613 A636 A647 A658 A669 A1664 A680:A681 A692:A693 A704:A705 A728 A739 A750 A761 A772 A783 A794 A805 A842:A844 A816:A818 A829:A831 A855:A857 A868 A879 A890 A901 A938:A940 A912:A914 A925:A927 A951:A953 A964 A975 A986 A997 A1008 A1019 A1030 A1041 A1052 A107:A112 A1074 A1085 A1096 A1107 A1148:A1150 A1118:A1123 A1134:A1137 A1161:A1163 A1174 A1196 A1185 A1207 A1218 A1229 A1240 A1251 A1294 A1262:A1267 A1305 A1316:A1317 A1328:A1331 A1342:A1352 A1363 A1374 A1385 A1396 A1407:A1409 A1278:A1283 A1435:A1448 A1459:A1473 A1512 A1548:A1549 A1523:A1525 A1536:A1537 A1560:A1561 A1596:A1597 A1572:A1573 A1584:A1585 A1608:A1609 A1620 A89:A96 A123:A130 A264:A265 A339:A344 A369:A373 A532 A543:A544 A624:A625 A1420:A1424 A420:A421 A1631 A1642 A1653 A716:A717 A1675 A1686 A1697 A1708" xr:uid="{00000000-0002-0000-0100-00000C000000}">
      <formula1>0</formula1>
    </dataValidation>
    <dataValidation type="list" allowBlank="1" showInputMessage="1" showErrorMessage="1" sqref="C23 C34 C67 C56 C45 C78 C1063 C165:C167 C154 C194:C195 C178:C183 C141:C143 C217 C240:C241 C206 C228:C229 C252:C253 C301:C302 C276:C277 C288:C290 C313:C314 C355:C358 C325:C328 C1484:C1501 C384:C385 C396:C397 C408:C409 C458:C460 C432:C434 C445:C447 C471:C473 C508:C509 C484:C485 C496:C497 C520:C521 C566 C577 C555 C588:C589 C600:C601 C612:C613 C636 C647 C658 C669 C1664 C680:C681 C692:C693 C704:C705 C728 C739 C750 C761 C772 C783 C794 C805 C842:C844 C816:C818 C829:C831 C855:C857 C868 C879 C890 C901 C938:C940 C912:C914 C925:C927 C951:C953 C964 C975 C986 C997 C1008 C1019 C1030 C1041 C1052 C107:C112 C1074 C1085 C1096 C1107 C1148:C1150 C1118:C1123 C1134:C1137 C1161:C1163 C1174 C1196 C1185 C1207 C1218 C1229 C1240 C1251 C1294 C1262:C1267 C1305 C1316:C1317 C1328:C1331 C1342:C1352 C1363 C1374 C1385 C1396 C1407:C1409 C1278:C1283 C1435:C1448 C1459:C1473 C1512 C1548:C1549 C1523:C1525 C1536:C1537 C1560:C1561 C1596:C1597 C1572:C1573 C1584:C1585 C1608:C1609 C1620 C89:C96 C123:C130 C264:C265 C339:C344 C369:C373 C532 C543:C544 C624:C625 C1420:C1424 C420:C421 C1631 C1642 C1653 C716:C717 C1675 C1686 C1697 C1708" xr:uid="{00000000-0002-0000-0100-00000D000000}">
      <formula1>UnidadesList</formula1>
    </dataValidation>
    <dataValidation type="decimal" operator="greaterThan" allowBlank="1" showInputMessage="1" showErrorMessage="1" sqref="D23:E23 D34:E34 D67:E67 D56:E56 D45:E45 D78:E78 D1063:E1063 D165:E167 D154:E154 D194:E195 D178:E183 D141:E143 D217:E217 D240:E241 D206:E206 D228:E229 D252:E253 D301:E302 D276:E277 D288:E290 D313:E314 D355:E358 D325:E328 D1484:E1501 D384:E385 D396:E397 D408:E409 D458:E460 D432:E434 D445:E447 D471:E473 D508:E509 D484:E485 D496:E497 D520:E521 D566:E566 D577:E577 D555:E555 D588:E589 D600:E601 D612:E613 D636:E636 D647:E647 D658:E658 D669:E669 D1664:E1664 D680:E681 D692:E693 D704:E705 D728:E728 D739:E739 D750:E750 D761:E761 D772:E772 D783:E783 D794:E794 D805:E805 D842:E844 D816:E818 D829:E831 D855:E857 D868:E868 D879:E879 D890:E890 D901:E901 D938:E940 D912:E914 D925:E927 D951:E953 D964:E964 D975:E975 D986:E986 D997:E997 D1008:E1008 D1019:E1019 D1030:E1030 D1041:E1041 D1052:E1052 D107:E112 D1074:E1074 D1085:E1085 D1096:E1096 D1107:E1107 D1148:E1150 D1118:E1123 D1134:E1137 D1161:E1163 D1174:E1174 D1196:E1196 D1185:E1185 D1207:E1207 D1218:E1218 D1229:E1229 D1240:E1240 D1251:E1251 D1294:E1294 D1262:E1267 D1305:E1305 D1316:E1317 D1328:E1331 D1342:E1352 D1363:E1363 D1374:E1374 D1385:E1385 D1396:E1396 D1407:E1409 D1278:E1283 D1435:E1448 D1459:E1473 D1512:E1512 D1548:E1549 D1523:E1525 D1536:E1537 D1560:E1561 D1596:E1597 D1572:E1573 D1584:E1585 D1608:E1609 D1620:E1620 D89:E96 D123:E130 D264:E265 D339:E344 D369:E373 D532:E532 D543:E544 D624:E625 D1420:E1424 D420:E421 D1631:E1631 D1642:E1642 D1653:E1653 D716:E717 D1675:E1675 D1686:E1686 D1697:E1697 D1708:E1708" xr:uid="{00000000-0002-0000-0100-00000E000000}">
      <formula1>0</formula1>
    </dataValidation>
  </dataValidations>
  <pageMargins left="0.7" right="0.7" top="0.75" bottom="0.75" header="0.3" footer="0.3"/>
  <pageSetup scale="3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2289" r:id="rId4" name="Button 1025">
              <controlPr defaultSize="0" autoFill="0" autoLine="0" autoPict="0" macro="[0]!Sheet1.deleteProcedure">
                <anchor moveWithCells="1" sizeWithCells="1">
                  <from>
                    <xdr:col>6</xdr:col>
                    <xdr:colOff>0</xdr:colOff>
                    <xdr:row>14</xdr:row>
                    <xdr:rowOff>0</xdr:rowOff>
                  </from>
                  <to>
                    <xdr:col>7</xdr:col>
                    <xdr:colOff>0</xdr:colOff>
                    <xdr:row>15</xdr:row>
                    <xdr:rowOff>0</xdr:rowOff>
                  </to>
                </anchor>
              </controlPr>
            </control>
          </mc:Choice>
        </mc:AlternateContent>
        <mc:AlternateContent xmlns:mc="http://schemas.openxmlformats.org/markup-compatibility/2006">
          <mc:Choice Requires="x14">
            <control shapeId="12292" r:id="rId5" name="Button 1028">
              <controlPr defaultSize="0" autoFill="0" autoLine="0" autoPict="0" macro="[0]!Sheet1.InsertNewTableRow">
                <anchor moveWithCells="1" sizeWithCells="1">
                  <from>
                    <xdr:col>6</xdr:col>
                    <xdr:colOff>0</xdr:colOff>
                    <xdr:row>21</xdr:row>
                    <xdr:rowOff>0</xdr:rowOff>
                  </from>
                  <to>
                    <xdr:col>7</xdr:col>
                    <xdr:colOff>0</xdr:colOff>
                    <xdr:row>22</xdr:row>
                    <xdr:rowOff>0</xdr:rowOff>
                  </to>
                </anchor>
              </controlPr>
            </control>
          </mc:Choice>
        </mc:AlternateContent>
        <mc:AlternateContent xmlns:mc="http://schemas.openxmlformats.org/markup-compatibility/2006">
          <mc:Choice Requires="x14">
            <control shapeId="12291" r:id="rId6" name="Button 1027">
              <controlPr defaultSize="0" autoFill="0" autoLine="0" autoPict="0" macro="[0]!Sheet1.deleteRow">
                <anchor moveWithCells="1" sizeWithCells="1">
                  <from>
                    <xdr:col>6</xdr:col>
                    <xdr:colOff>0</xdr:colOff>
                    <xdr:row>22</xdr:row>
                    <xdr:rowOff>0</xdr:rowOff>
                  </from>
                  <to>
                    <xdr:col>7</xdr:col>
                    <xdr:colOff>0</xdr:colOff>
                    <xdr:row>22</xdr:row>
                    <xdr:rowOff>161925</xdr:rowOff>
                  </to>
                </anchor>
              </controlPr>
            </control>
          </mc:Choice>
        </mc:AlternateContent>
        <mc:AlternateContent xmlns:mc="http://schemas.openxmlformats.org/markup-compatibility/2006">
          <mc:Choice Requires="x14">
            <control shapeId="12290" r:id="rId7" name="Button 1026">
              <controlPr defaultSize="0" autoFill="0" autoLine="0" autoPict="0" macro="[0]!Sheet1.CopyNewProcedure">
                <anchor moveWithCells="1" sizeWithCells="1">
                  <from>
                    <xdr:col>0</xdr:col>
                    <xdr:colOff>0</xdr:colOff>
                    <xdr:row>1712</xdr:row>
                    <xdr:rowOff>0</xdr:rowOff>
                  </from>
                  <to>
                    <xdr:col>1</xdr:col>
                    <xdr:colOff>457200</xdr:colOff>
                    <xdr:row>1713</xdr:row>
                    <xdr:rowOff>161925</xdr:rowOff>
                  </to>
                </anchor>
              </controlPr>
            </control>
          </mc:Choice>
        </mc:AlternateContent>
        <mc:AlternateContent xmlns:mc="http://schemas.openxmlformats.org/markup-compatibility/2006">
          <mc:Choice Requires="x14">
            <control shapeId="12330" r:id="rId8" name="Button 1066">
              <controlPr locked="0" defaultSize="0" print="0" autoFill="0" autoPict="0" macro="[0]!Sheet1.InsertNewTableRow">
                <anchor moveWithCells="1" sizeWithCells="1">
                  <from>
                    <xdr:col>6</xdr:col>
                    <xdr:colOff>0</xdr:colOff>
                    <xdr:row>32</xdr:row>
                    <xdr:rowOff>0</xdr:rowOff>
                  </from>
                  <to>
                    <xdr:col>10</xdr:col>
                    <xdr:colOff>0</xdr:colOff>
                    <xdr:row>33</xdr:row>
                    <xdr:rowOff>0</xdr:rowOff>
                  </to>
                </anchor>
              </controlPr>
            </control>
          </mc:Choice>
        </mc:AlternateContent>
        <mc:AlternateContent xmlns:mc="http://schemas.openxmlformats.org/markup-compatibility/2006">
          <mc:Choice Requires="x14">
            <control shapeId="12331" r:id="rId9" name="Button 1067">
              <controlPr locked="0" defaultSize="0" print="0" autoFill="0" autoPict="0" macro="[0]!Sheet1.deleteRow">
                <anchor moveWithCells="1" sizeWithCells="1">
                  <from>
                    <xdr:col>6</xdr:col>
                    <xdr:colOff>0</xdr:colOff>
                    <xdr:row>33</xdr:row>
                    <xdr:rowOff>0</xdr:rowOff>
                  </from>
                  <to>
                    <xdr:col>10</xdr:col>
                    <xdr:colOff>0</xdr:colOff>
                    <xdr:row>34</xdr:row>
                    <xdr:rowOff>0</xdr:rowOff>
                  </to>
                </anchor>
              </controlPr>
            </control>
          </mc:Choice>
        </mc:AlternateContent>
        <mc:AlternateContent xmlns:mc="http://schemas.openxmlformats.org/markup-compatibility/2006">
          <mc:Choice Requires="x14">
            <control shapeId="12332" r:id="rId10" name="Button 1068">
              <controlPr locked="0" defaultSize="0" print="0" autoFill="0" autoPict="0" macro="[0]!Sheet1.deleteProcedure">
                <anchor moveWithCells="1" sizeWithCells="1">
                  <from>
                    <xdr:col>6</xdr:col>
                    <xdr:colOff>0</xdr:colOff>
                    <xdr:row>25</xdr:row>
                    <xdr:rowOff>0</xdr:rowOff>
                  </from>
                  <to>
                    <xdr:col>10</xdr:col>
                    <xdr:colOff>0</xdr:colOff>
                    <xdr:row>26</xdr:row>
                    <xdr:rowOff>0</xdr:rowOff>
                  </to>
                </anchor>
              </controlPr>
            </control>
          </mc:Choice>
        </mc:AlternateContent>
        <mc:AlternateContent xmlns:mc="http://schemas.openxmlformats.org/markup-compatibility/2006">
          <mc:Choice Requires="x14">
            <control shapeId="12352" r:id="rId11" name="Button 1088">
              <controlPr locked="0" defaultSize="0" print="0" autoFill="0" autoPict="0" macro="[0]!Sheet1.InsertNewTableRow">
                <anchor moveWithCells="1" sizeWithCells="1">
                  <from>
                    <xdr:col>6</xdr:col>
                    <xdr:colOff>0</xdr:colOff>
                    <xdr:row>43</xdr:row>
                    <xdr:rowOff>0</xdr:rowOff>
                  </from>
                  <to>
                    <xdr:col>10</xdr:col>
                    <xdr:colOff>0</xdr:colOff>
                    <xdr:row>44</xdr:row>
                    <xdr:rowOff>0</xdr:rowOff>
                  </to>
                </anchor>
              </controlPr>
            </control>
          </mc:Choice>
        </mc:AlternateContent>
        <mc:AlternateContent xmlns:mc="http://schemas.openxmlformats.org/markup-compatibility/2006">
          <mc:Choice Requires="x14">
            <control shapeId="12353" r:id="rId12" name="Button 1089">
              <controlPr locked="0" defaultSize="0" print="0" autoFill="0" autoPict="0" macro="[0]!Sheet1.deleteRow">
                <anchor moveWithCells="1" sizeWithCells="1">
                  <from>
                    <xdr:col>6</xdr:col>
                    <xdr:colOff>0</xdr:colOff>
                    <xdr:row>44</xdr:row>
                    <xdr:rowOff>0</xdr:rowOff>
                  </from>
                  <to>
                    <xdr:col>10</xdr:col>
                    <xdr:colOff>0</xdr:colOff>
                    <xdr:row>45</xdr:row>
                    <xdr:rowOff>0</xdr:rowOff>
                  </to>
                </anchor>
              </controlPr>
            </control>
          </mc:Choice>
        </mc:AlternateContent>
        <mc:AlternateContent xmlns:mc="http://schemas.openxmlformats.org/markup-compatibility/2006">
          <mc:Choice Requires="x14">
            <control shapeId="12354" r:id="rId13" name="Button 1090">
              <controlPr locked="0" defaultSize="0" print="0" autoFill="0" autoPict="0" macro="[0]!Sheet1.deleteProcedure">
                <anchor moveWithCells="1" sizeWithCells="1">
                  <from>
                    <xdr:col>6</xdr:col>
                    <xdr:colOff>0</xdr:colOff>
                    <xdr:row>36</xdr:row>
                    <xdr:rowOff>0</xdr:rowOff>
                  </from>
                  <to>
                    <xdr:col>10</xdr:col>
                    <xdr:colOff>0</xdr:colOff>
                    <xdr:row>37</xdr:row>
                    <xdr:rowOff>0</xdr:rowOff>
                  </to>
                </anchor>
              </controlPr>
            </control>
          </mc:Choice>
        </mc:AlternateContent>
        <mc:AlternateContent xmlns:mc="http://schemas.openxmlformats.org/markup-compatibility/2006">
          <mc:Choice Requires="x14">
            <control shapeId="12373" r:id="rId14" name="Button 1109">
              <controlPr locked="0" defaultSize="0" print="0" autoFill="0" autoPict="0" macro="[0]!Sheet1.InsertNewTableRow">
                <anchor moveWithCells="1" sizeWithCells="1">
                  <from>
                    <xdr:col>6</xdr:col>
                    <xdr:colOff>0</xdr:colOff>
                    <xdr:row>54</xdr:row>
                    <xdr:rowOff>0</xdr:rowOff>
                  </from>
                  <to>
                    <xdr:col>10</xdr:col>
                    <xdr:colOff>0</xdr:colOff>
                    <xdr:row>55</xdr:row>
                    <xdr:rowOff>0</xdr:rowOff>
                  </to>
                </anchor>
              </controlPr>
            </control>
          </mc:Choice>
        </mc:AlternateContent>
        <mc:AlternateContent xmlns:mc="http://schemas.openxmlformats.org/markup-compatibility/2006">
          <mc:Choice Requires="x14">
            <control shapeId="12374" r:id="rId15" name="Button 1110">
              <controlPr locked="0" defaultSize="0" print="0" autoFill="0" autoPict="0" macro="[0]!Sheet1.deleteRow">
                <anchor moveWithCells="1" sizeWithCells="1">
                  <from>
                    <xdr:col>6</xdr:col>
                    <xdr:colOff>0</xdr:colOff>
                    <xdr:row>55</xdr:row>
                    <xdr:rowOff>0</xdr:rowOff>
                  </from>
                  <to>
                    <xdr:col>10</xdr:col>
                    <xdr:colOff>0</xdr:colOff>
                    <xdr:row>56</xdr:row>
                    <xdr:rowOff>0</xdr:rowOff>
                  </to>
                </anchor>
              </controlPr>
            </control>
          </mc:Choice>
        </mc:AlternateContent>
        <mc:AlternateContent xmlns:mc="http://schemas.openxmlformats.org/markup-compatibility/2006">
          <mc:Choice Requires="x14">
            <control shapeId="12375" r:id="rId16" name="Button 1111">
              <controlPr locked="0" defaultSize="0" print="0" autoFill="0" autoPict="0" macro="[0]!Sheet1.deleteProcedure">
                <anchor moveWithCells="1" sizeWithCells="1">
                  <from>
                    <xdr:col>6</xdr:col>
                    <xdr:colOff>0</xdr:colOff>
                    <xdr:row>47</xdr:row>
                    <xdr:rowOff>0</xdr:rowOff>
                  </from>
                  <to>
                    <xdr:col>10</xdr:col>
                    <xdr:colOff>0</xdr:colOff>
                    <xdr:row>48</xdr:row>
                    <xdr:rowOff>0</xdr:rowOff>
                  </to>
                </anchor>
              </controlPr>
            </control>
          </mc:Choice>
        </mc:AlternateContent>
        <mc:AlternateContent xmlns:mc="http://schemas.openxmlformats.org/markup-compatibility/2006">
          <mc:Choice Requires="x14">
            <control shapeId="12394" r:id="rId17" name="Button 1130">
              <controlPr locked="0" defaultSize="0" print="0" autoFill="0" autoPict="0" macro="[0]!Sheet1.InsertNewTableRow">
                <anchor moveWithCells="1" sizeWithCells="1">
                  <from>
                    <xdr:col>6</xdr:col>
                    <xdr:colOff>0</xdr:colOff>
                    <xdr:row>65</xdr:row>
                    <xdr:rowOff>0</xdr:rowOff>
                  </from>
                  <to>
                    <xdr:col>10</xdr:col>
                    <xdr:colOff>0</xdr:colOff>
                    <xdr:row>66</xdr:row>
                    <xdr:rowOff>0</xdr:rowOff>
                  </to>
                </anchor>
              </controlPr>
            </control>
          </mc:Choice>
        </mc:AlternateContent>
        <mc:AlternateContent xmlns:mc="http://schemas.openxmlformats.org/markup-compatibility/2006">
          <mc:Choice Requires="x14">
            <control shapeId="12395" r:id="rId18" name="Button 1131">
              <controlPr locked="0" defaultSize="0" print="0" autoFill="0" autoPict="0" macro="[0]!Sheet1.deleteRow">
                <anchor moveWithCells="1" sizeWithCells="1">
                  <from>
                    <xdr:col>6</xdr:col>
                    <xdr:colOff>0</xdr:colOff>
                    <xdr:row>66</xdr:row>
                    <xdr:rowOff>0</xdr:rowOff>
                  </from>
                  <to>
                    <xdr:col>10</xdr:col>
                    <xdr:colOff>0</xdr:colOff>
                    <xdr:row>67</xdr:row>
                    <xdr:rowOff>0</xdr:rowOff>
                  </to>
                </anchor>
              </controlPr>
            </control>
          </mc:Choice>
        </mc:AlternateContent>
        <mc:AlternateContent xmlns:mc="http://schemas.openxmlformats.org/markup-compatibility/2006">
          <mc:Choice Requires="x14">
            <control shapeId="12396" r:id="rId19" name="Button 1132">
              <controlPr locked="0" defaultSize="0" print="0" autoFill="0" autoPict="0" macro="[0]!Sheet1.deleteProcedure">
                <anchor moveWithCells="1" sizeWithCells="1">
                  <from>
                    <xdr:col>6</xdr:col>
                    <xdr:colOff>0</xdr:colOff>
                    <xdr:row>58</xdr:row>
                    <xdr:rowOff>0</xdr:rowOff>
                  </from>
                  <to>
                    <xdr:col>10</xdr:col>
                    <xdr:colOff>0</xdr:colOff>
                    <xdr:row>59</xdr:row>
                    <xdr:rowOff>0</xdr:rowOff>
                  </to>
                </anchor>
              </controlPr>
            </control>
          </mc:Choice>
        </mc:AlternateContent>
        <mc:AlternateContent xmlns:mc="http://schemas.openxmlformats.org/markup-compatibility/2006">
          <mc:Choice Requires="x14">
            <control shapeId="12415" r:id="rId20" name="Button 1151">
              <controlPr locked="0" defaultSize="0" print="0" autoFill="0" autoPict="0" macro="[0]!Sheet1.InsertNewTableRow">
                <anchor moveWithCells="1" sizeWithCells="1">
                  <from>
                    <xdr:col>6</xdr:col>
                    <xdr:colOff>0</xdr:colOff>
                    <xdr:row>76</xdr:row>
                    <xdr:rowOff>0</xdr:rowOff>
                  </from>
                  <to>
                    <xdr:col>10</xdr:col>
                    <xdr:colOff>0</xdr:colOff>
                    <xdr:row>77</xdr:row>
                    <xdr:rowOff>0</xdr:rowOff>
                  </to>
                </anchor>
              </controlPr>
            </control>
          </mc:Choice>
        </mc:AlternateContent>
        <mc:AlternateContent xmlns:mc="http://schemas.openxmlformats.org/markup-compatibility/2006">
          <mc:Choice Requires="x14">
            <control shapeId="12416" r:id="rId21" name="Button 1152">
              <controlPr locked="0" defaultSize="0" print="0" autoFill="0" autoPict="0" macro="[0]!Sheet1.deleteRow">
                <anchor moveWithCells="1" sizeWithCells="1">
                  <from>
                    <xdr:col>6</xdr:col>
                    <xdr:colOff>0</xdr:colOff>
                    <xdr:row>77</xdr:row>
                    <xdr:rowOff>0</xdr:rowOff>
                  </from>
                  <to>
                    <xdr:col>10</xdr:col>
                    <xdr:colOff>0</xdr:colOff>
                    <xdr:row>78</xdr:row>
                    <xdr:rowOff>0</xdr:rowOff>
                  </to>
                </anchor>
              </controlPr>
            </control>
          </mc:Choice>
        </mc:AlternateContent>
        <mc:AlternateContent xmlns:mc="http://schemas.openxmlformats.org/markup-compatibility/2006">
          <mc:Choice Requires="x14">
            <control shapeId="12417" r:id="rId22" name="Button 1153">
              <controlPr locked="0" defaultSize="0" print="0" autoFill="0" autoPict="0" macro="[0]!Sheet1.deleteProcedure">
                <anchor moveWithCells="1" sizeWithCells="1">
                  <from>
                    <xdr:col>6</xdr:col>
                    <xdr:colOff>0</xdr:colOff>
                    <xdr:row>69</xdr:row>
                    <xdr:rowOff>0</xdr:rowOff>
                  </from>
                  <to>
                    <xdr:col>10</xdr:col>
                    <xdr:colOff>0</xdr:colOff>
                    <xdr:row>70</xdr:row>
                    <xdr:rowOff>0</xdr:rowOff>
                  </to>
                </anchor>
              </controlPr>
            </control>
          </mc:Choice>
        </mc:AlternateContent>
        <mc:AlternateContent xmlns:mc="http://schemas.openxmlformats.org/markup-compatibility/2006">
          <mc:Choice Requires="x14">
            <control shapeId="12438" r:id="rId23" name="Button 1174">
              <controlPr locked="0" defaultSize="0" print="0" autoFill="0" autoPict="0" macro="[0]!Sheet1.InsertNewTableRow">
                <anchor moveWithCells="1" sizeWithCells="1">
                  <from>
                    <xdr:col>6</xdr:col>
                    <xdr:colOff>0</xdr:colOff>
                    <xdr:row>87</xdr:row>
                    <xdr:rowOff>0</xdr:rowOff>
                  </from>
                  <to>
                    <xdr:col>10</xdr:col>
                    <xdr:colOff>0</xdr:colOff>
                    <xdr:row>88</xdr:row>
                    <xdr:rowOff>0</xdr:rowOff>
                  </to>
                </anchor>
              </controlPr>
            </control>
          </mc:Choice>
        </mc:AlternateContent>
        <mc:AlternateContent xmlns:mc="http://schemas.openxmlformats.org/markup-compatibility/2006">
          <mc:Choice Requires="x14">
            <control shapeId="12439" r:id="rId24" name="Button 1175">
              <controlPr locked="0" defaultSize="0" print="0" autoFill="0" autoPict="0" macro="[0]!Sheet1.deleteRow">
                <anchor moveWithCells="1" sizeWithCells="1">
                  <from>
                    <xdr:col>6</xdr:col>
                    <xdr:colOff>0</xdr:colOff>
                    <xdr:row>88</xdr:row>
                    <xdr:rowOff>0</xdr:rowOff>
                  </from>
                  <to>
                    <xdr:col>10</xdr:col>
                    <xdr:colOff>0</xdr:colOff>
                    <xdr:row>89</xdr:row>
                    <xdr:rowOff>0</xdr:rowOff>
                  </to>
                </anchor>
              </controlPr>
            </control>
          </mc:Choice>
        </mc:AlternateContent>
        <mc:AlternateContent xmlns:mc="http://schemas.openxmlformats.org/markup-compatibility/2006">
          <mc:Choice Requires="x14">
            <control shapeId="12440" r:id="rId25" name="Button 1176">
              <controlPr locked="0" defaultSize="0" print="0" autoFill="0" autoPict="0" macro="[0]!Sheet1.deleteProcedure">
                <anchor moveWithCells="1" sizeWithCells="1">
                  <from>
                    <xdr:col>6</xdr:col>
                    <xdr:colOff>0</xdr:colOff>
                    <xdr:row>80</xdr:row>
                    <xdr:rowOff>0</xdr:rowOff>
                  </from>
                  <to>
                    <xdr:col>10</xdr:col>
                    <xdr:colOff>0</xdr:colOff>
                    <xdr:row>81</xdr:row>
                    <xdr:rowOff>0</xdr:rowOff>
                  </to>
                </anchor>
              </controlPr>
            </control>
          </mc:Choice>
        </mc:AlternateContent>
        <mc:AlternateContent xmlns:mc="http://schemas.openxmlformats.org/markup-compatibility/2006">
          <mc:Choice Requires="x14">
            <control shapeId="12467" r:id="rId26" name="Button 1203">
              <controlPr locked="0" defaultSize="0" print="0" autoFill="0" autoPict="0" macro="[0]!Sheet1.InsertNewTableRow">
                <anchor moveWithCells="1" sizeWithCells="1">
                  <from>
                    <xdr:col>6</xdr:col>
                    <xdr:colOff>0</xdr:colOff>
                    <xdr:row>105</xdr:row>
                    <xdr:rowOff>0</xdr:rowOff>
                  </from>
                  <to>
                    <xdr:col>10</xdr:col>
                    <xdr:colOff>0</xdr:colOff>
                    <xdr:row>106</xdr:row>
                    <xdr:rowOff>0</xdr:rowOff>
                  </to>
                </anchor>
              </controlPr>
            </control>
          </mc:Choice>
        </mc:AlternateContent>
        <mc:AlternateContent xmlns:mc="http://schemas.openxmlformats.org/markup-compatibility/2006">
          <mc:Choice Requires="x14">
            <control shapeId="12468" r:id="rId27" name="Button 1204">
              <controlPr locked="0" defaultSize="0" print="0" autoFill="0" autoPict="0" macro="[0]!Sheet1.deleteRow">
                <anchor moveWithCells="1" sizeWithCells="1">
                  <from>
                    <xdr:col>6</xdr:col>
                    <xdr:colOff>0</xdr:colOff>
                    <xdr:row>106</xdr:row>
                    <xdr:rowOff>0</xdr:rowOff>
                  </from>
                  <to>
                    <xdr:col>10</xdr:col>
                    <xdr:colOff>0</xdr:colOff>
                    <xdr:row>107</xdr:row>
                    <xdr:rowOff>0</xdr:rowOff>
                  </to>
                </anchor>
              </controlPr>
            </control>
          </mc:Choice>
        </mc:AlternateContent>
        <mc:AlternateContent xmlns:mc="http://schemas.openxmlformats.org/markup-compatibility/2006">
          <mc:Choice Requires="x14">
            <control shapeId="12469" r:id="rId28" name="Button 1205">
              <controlPr locked="0" defaultSize="0" print="0" autoFill="0" autoPict="0" macro="[0]!Sheet1.deleteProcedure">
                <anchor moveWithCells="1" sizeWithCells="1">
                  <from>
                    <xdr:col>6</xdr:col>
                    <xdr:colOff>0</xdr:colOff>
                    <xdr:row>98</xdr:row>
                    <xdr:rowOff>0</xdr:rowOff>
                  </from>
                  <to>
                    <xdr:col>10</xdr:col>
                    <xdr:colOff>0</xdr:colOff>
                    <xdr:row>99</xdr:row>
                    <xdr:rowOff>0</xdr:rowOff>
                  </to>
                </anchor>
              </controlPr>
            </control>
          </mc:Choice>
        </mc:AlternateContent>
        <mc:AlternateContent xmlns:mc="http://schemas.openxmlformats.org/markup-compatibility/2006">
          <mc:Choice Requires="x14">
            <control shapeId="12488" r:id="rId29" name="Button 1224">
              <controlPr locked="0" defaultSize="0" print="0" autoFill="0" autoPict="0" macro="[0]!Sheet1.InsertNewTableRow">
                <anchor moveWithCells="1" sizeWithCells="1">
                  <from>
                    <xdr:col>6</xdr:col>
                    <xdr:colOff>0</xdr:colOff>
                    <xdr:row>121</xdr:row>
                    <xdr:rowOff>0</xdr:rowOff>
                  </from>
                  <to>
                    <xdr:col>10</xdr:col>
                    <xdr:colOff>0</xdr:colOff>
                    <xdr:row>122</xdr:row>
                    <xdr:rowOff>0</xdr:rowOff>
                  </to>
                </anchor>
              </controlPr>
            </control>
          </mc:Choice>
        </mc:AlternateContent>
        <mc:AlternateContent xmlns:mc="http://schemas.openxmlformats.org/markup-compatibility/2006">
          <mc:Choice Requires="x14">
            <control shapeId="12489" r:id="rId30" name="Button 1225">
              <controlPr locked="0" defaultSize="0" print="0" autoFill="0" autoPict="0" macro="[0]!Sheet1.deleteRow">
                <anchor moveWithCells="1" sizeWithCells="1">
                  <from>
                    <xdr:col>6</xdr:col>
                    <xdr:colOff>0</xdr:colOff>
                    <xdr:row>122</xdr:row>
                    <xdr:rowOff>0</xdr:rowOff>
                  </from>
                  <to>
                    <xdr:col>10</xdr:col>
                    <xdr:colOff>0</xdr:colOff>
                    <xdr:row>123</xdr:row>
                    <xdr:rowOff>0</xdr:rowOff>
                  </to>
                </anchor>
              </controlPr>
            </control>
          </mc:Choice>
        </mc:AlternateContent>
        <mc:AlternateContent xmlns:mc="http://schemas.openxmlformats.org/markup-compatibility/2006">
          <mc:Choice Requires="x14">
            <control shapeId="12490" r:id="rId31" name="Button 1226">
              <controlPr locked="0" defaultSize="0" print="0" autoFill="0" autoPict="0" macro="[0]!Sheet1.deleteProcedure">
                <anchor moveWithCells="1" sizeWithCells="1">
                  <from>
                    <xdr:col>6</xdr:col>
                    <xdr:colOff>0</xdr:colOff>
                    <xdr:row>114</xdr:row>
                    <xdr:rowOff>0</xdr:rowOff>
                  </from>
                  <to>
                    <xdr:col>10</xdr:col>
                    <xdr:colOff>0</xdr:colOff>
                    <xdr:row>115</xdr:row>
                    <xdr:rowOff>0</xdr:rowOff>
                  </to>
                </anchor>
              </controlPr>
            </control>
          </mc:Choice>
        </mc:AlternateContent>
        <mc:AlternateContent xmlns:mc="http://schemas.openxmlformats.org/markup-compatibility/2006">
          <mc:Choice Requires="x14">
            <control shapeId="12509" r:id="rId32" name="Button 1245">
              <controlPr locked="0" defaultSize="0" print="0" autoFill="0" autoPict="0" macro="[0]!Sheet1.InsertNewTableRow">
                <anchor moveWithCells="1" sizeWithCells="1">
                  <from>
                    <xdr:col>6</xdr:col>
                    <xdr:colOff>0</xdr:colOff>
                    <xdr:row>139</xdr:row>
                    <xdr:rowOff>0</xdr:rowOff>
                  </from>
                  <to>
                    <xdr:col>10</xdr:col>
                    <xdr:colOff>0</xdr:colOff>
                    <xdr:row>140</xdr:row>
                    <xdr:rowOff>0</xdr:rowOff>
                  </to>
                </anchor>
              </controlPr>
            </control>
          </mc:Choice>
        </mc:AlternateContent>
        <mc:AlternateContent xmlns:mc="http://schemas.openxmlformats.org/markup-compatibility/2006">
          <mc:Choice Requires="x14">
            <control shapeId="12511" r:id="rId33" name="Button 1247">
              <controlPr locked="0" defaultSize="0" print="0" autoFill="0" autoPict="0" macro="[0]!Sheet1.deleteProcedure">
                <anchor moveWithCells="1" sizeWithCells="1">
                  <from>
                    <xdr:col>6</xdr:col>
                    <xdr:colOff>0</xdr:colOff>
                    <xdr:row>132</xdr:row>
                    <xdr:rowOff>0</xdr:rowOff>
                  </from>
                  <to>
                    <xdr:col>10</xdr:col>
                    <xdr:colOff>0</xdr:colOff>
                    <xdr:row>133</xdr:row>
                    <xdr:rowOff>0</xdr:rowOff>
                  </to>
                </anchor>
              </controlPr>
            </control>
          </mc:Choice>
        </mc:AlternateContent>
        <mc:AlternateContent xmlns:mc="http://schemas.openxmlformats.org/markup-compatibility/2006">
          <mc:Choice Requires="x14">
            <control shapeId="12531" r:id="rId34" name="Button 1267">
              <controlPr locked="0" defaultSize="0" print="0" autoFill="0" autoPict="0" macro="[0]!Sheet1.deleteRow">
                <anchor moveWithCells="1" sizeWithCells="1">
                  <from>
                    <xdr:col>6</xdr:col>
                    <xdr:colOff>0</xdr:colOff>
                    <xdr:row>89</xdr:row>
                    <xdr:rowOff>0</xdr:rowOff>
                  </from>
                  <to>
                    <xdr:col>10</xdr:col>
                    <xdr:colOff>0</xdr:colOff>
                    <xdr:row>90</xdr:row>
                    <xdr:rowOff>0</xdr:rowOff>
                  </to>
                </anchor>
              </controlPr>
            </control>
          </mc:Choice>
        </mc:AlternateContent>
        <mc:AlternateContent xmlns:mc="http://schemas.openxmlformats.org/markup-compatibility/2006">
          <mc:Choice Requires="x14">
            <control shapeId="12536" r:id="rId35" name="Button 1272">
              <controlPr locked="0" defaultSize="0" print="0" autoFill="0" autoPict="0" macro="[0]!Sheet1.deleteRow">
                <anchor moveWithCells="1" sizeWithCells="1">
                  <from>
                    <xdr:col>6</xdr:col>
                    <xdr:colOff>0</xdr:colOff>
                    <xdr:row>90</xdr:row>
                    <xdr:rowOff>0</xdr:rowOff>
                  </from>
                  <to>
                    <xdr:col>10</xdr:col>
                    <xdr:colOff>0</xdr:colOff>
                    <xdr:row>91</xdr:row>
                    <xdr:rowOff>0</xdr:rowOff>
                  </to>
                </anchor>
              </controlPr>
            </control>
          </mc:Choice>
        </mc:AlternateContent>
        <mc:AlternateContent xmlns:mc="http://schemas.openxmlformats.org/markup-compatibility/2006">
          <mc:Choice Requires="x14">
            <control shapeId="12537" r:id="rId36" name="Button 1273">
              <controlPr locked="0" defaultSize="0" print="0" autoFill="0" autoPict="0" macro="[0]!Sheet1.deleteRow">
                <anchor moveWithCells="1" sizeWithCells="1">
                  <from>
                    <xdr:col>6</xdr:col>
                    <xdr:colOff>0</xdr:colOff>
                    <xdr:row>91</xdr:row>
                    <xdr:rowOff>0</xdr:rowOff>
                  </from>
                  <to>
                    <xdr:col>10</xdr:col>
                    <xdr:colOff>0</xdr:colOff>
                    <xdr:row>92</xdr:row>
                    <xdr:rowOff>0</xdr:rowOff>
                  </to>
                </anchor>
              </controlPr>
            </control>
          </mc:Choice>
        </mc:AlternateContent>
        <mc:AlternateContent xmlns:mc="http://schemas.openxmlformats.org/markup-compatibility/2006">
          <mc:Choice Requires="x14">
            <control shapeId="12539" r:id="rId37" name="Button 1275">
              <controlPr locked="0" defaultSize="0" print="0" autoFill="0" autoPict="0" macro="[0]!Sheet1.deleteRow">
                <anchor moveWithCells="1" sizeWithCells="1">
                  <from>
                    <xdr:col>6</xdr:col>
                    <xdr:colOff>0</xdr:colOff>
                    <xdr:row>92</xdr:row>
                    <xdr:rowOff>0</xdr:rowOff>
                  </from>
                  <to>
                    <xdr:col>10</xdr:col>
                    <xdr:colOff>0</xdr:colOff>
                    <xdr:row>93</xdr:row>
                    <xdr:rowOff>0</xdr:rowOff>
                  </to>
                </anchor>
              </controlPr>
            </control>
          </mc:Choice>
        </mc:AlternateContent>
        <mc:AlternateContent xmlns:mc="http://schemas.openxmlformats.org/markup-compatibility/2006">
          <mc:Choice Requires="x14">
            <control shapeId="12541" r:id="rId38" name="Button 1277">
              <controlPr locked="0" defaultSize="0" print="0" autoFill="0" autoPict="0" macro="[0]!Sheet1.deleteRow">
                <anchor moveWithCells="1" sizeWithCells="1">
                  <from>
                    <xdr:col>6</xdr:col>
                    <xdr:colOff>0</xdr:colOff>
                    <xdr:row>123</xdr:row>
                    <xdr:rowOff>0</xdr:rowOff>
                  </from>
                  <to>
                    <xdr:col>10</xdr:col>
                    <xdr:colOff>0</xdr:colOff>
                    <xdr:row>124</xdr:row>
                    <xdr:rowOff>0</xdr:rowOff>
                  </to>
                </anchor>
              </controlPr>
            </control>
          </mc:Choice>
        </mc:AlternateContent>
        <mc:AlternateContent xmlns:mc="http://schemas.openxmlformats.org/markup-compatibility/2006">
          <mc:Choice Requires="x14">
            <control shapeId="12542" r:id="rId39" name="Button 1278">
              <controlPr locked="0" defaultSize="0" print="0" autoFill="0" autoPict="0" macro="[0]!Sheet1.deleteRow">
                <anchor moveWithCells="1" sizeWithCells="1">
                  <from>
                    <xdr:col>6</xdr:col>
                    <xdr:colOff>0</xdr:colOff>
                    <xdr:row>124</xdr:row>
                    <xdr:rowOff>0</xdr:rowOff>
                  </from>
                  <to>
                    <xdr:col>10</xdr:col>
                    <xdr:colOff>0</xdr:colOff>
                    <xdr:row>125</xdr:row>
                    <xdr:rowOff>0</xdr:rowOff>
                  </to>
                </anchor>
              </controlPr>
            </control>
          </mc:Choice>
        </mc:AlternateContent>
        <mc:AlternateContent xmlns:mc="http://schemas.openxmlformats.org/markup-compatibility/2006">
          <mc:Choice Requires="x14">
            <control shapeId="12543" r:id="rId40" name="Button 1279">
              <controlPr locked="0" defaultSize="0" print="0" autoFill="0" autoPict="0" macro="[0]!Sheet1.deleteRow">
                <anchor moveWithCells="1" sizeWithCells="1">
                  <from>
                    <xdr:col>6</xdr:col>
                    <xdr:colOff>0</xdr:colOff>
                    <xdr:row>107</xdr:row>
                    <xdr:rowOff>0</xdr:rowOff>
                  </from>
                  <to>
                    <xdr:col>10</xdr:col>
                    <xdr:colOff>0</xdr:colOff>
                    <xdr:row>108</xdr:row>
                    <xdr:rowOff>0</xdr:rowOff>
                  </to>
                </anchor>
              </controlPr>
            </control>
          </mc:Choice>
        </mc:AlternateContent>
        <mc:AlternateContent xmlns:mc="http://schemas.openxmlformats.org/markup-compatibility/2006">
          <mc:Choice Requires="x14">
            <control shapeId="12544" r:id="rId41" name="Button 1280">
              <controlPr locked="0" defaultSize="0" print="0" autoFill="0" autoPict="0" macro="[0]!Sheet1.deleteRow">
                <anchor moveWithCells="1" sizeWithCells="1">
                  <from>
                    <xdr:col>6</xdr:col>
                    <xdr:colOff>0</xdr:colOff>
                    <xdr:row>125</xdr:row>
                    <xdr:rowOff>0</xdr:rowOff>
                  </from>
                  <to>
                    <xdr:col>10</xdr:col>
                    <xdr:colOff>0</xdr:colOff>
                    <xdr:row>126</xdr:row>
                    <xdr:rowOff>0</xdr:rowOff>
                  </to>
                </anchor>
              </controlPr>
            </control>
          </mc:Choice>
        </mc:AlternateContent>
        <mc:AlternateContent xmlns:mc="http://schemas.openxmlformats.org/markup-compatibility/2006">
          <mc:Choice Requires="x14">
            <control shapeId="12546" r:id="rId42" name="Button 1282">
              <controlPr locked="0" defaultSize="0" print="0" autoFill="0" autoPict="0" macro="[0]!Sheet1.deleteRow">
                <anchor moveWithCells="1" sizeWithCells="1">
                  <from>
                    <xdr:col>6</xdr:col>
                    <xdr:colOff>0</xdr:colOff>
                    <xdr:row>108</xdr:row>
                    <xdr:rowOff>0</xdr:rowOff>
                  </from>
                  <to>
                    <xdr:col>10</xdr:col>
                    <xdr:colOff>0</xdr:colOff>
                    <xdr:row>109</xdr:row>
                    <xdr:rowOff>0</xdr:rowOff>
                  </to>
                </anchor>
              </controlPr>
            </control>
          </mc:Choice>
        </mc:AlternateContent>
        <mc:AlternateContent xmlns:mc="http://schemas.openxmlformats.org/markup-compatibility/2006">
          <mc:Choice Requires="x14">
            <control shapeId="12547" r:id="rId43" name="Button 1283">
              <controlPr locked="0" defaultSize="0" print="0" autoFill="0" autoPict="0" macro="[0]!Sheet1.deleteRow">
                <anchor moveWithCells="1" sizeWithCells="1">
                  <from>
                    <xdr:col>6</xdr:col>
                    <xdr:colOff>0</xdr:colOff>
                    <xdr:row>126</xdr:row>
                    <xdr:rowOff>0</xdr:rowOff>
                  </from>
                  <to>
                    <xdr:col>10</xdr:col>
                    <xdr:colOff>0</xdr:colOff>
                    <xdr:row>127</xdr:row>
                    <xdr:rowOff>0</xdr:rowOff>
                  </to>
                </anchor>
              </controlPr>
            </control>
          </mc:Choice>
        </mc:AlternateContent>
        <mc:AlternateContent xmlns:mc="http://schemas.openxmlformats.org/markup-compatibility/2006">
          <mc:Choice Requires="x14">
            <control shapeId="12548" r:id="rId44" name="Button 1284">
              <controlPr locked="0" defaultSize="0" print="0" autoFill="0" autoPict="0" macro="[0]!Sheet1.deleteRow">
                <anchor moveWithCells="1" sizeWithCells="1">
                  <from>
                    <xdr:col>6</xdr:col>
                    <xdr:colOff>0</xdr:colOff>
                    <xdr:row>140</xdr:row>
                    <xdr:rowOff>0</xdr:rowOff>
                  </from>
                  <to>
                    <xdr:col>10</xdr:col>
                    <xdr:colOff>0</xdr:colOff>
                    <xdr:row>141</xdr:row>
                    <xdr:rowOff>0</xdr:rowOff>
                  </to>
                </anchor>
              </controlPr>
            </control>
          </mc:Choice>
        </mc:AlternateContent>
        <mc:AlternateContent xmlns:mc="http://schemas.openxmlformats.org/markup-compatibility/2006">
          <mc:Choice Requires="x14">
            <control shapeId="12549" r:id="rId45" name="Button 1285">
              <controlPr locked="0" defaultSize="0" print="0" autoFill="0" autoPict="0" macro="[0]!Sheet1.deleteRow">
                <anchor moveWithCells="1" sizeWithCells="1">
                  <from>
                    <xdr:col>6</xdr:col>
                    <xdr:colOff>0</xdr:colOff>
                    <xdr:row>109</xdr:row>
                    <xdr:rowOff>0</xdr:rowOff>
                  </from>
                  <to>
                    <xdr:col>10</xdr:col>
                    <xdr:colOff>0</xdr:colOff>
                    <xdr:row>110</xdr:row>
                    <xdr:rowOff>0</xdr:rowOff>
                  </to>
                </anchor>
              </controlPr>
            </control>
          </mc:Choice>
        </mc:AlternateContent>
        <mc:AlternateContent xmlns:mc="http://schemas.openxmlformats.org/markup-compatibility/2006">
          <mc:Choice Requires="x14">
            <control shapeId="12550" r:id="rId46" name="Button 1286">
              <controlPr locked="0" defaultSize="0" print="0" autoFill="0" autoPict="0" macro="[0]!Sheet1.deleteRow">
                <anchor moveWithCells="1" sizeWithCells="1">
                  <from>
                    <xdr:col>6</xdr:col>
                    <xdr:colOff>0</xdr:colOff>
                    <xdr:row>127</xdr:row>
                    <xdr:rowOff>0</xdr:rowOff>
                  </from>
                  <to>
                    <xdr:col>10</xdr:col>
                    <xdr:colOff>0</xdr:colOff>
                    <xdr:row>128</xdr:row>
                    <xdr:rowOff>0</xdr:rowOff>
                  </to>
                </anchor>
              </controlPr>
            </control>
          </mc:Choice>
        </mc:AlternateContent>
        <mc:AlternateContent xmlns:mc="http://schemas.openxmlformats.org/markup-compatibility/2006">
          <mc:Choice Requires="x14">
            <control shapeId="12551" r:id="rId47" name="Button 1287">
              <controlPr locked="0" defaultSize="0" print="0" autoFill="0" autoPict="0" macro="[0]!Sheet1.deleteRow">
                <anchor moveWithCells="1" sizeWithCells="1">
                  <from>
                    <xdr:col>6</xdr:col>
                    <xdr:colOff>0</xdr:colOff>
                    <xdr:row>141</xdr:row>
                    <xdr:rowOff>0</xdr:rowOff>
                  </from>
                  <to>
                    <xdr:col>10</xdr:col>
                    <xdr:colOff>0</xdr:colOff>
                    <xdr:row>142</xdr:row>
                    <xdr:rowOff>0</xdr:rowOff>
                  </to>
                </anchor>
              </controlPr>
            </control>
          </mc:Choice>
        </mc:AlternateContent>
        <mc:AlternateContent xmlns:mc="http://schemas.openxmlformats.org/markup-compatibility/2006">
          <mc:Choice Requires="x14">
            <control shapeId="12552" r:id="rId48" name="Button 1288">
              <controlPr locked="0" defaultSize="0" print="0" autoFill="0" autoPict="0" macro="[0]!Sheet1.deleteRow">
                <anchor moveWithCells="1" sizeWithCells="1">
                  <from>
                    <xdr:col>6</xdr:col>
                    <xdr:colOff>0</xdr:colOff>
                    <xdr:row>110</xdr:row>
                    <xdr:rowOff>0</xdr:rowOff>
                  </from>
                  <to>
                    <xdr:col>10</xdr:col>
                    <xdr:colOff>0</xdr:colOff>
                    <xdr:row>111</xdr:row>
                    <xdr:rowOff>0</xdr:rowOff>
                  </to>
                </anchor>
              </controlPr>
            </control>
          </mc:Choice>
        </mc:AlternateContent>
        <mc:AlternateContent xmlns:mc="http://schemas.openxmlformats.org/markup-compatibility/2006">
          <mc:Choice Requires="x14">
            <control shapeId="12553" r:id="rId49" name="Button 1289">
              <controlPr locked="0" defaultSize="0" print="0" autoFill="0" autoPict="0" macro="[0]!Sheet1.deleteRow">
                <anchor moveWithCells="1" sizeWithCells="1">
                  <from>
                    <xdr:col>6</xdr:col>
                    <xdr:colOff>0</xdr:colOff>
                    <xdr:row>128</xdr:row>
                    <xdr:rowOff>0</xdr:rowOff>
                  </from>
                  <to>
                    <xdr:col>10</xdr:col>
                    <xdr:colOff>0</xdr:colOff>
                    <xdr:row>129</xdr:row>
                    <xdr:rowOff>0</xdr:rowOff>
                  </to>
                </anchor>
              </controlPr>
            </control>
          </mc:Choice>
        </mc:AlternateContent>
        <mc:AlternateContent xmlns:mc="http://schemas.openxmlformats.org/markup-compatibility/2006">
          <mc:Choice Requires="x14">
            <control shapeId="12554" r:id="rId50" name="Button 1290">
              <controlPr locked="0" defaultSize="0" print="0" autoFill="0" autoPict="0" macro="[0]!Sheet1.deleteRow">
                <anchor moveWithCells="1" sizeWithCells="1">
                  <from>
                    <xdr:col>6</xdr:col>
                    <xdr:colOff>0</xdr:colOff>
                    <xdr:row>142</xdr:row>
                    <xdr:rowOff>0</xdr:rowOff>
                  </from>
                  <to>
                    <xdr:col>10</xdr:col>
                    <xdr:colOff>0</xdr:colOff>
                    <xdr:row>143</xdr:row>
                    <xdr:rowOff>0</xdr:rowOff>
                  </to>
                </anchor>
              </controlPr>
            </control>
          </mc:Choice>
        </mc:AlternateContent>
        <mc:AlternateContent xmlns:mc="http://schemas.openxmlformats.org/markup-compatibility/2006">
          <mc:Choice Requires="x14">
            <control shapeId="12574" r:id="rId51" name="Button 1310">
              <controlPr locked="0" defaultSize="0" print="0" autoFill="0" autoPict="0" macro="[0]!Sheet1.InsertNewTableRow">
                <anchor moveWithCells="1" sizeWithCells="1">
                  <from>
                    <xdr:col>6</xdr:col>
                    <xdr:colOff>0</xdr:colOff>
                    <xdr:row>152</xdr:row>
                    <xdr:rowOff>0</xdr:rowOff>
                  </from>
                  <to>
                    <xdr:col>10</xdr:col>
                    <xdr:colOff>0</xdr:colOff>
                    <xdr:row>153</xdr:row>
                    <xdr:rowOff>0</xdr:rowOff>
                  </to>
                </anchor>
              </controlPr>
            </control>
          </mc:Choice>
        </mc:AlternateContent>
        <mc:AlternateContent xmlns:mc="http://schemas.openxmlformats.org/markup-compatibility/2006">
          <mc:Choice Requires="x14">
            <control shapeId="12575" r:id="rId52" name="Button 1311">
              <controlPr locked="0" defaultSize="0" print="0" autoFill="0" autoPict="0" macro="[0]!Sheet1.deleteRow">
                <anchor moveWithCells="1" sizeWithCells="1">
                  <from>
                    <xdr:col>6</xdr:col>
                    <xdr:colOff>0</xdr:colOff>
                    <xdr:row>153</xdr:row>
                    <xdr:rowOff>0</xdr:rowOff>
                  </from>
                  <to>
                    <xdr:col>10</xdr:col>
                    <xdr:colOff>0</xdr:colOff>
                    <xdr:row>154</xdr:row>
                    <xdr:rowOff>0</xdr:rowOff>
                  </to>
                </anchor>
              </controlPr>
            </control>
          </mc:Choice>
        </mc:AlternateContent>
        <mc:AlternateContent xmlns:mc="http://schemas.openxmlformats.org/markup-compatibility/2006">
          <mc:Choice Requires="x14">
            <control shapeId="12576" r:id="rId53" name="Button 1312">
              <controlPr locked="0" defaultSize="0" print="0" autoFill="0" autoPict="0" macro="[0]!Sheet1.deleteProcedure">
                <anchor moveWithCells="1" sizeWithCells="1">
                  <from>
                    <xdr:col>6</xdr:col>
                    <xdr:colOff>0</xdr:colOff>
                    <xdr:row>145</xdr:row>
                    <xdr:rowOff>0</xdr:rowOff>
                  </from>
                  <to>
                    <xdr:col>10</xdr:col>
                    <xdr:colOff>0</xdr:colOff>
                    <xdr:row>146</xdr:row>
                    <xdr:rowOff>0</xdr:rowOff>
                  </to>
                </anchor>
              </controlPr>
            </control>
          </mc:Choice>
        </mc:AlternateContent>
        <mc:AlternateContent xmlns:mc="http://schemas.openxmlformats.org/markup-compatibility/2006">
          <mc:Choice Requires="x14">
            <control shapeId="12595" r:id="rId54" name="Button 1331">
              <controlPr locked="0" defaultSize="0" print="0" autoFill="0" autoPict="0" macro="[0]!Sheet1.InsertNewTableRow">
                <anchor moveWithCells="1" sizeWithCells="1">
                  <from>
                    <xdr:col>6</xdr:col>
                    <xdr:colOff>0</xdr:colOff>
                    <xdr:row>163</xdr:row>
                    <xdr:rowOff>0</xdr:rowOff>
                  </from>
                  <to>
                    <xdr:col>10</xdr:col>
                    <xdr:colOff>0</xdr:colOff>
                    <xdr:row>164</xdr:row>
                    <xdr:rowOff>0</xdr:rowOff>
                  </to>
                </anchor>
              </controlPr>
            </control>
          </mc:Choice>
        </mc:AlternateContent>
        <mc:AlternateContent xmlns:mc="http://schemas.openxmlformats.org/markup-compatibility/2006">
          <mc:Choice Requires="x14">
            <control shapeId="12596" r:id="rId55" name="Button 1332">
              <controlPr locked="0" defaultSize="0" print="0" autoFill="0" autoPict="0" macro="[0]!Sheet1.deleteRow">
                <anchor moveWithCells="1" sizeWithCells="1">
                  <from>
                    <xdr:col>6</xdr:col>
                    <xdr:colOff>0</xdr:colOff>
                    <xdr:row>164</xdr:row>
                    <xdr:rowOff>0</xdr:rowOff>
                  </from>
                  <to>
                    <xdr:col>10</xdr:col>
                    <xdr:colOff>0</xdr:colOff>
                    <xdr:row>165</xdr:row>
                    <xdr:rowOff>0</xdr:rowOff>
                  </to>
                </anchor>
              </controlPr>
            </control>
          </mc:Choice>
        </mc:AlternateContent>
        <mc:AlternateContent xmlns:mc="http://schemas.openxmlformats.org/markup-compatibility/2006">
          <mc:Choice Requires="x14">
            <control shapeId="12597" r:id="rId56" name="Button 1333">
              <controlPr locked="0" defaultSize="0" print="0" autoFill="0" autoPict="0" macro="[0]!Sheet1.deleteProcedure">
                <anchor moveWithCells="1" sizeWithCells="1">
                  <from>
                    <xdr:col>6</xdr:col>
                    <xdr:colOff>0</xdr:colOff>
                    <xdr:row>156</xdr:row>
                    <xdr:rowOff>0</xdr:rowOff>
                  </from>
                  <to>
                    <xdr:col>10</xdr:col>
                    <xdr:colOff>0</xdr:colOff>
                    <xdr:row>157</xdr:row>
                    <xdr:rowOff>0</xdr:rowOff>
                  </to>
                </anchor>
              </controlPr>
            </control>
          </mc:Choice>
        </mc:AlternateContent>
        <mc:AlternateContent xmlns:mc="http://schemas.openxmlformats.org/markup-compatibility/2006">
          <mc:Choice Requires="x14">
            <control shapeId="12616" r:id="rId57" name="Button 1352">
              <controlPr locked="0" defaultSize="0" print="0" autoFill="0" autoPict="0" macro="[0]!Sheet1.InsertNewTableRow">
                <anchor moveWithCells="1" sizeWithCells="1">
                  <from>
                    <xdr:col>6</xdr:col>
                    <xdr:colOff>0</xdr:colOff>
                    <xdr:row>176</xdr:row>
                    <xdr:rowOff>0</xdr:rowOff>
                  </from>
                  <to>
                    <xdr:col>10</xdr:col>
                    <xdr:colOff>0</xdr:colOff>
                    <xdr:row>177</xdr:row>
                    <xdr:rowOff>0</xdr:rowOff>
                  </to>
                </anchor>
              </controlPr>
            </control>
          </mc:Choice>
        </mc:AlternateContent>
        <mc:AlternateContent xmlns:mc="http://schemas.openxmlformats.org/markup-compatibility/2006">
          <mc:Choice Requires="x14">
            <control shapeId="12617" r:id="rId58" name="Button 1353">
              <controlPr locked="0" defaultSize="0" print="0" autoFill="0" autoPict="0" macro="[0]!Sheet1.deleteRow">
                <anchor moveWithCells="1" sizeWithCells="1">
                  <from>
                    <xdr:col>6</xdr:col>
                    <xdr:colOff>0</xdr:colOff>
                    <xdr:row>177</xdr:row>
                    <xdr:rowOff>0</xdr:rowOff>
                  </from>
                  <to>
                    <xdr:col>10</xdr:col>
                    <xdr:colOff>0</xdr:colOff>
                    <xdr:row>178</xdr:row>
                    <xdr:rowOff>0</xdr:rowOff>
                  </to>
                </anchor>
              </controlPr>
            </control>
          </mc:Choice>
        </mc:AlternateContent>
        <mc:AlternateContent xmlns:mc="http://schemas.openxmlformats.org/markup-compatibility/2006">
          <mc:Choice Requires="x14">
            <control shapeId="12618" r:id="rId59" name="Button 1354">
              <controlPr locked="0" defaultSize="0" print="0" autoFill="0" autoPict="0" macro="[0]!Sheet1.deleteProcedure">
                <anchor moveWithCells="1" sizeWithCells="1">
                  <from>
                    <xdr:col>6</xdr:col>
                    <xdr:colOff>0</xdr:colOff>
                    <xdr:row>169</xdr:row>
                    <xdr:rowOff>0</xdr:rowOff>
                  </from>
                  <to>
                    <xdr:col>10</xdr:col>
                    <xdr:colOff>0</xdr:colOff>
                    <xdr:row>170</xdr:row>
                    <xdr:rowOff>0</xdr:rowOff>
                  </to>
                </anchor>
              </controlPr>
            </control>
          </mc:Choice>
        </mc:AlternateContent>
        <mc:AlternateContent xmlns:mc="http://schemas.openxmlformats.org/markup-compatibility/2006">
          <mc:Choice Requires="x14">
            <control shapeId="12637" r:id="rId60" name="Button 1373">
              <controlPr locked="0" defaultSize="0" print="0" autoFill="0" autoPict="0" macro="[0]!Sheet1.InsertNewTableRow">
                <anchor moveWithCells="1" sizeWithCells="1">
                  <from>
                    <xdr:col>6</xdr:col>
                    <xdr:colOff>0</xdr:colOff>
                    <xdr:row>192</xdr:row>
                    <xdr:rowOff>0</xdr:rowOff>
                  </from>
                  <to>
                    <xdr:col>10</xdr:col>
                    <xdr:colOff>0</xdr:colOff>
                    <xdr:row>193</xdr:row>
                    <xdr:rowOff>0</xdr:rowOff>
                  </to>
                </anchor>
              </controlPr>
            </control>
          </mc:Choice>
        </mc:AlternateContent>
        <mc:AlternateContent xmlns:mc="http://schemas.openxmlformats.org/markup-compatibility/2006">
          <mc:Choice Requires="x14">
            <control shapeId="12638" r:id="rId61" name="Button 1374">
              <controlPr locked="0" defaultSize="0" print="0" autoFill="0" autoPict="0" macro="[0]!Sheet1.deleteRow">
                <anchor moveWithCells="1" sizeWithCells="1">
                  <from>
                    <xdr:col>6</xdr:col>
                    <xdr:colOff>0</xdr:colOff>
                    <xdr:row>193</xdr:row>
                    <xdr:rowOff>0</xdr:rowOff>
                  </from>
                  <to>
                    <xdr:col>10</xdr:col>
                    <xdr:colOff>0</xdr:colOff>
                    <xdr:row>194</xdr:row>
                    <xdr:rowOff>0</xdr:rowOff>
                  </to>
                </anchor>
              </controlPr>
            </control>
          </mc:Choice>
        </mc:AlternateContent>
        <mc:AlternateContent xmlns:mc="http://schemas.openxmlformats.org/markup-compatibility/2006">
          <mc:Choice Requires="x14">
            <control shapeId="12639" r:id="rId62" name="Button 1375">
              <controlPr locked="0" defaultSize="0" print="0" autoFill="0" autoPict="0" macro="[0]!Sheet1.deleteProcedure">
                <anchor moveWithCells="1" sizeWithCells="1">
                  <from>
                    <xdr:col>6</xdr:col>
                    <xdr:colOff>0</xdr:colOff>
                    <xdr:row>185</xdr:row>
                    <xdr:rowOff>0</xdr:rowOff>
                  </from>
                  <to>
                    <xdr:col>10</xdr:col>
                    <xdr:colOff>0</xdr:colOff>
                    <xdr:row>186</xdr:row>
                    <xdr:rowOff>0</xdr:rowOff>
                  </to>
                </anchor>
              </controlPr>
            </control>
          </mc:Choice>
        </mc:AlternateContent>
        <mc:AlternateContent xmlns:mc="http://schemas.openxmlformats.org/markup-compatibility/2006">
          <mc:Choice Requires="x14">
            <control shapeId="12662" r:id="rId63" name="Button 1398">
              <controlPr locked="0" defaultSize="0" print="0" autoFill="0" autoPict="0" macro="[0]!Sheet1.deleteRow">
                <anchor moveWithCells="1" sizeWithCells="1">
                  <from>
                    <xdr:col>6</xdr:col>
                    <xdr:colOff>0</xdr:colOff>
                    <xdr:row>165</xdr:row>
                    <xdr:rowOff>0</xdr:rowOff>
                  </from>
                  <to>
                    <xdr:col>10</xdr:col>
                    <xdr:colOff>0</xdr:colOff>
                    <xdr:row>166</xdr:row>
                    <xdr:rowOff>0</xdr:rowOff>
                  </to>
                </anchor>
              </controlPr>
            </control>
          </mc:Choice>
        </mc:AlternateContent>
        <mc:AlternateContent xmlns:mc="http://schemas.openxmlformats.org/markup-compatibility/2006">
          <mc:Choice Requires="x14">
            <control shapeId="12663" r:id="rId64" name="Button 1399">
              <controlPr locked="0" defaultSize="0" print="0" autoFill="0" autoPict="0" macro="[0]!Sheet1.deleteRow">
                <anchor moveWithCells="1" sizeWithCells="1">
                  <from>
                    <xdr:col>6</xdr:col>
                    <xdr:colOff>0</xdr:colOff>
                    <xdr:row>178</xdr:row>
                    <xdr:rowOff>0</xdr:rowOff>
                  </from>
                  <to>
                    <xdr:col>10</xdr:col>
                    <xdr:colOff>0</xdr:colOff>
                    <xdr:row>179</xdr:row>
                    <xdr:rowOff>0</xdr:rowOff>
                  </to>
                </anchor>
              </controlPr>
            </control>
          </mc:Choice>
        </mc:AlternateContent>
        <mc:AlternateContent xmlns:mc="http://schemas.openxmlformats.org/markup-compatibility/2006">
          <mc:Choice Requires="x14">
            <control shapeId="12664" r:id="rId65" name="Button 1400">
              <controlPr locked="0" defaultSize="0" print="0" autoFill="0" autoPict="0" macro="[0]!Sheet1.deleteRow">
                <anchor moveWithCells="1" sizeWithCells="1">
                  <from>
                    <xdr:col>6</xdr:col>
                    <xdr:colOff>0</xdr:colOff>
                    <xdr:row>194</xdr:row>
                    <xdr:rowOff>0</xdr:rowOff>
                  </from>
                  <to>
                    <xdr:col>10</xdr:col>
                    <xdr:colOff>0</xdr:colOff>
                    <xdr:row>195</xdr:row>
                    <xdr:rowOff>0</xdr:rowOff>
                  </to>
                </anchor>
              </controlPr>
            </control>
          </mc:Choice>
        </mc:AlternateContent>
        <mc:AlternateContent xmlns:mc="http://schemas.openxmlformats.org/markup-compatibility/2006">
          <mc:Choice Requires="x14">
            <control shapeId="12666" r:id="rId66" name="Button 1402">
              <controlPr locked="0" defaultSize="0" print="0" autoFill="0" autoPict="0" macro="[0]!Sheet1.deleteRow">
                <anchor moveWithCells="1" sizeWithCells="1">
                  <from>
                    <xdr:col>6</xdr:col>
                    <xdr:colOff>0</xdr:colOff>
                    <xdr:row>166</xdr:row>
                    <xdr:rowOff>0</xdr:rowOff>
                  </from>
                  <to>
                    <xdr:col>10</xdr:col>
                    <xdr:colOff>0</xdr:colOff>
                    <xdr:row>167</xdr:row>
                    <xdr:rowOff>0</xdr:rowOff>
                  </to>
                </anchor>
              </controlPr>
            </control>
          </mc:Choice>
        </mc:AlternateContent>
        <mc:AlternateContent xmlns:mc="http://schemas.openxmlformats.org/markup-compatibility/2006">
          <mc:Choice Requires="x14">
            <control shapeId="12668" r:id="rId67" name="Button 1404">
              <controlPr locked="0" defaultSize="0" print="0" autoFill="0" autoPict="0" macro="[0]!Sheet1.deleteRow">
                <anchor moveWithCells="1" sizeWithCells="1">
                  <from>
                    <xdr:col>6</xdr:col>
                    <xdr:colOff>0</xdr:colOff>
                    <xdr:row>179</xdr:row>
                    <xdr:rowOff>0</xdr:rowOff>
                  </from>
                  <to>
                    <xdr:col>10</xdr:col>
                    <xdr:colOff>0</xdr:colOff>
                    <xdr:row>180</xdr:row>
                    <xdr:rowOff>0</xdr:rowOff>
                  </to>
                </anchor>
              </controlPr>
            </control>
          </mc:Choice>
        </mc:AlternateContent>
        <mc:AlternateContent xmlns:mc="http://schemas.openxmlformats.org/markup-compatibility/2006">
          <mc:Choice Requires="x14">
            <control shapeId="12669" r:id="rId68" name="Button 1405">
              <controlPr locked="0" defaultSize="0" print="0" autoFill="0" autoPict="0" macro="[0]!Sheet1.deleteRow">
                <anchor moveWithCells="1" sizeWithCells="1">
                  <from>
                    <xdr:col>6</xdr:col>
                    <xdr:colOff>0</xdr:colOff>
                    <xdr:row>180</xdr:row>
                    <xdr:rowOff>0</xdr:rowOff>
                  </from>
                  <to>
                    <xdr:col>10</xdr:col>
                    <xdr:colOff>0</xdr:colOff>
                    <xdr:row>181</xdr:row>
                    <xdr:rowOff>0</xdr:rowOff>
                  </to>
                </anchor>
              </controlPr>
            </control>
          </mc:Choice>
        </mc:AlternateContent>
        <mc:AlternateContent xmlns:mc="http://schemas.openxmlformats.org/markup-compatibility/2006">
          <mc:Choice Requires="x14">
            <control shapeId="12670" r:id="rId69" name="Button 1406">
              <controlPr locked="0" defaultSize="0" print="0" autoFill="0" autoPict="0" macro="[0]!Sheet1.deleteRow">
                <anchor moveWithCells="1" sizeWithCells="1">
                  <from>
                    <xdr:col>6</xdr:col>
                    <xdr:colOff>0</xdr:colOff>
                    <xdr:row>181</xdr:row>
                    <xdr:rowOff>0</xdr:rowOff>
                  </from>
                  <to>
                    <xdr:col>10</xdr:col>
                    <xdr:colOff>0</xdr:colOff>
                    <xdr:row>182</xdr:row>
                    <xdr:rowOff>0</xdr:rowOff>
                  </to>
                </anchor>
              </controlPr>
            </control>
          </mc:Choice>
        </mc:AlternateContent>
        <mc:AlternateContent xmlns:mc="http://schemas.openxmlformats.org/markup-compatibility/2006">
          <mc:Choice Requires="x14">
            <control shapeId="12671" r:id="rId70" name="Button 1407">
              <controlPr locked="0" defaultSize="0" print="0" autoFill="0" autoPict="0" macro="[0]!Sheet1.deleteRow">
                <anchor moveWithCells="1" sizeWithCells="1">
                  <from>
                    <xdr:col>6</xdr:col>
                    <xdr:colOff>0</xdr:colOff>
                    <xdr:row>182</xdr:row>
                    <xdr:rowOff>0</xdr:rowOff>
                  </from>
                  <to>
                    <xdr:col>10</xdr:col>
                    <xdr:colOff>0</xdr:colOff>
                    <xdr:row>183</xdr:row>
                    <xdr:rowOff>0</xdr:rowOff>
                  </to>
                </anchor>
              </controlPr>
            </control>
          </mc:Choice>
        </mc:AlternateContent>
        <mc:AlternateContent xmlns:mc="http://schemas.openxmlformats.org/markup-compatibility/2006">
          <mc:Choice Requires="x14">
            <control shapeId="12691" r:id="rId71" name="Button 1427">
              <controlPr locked="0" defaultSize="0" print="0" autoFill="0" autoPict="0" macro="[0]!Sheet1.InsertNewTableRow">
                <anchor moveWithCells="1" sizeWithCells="1">
                  <from>
                    <xdr:col>6</xdr:col>
                    <xdr:colOff>0</xdr:colOff>
                    <xdr:row>204</xdr:row>
                    <xdr:rowOff>0</xdr:rowOff>
                  </from>
                  <to>
                    <xdr:col>10</xdr:col>
                    <xdr:colOff>0</xdr:colOff>
                    <xdr:row>205</xdr:row>
                    <xdr:rowOff>0</xdr:rowOff>
                  </to>
                </anchor>
              </controlPr>
            </control>
          </mc:Choice>
        </mc:AlternateContent>
        <mc:AlternateContent xmlns:mc="http://schemas.openxmlformats.org/markup-compatibility/2006">
          <mc:Choice Requires="x14">
            <control shapeId="12692" r:id="rId72" name="Button 1428">
              <controlPr locked="0" defaultSize="0" print="0" autoFill="0" autoPict="0" macro="[0]!Sheet1.deleteRow">
                <anchor moveWithCells="1" sizeWithCells="1">
                  <from>
                    <xdr:col>6</xdr:col>
                    <xdr:colOff>0</xdr:colOff>
                    <xdr:row>205</xdr:row>
                    <xdr:rowOff>0</xdr:rowOff>
                  </from>
                  <to>
                    <xdr:col>10</xdr:col>
                    <xdr:colOff>0</xdr:colOff>
                    <xdr:row>206</xdr:row>
                    <xdr:rowOff>0</xdr:rowOff>
                  </to>
                </anchor>
              </controlPr>
            </control>
          </mc:Choice>
        </mc:AlternateContent>
        <mc:AlternateContent xmlns:mc="http://schemas.openxmlformats.org/markup-compatibility/2006">
          <mc:Choice Requires="x14">
            <control shapeId="12693" r:id="rId73" name="Button 1429">
              <controlPr locked="0" defaultSize="0" print="0" autoFill="0" autoPict="0" macro="[0]!Sheet1.deleteProcedure">
                <anchor moveWithCells="1" sizeWithCells="1">
                  <from>
                    <xdr:col>6</xdr:col>
                    <xdr:colOff>0</xdr:colOff>
                    <xdr:row>197</xdr:row>
                    <xdr:rowOff>0</xdr:rowOff>
                  </from>
                  <to>
                    <xdr:col>10</xdr:col>
                    <xdr:colOff>0</xdr:colOff>
                    <xdr:row>198</xdr:row>
                    <xdr:rowOff>0</xdr:rowOff>
                  </to>
                </anchor>
              </controlPr>
            </control>
          </mc:Choice>
        </mc:AlternateContent>
        <mc:AlternateContent xmlns:mc="http://schemas.openxmlformats.org/markup-compatibility/2006">
          <mc:Choice Requires="x14">
            <control shapeId="12716" r:id="rId74" name="Button 1452">
              <controlPr locked="0" defaultSize="0" print="0" autoFill="0" autoPict="0" macro="[0]!Sheet1.InsertNewTableRow">
                <anchor moveWithCells="1" sizeWithCells="1">
                  <from>
                    <xdr:col>6</xdr:col>
                    <xdr:colOff>0</xdr:colOff>
                    <xdr:row>215</xdr:row>
                    <xdr:rowOff>0</xdr:rowOff>
                  </from>
                  <to>
                    <xdr:col>10</xdr:col>
                    <xdr:colOff>0</xdr:colOff>
                    <xdr:row>216</xdr:row>
                    <xdr:rowOff>0</xdr:rowOff>
                  </to>
                </anchor>
              </controlPr>
            </control>
          </mc:Choice>
        </mc:AlternateContent>
        <mc:AlternateContent xmlns:mc="http://schemas.openxmlformats.org/markup-compatibility/2006">
          <mc:Choice Requires="x14">
            <control shapeId="12717" r:id="rId75" name="Button 1453">
              <controlPr locked="0" defaultSize="0" print="0" autoFill="0" autoPict="0" macro="[0]!Sheet1.deleteRow">
                <anchor moveWithCells="1" sizeWithCells="1">
                  <from>
                    <xdr:col>6</xdr:col>
                    <xdr:colOff>0</xdr:colOff>
                    <xdr:row>216</xdr:row>
                    <xdr:rowOff>0</xdr:rowOff>
                  </from>
                  <to>
                    <xdr:col>10</xdr:col>
                    <xdr:colOff>0</xdr:colOff>
                    <xdr:row>217</xdr:row>
                    <xdr:rowOff>0</xdr:rowOff>
                  </to>
                </anchor>
              </controlPr>
            </control>
          </mc:Choice>
        </mc:AlternateContent>
        <mc:AlternateContent xmlns:mc="http://schemas.openxmlformats.org/markup-compatibility/2006">
          <mc:Choice Requires="x14">
            <control shapeId="12718" r:id="rId76" name="Button 1454">
              <controlPr locked="0" defaultSize="0" print="0" autoFill="0" autoPict="0" macro="[0]!Sheet1.deleteProcedure">
                <anchor moveWithCells="1" sizeWithCells="1">
                  <from>
                    <xdr:col>6</xdr:col>
                    <xdr:colOff>0</xdr:colOff>
                    <xdr:row>208</xdr:row>
                    <xdr:rowOff>0</xdr:rowOff>
                  </from>
                  <to>
                    <xdr:col>10</xdr:col>
                    <xdr:colOff>0</xdr:colOff>
                    <xdr:row>209</xdr:row>
                    <xdr:rowOff>0</xdr:rowOff>
                  </to>
                </anchor>
              </controlPr>
            </control>
          </mc:Choice>
        </mc:AlternateContent>
        <mc:AlternateContent xmlns:mc="http://schemas.openxmlformats.org/markup-compatibility/2006">
          <mc:Choice Requires="x14">
            <control shapeId="12739" r:id="rId77" name="Button 1475">
              <controlPr locked="0" defaultSize="0" print="0" autoFill="0" autoPict="0" macro="[0]!Sheet1.InsertNewTableRow">
                <anchor moveWithCells="1" sizeWithCells="1">
                  <from>
                    <xdr:col>6</xdr:col>
                    <xdr:colOff>0</xdr:colOff>
                    <xdr:row>226</xdr:row>
                    <xdr:rowOff>0</xdr:rowOff>
                  </from>
                  <to>
                    <xdr:col>10</xdr:col>
                    <xdr:colOff>0</xdr:colOff>
                    <xdr:row>227</xdr:row>
                    <xdr:rowOff>0</xdr:rowOff>
                  </to>
                </anchor>
              </controlPr>
            </control>
          </mc:Choice>
        </mc:AlternateContent>
        <mc:AlternateContent xmlns:mc="http://schemas.openxmlformats.org/markup-compatibility/2006">
          <mc:Choice Requires="x14">
            <control shapeId="12740" r:id="rId78" name="Button 1476">
              <controlPr locked="0" defaultSize="0" print="0" autoFill="0" autoPict="0" macro="[0]!Sheet1.deleteRow">
                <anchor moveWithCells="1" sizeWithCells="1">
                  <from>
                    <xdr:col>6</xdr:col>
                    <xdr:colOff>0</xdr:colOff>
                    <xdr:row>227</xdr:row>
                    <xdr:rowOff>0</xdr:rowOff>
                  </from>
                  <to>
                    <xdr:col>10</xdr:col>
                    <xdr:colOff>0</xdr:colOff>
                    <xdr:row>228</xdr:row>
                    <xdr:rowOff>0</xdr:rowOff>
                  </to>
                </anchor>
              </controlPr>
            </control>
          </mc:Choice>
        </mc:AlternateContent>
        <mc:AlternateContent xmlns:mc="http://schemas.openxmlformats.org/markup-compatibility/2006">
          <mc:Choice Requires="x14">
            <control shapeId="12741" r:id="rId79" name="Button 1477">
              <controlPr locked="0" defaultSize="0" print="0" autoFill="0" autoPict="0" macro="[0]!Sheet1.deleteProcedure">
                <anchor moveWithCells="1" sizeWithCells="1">
                  <from>
                    <xdr:col>6</xdr:col>
                    <xdr:colOff>0</xdr:colOff>
                    <xdr:row>219</xdr:row>
                    <xdr:rowOff>0</xdr:rowOff>
                  </from>
                  <to>
                    <xdr:col>10</xdr:col>
                    <xdr:colOff>0</xdr:colOff>
                    <xdr:row>220</xdr:row>
                    <xdr:rowOff>0</xdr:rowOff>
                  </to>
                </anchor>
              </controlPr>
            </control>
          </mc:Choice>
        </mc:AlternateContent>
        <mc:AlternateContent xmlns:mc="http://schemas.openxmlformats.org/markup-compatibility/2006">
          <mc:Choice Requires="x14">
            <control shapeId="12765" r:id="rId80" name="Button 1501">
              <controlPr locked="0" defaultSize="0" print="0" autoFill="0" autoPict="0" macro="[0]!Sheet1.InsertNewTableRow">
                <anchor moveWithCells="1" sizeWithCells="1">
                  <from>
                    <xdr:col>6</xdr:col>
                    <xdr:colOff>0</xdr:colOff>
                    <xdr:row>238</xdr:row>
                    <xdr:rowOff>0</xdr:rowOff>
                  </from>
                  <to>
                    <xdr:col>10</xdr:col>
                    <xdr:colOff>0</xdr:colOff>
                    <xdr:row>239</xdr:row>
                    <xdr:rowOff>0</xdr:rowOff>
                  </to>
                </anchor>
              </controlPr>
            </control>
          </mc:Choice>
        </mc:AlternateContent>
        <mc:AlternateContent xmlns:mc="http://schemas.openxmlformats.org/markup-compatibility/2006">
          <mc:Choice Requires="x14">
            <control shapeId="12766" r:id="rId81" name="Button 1502">
              <controlPr locked="0" defaultSize="0" print="0" autoFill="0" autoPict="0" macro="[0]!Sheet1.deleteRow">
                <anchor moveWithCells="1" sizeWithCells="1">
                  <from>
                    <xdr:col>6</xdr:col>
                    <xdr:colOff>0</xdr:colOff>
                    <xdr:row>239</xdr:row>
                    <xdr:rowOff>0</xdr:rowOff>
                  </from>
                  <to>
                    <xdr:col>10</xdr:col>
                    <xdr:colOff>0</xdr:colOff>
                    <xdr:row>240</xdr:row>
                    <xdr:rowOff>0</xdr:rowOff>
                  </to>
                </anchor>
              </controlPr>
            </control>
          </mc:Choice>
        </mc:AlternateContent>
        <mc:AlternateContent xmlns:mc="http://schemas.openxmlformats.org/markup-compatibility/2006">
          <mc:Choice Requires="x14">
            <control shapeId="12767" r:id="rId82" name="Button 1503">
              <controlPr locked="0" defaultSize="0" print="0" autoFill="0" autoPict="0" macro="[0]!Sheet1.deleteProcedure">
                <anchor moveWithCells="1" sizeWithCells="1">
                  <from>
                    <xdr:col>6</xdr:col>
                    <xdr:colOff>0</xdr:colOff>
                    <xdr:row>231</xdr:row>
                    <xdr:rowOff>0</xdr:rowOff>
                  </from>
                  <to>
                    <xdr:col>10</xdr:col>
                    <xdr:colOff>0</xdr:colOff>
                    <xdr:row>232</xdr:row>
                    <xdr:rowOff>0</xdr:rowOff>
                  </to>
                </anchor>
              </controlPr>
            </control>
          </mc:Choice>
        </mc:AlternateContent>
        <mc:AlternateContent xmlns:mc="http://schemas.openxmlformats.org/markup-compatibility/2006">
          <mc:Choice Requires="x14">
            <control shapeId="12786" r:id="rId83" name="Button 1522">
              <controlPr locked="0" defaultSize="0" print="0" autoFill="0" autoPict="0" macro="[0]!Sheet1.InsertNewTableRow">
                <anchor moveWithCells="1" sizeWithCells="1">
                  <from>
                    <xdr:col>6</xdr:col>
                    <xdr:colOff>0</xdr:colOff>
                    <xdr:row>250</xdr:row>
                    <xdr:rowOff>0</xdr:rowOff>
                  </from>
                  <to>
                    <xdr:col>10</xdr:col>
                    <xdr:colOff>0</xdr:colOff>
                    <xdr:row>251</xdr:row>
                    <xdr:rowOff>0</xdr:rowOff>
                  </to>
                </anchor>
              </controlPr>
            </control>
          </mc:Choice>
        </mc:AlternateContent>
        <mc:AlternateContent xmlns:mc="http://schemas.openxmlformats.org/markup-compatibility/2006">
          <mc:Choice Requires="x14">
            <control shapeId="12787" r:id="rId84" name="Button 1523">
              <controlPr locked="0" defaultSize="0" print="0" autoFill="0" autoPict="0" macro="[0]!Sheet1.deleteRow">
                <anchor moveWithCells="1" sizeWithCells="1">
                  <from>
                    <xdr:col>6</xdr:col>
                    <xdr:colOff>0</xdr:colOff>
                    <xdr:row>251</xdr:row>
                    <xdr:rowOff>0</xdr:rowOff>
                  </from>
                  <to>
                    <xdr:col>10</xdr:col>
                    <xdr:colOff>0</xdr:colOff>
                    <xdr:row>252</xdr:row>
                    <xdr:rowOff>0</xdr:rowOff>
                  </to>
                </anchor>
              </controlPr>
            </control>
          </mc:Choice>
        </mc:AlternateContent>
        <mc:AlternateContent xmlns:mc="http://schemas.openxmlformats.org/markup-compatibility/2006">
          <mc:Choice Requires="x14">
            <control shapeId="12788" r:id="rId85" name="Button 1524">
              <controlPr locked="0" defaultSize="0" print="0" autoFill="0" autoPict="0" macro="[0]!Sheet1.deleteProcedure">
                <anchor moveWithCells="1" sizeWithCells="1">
                  <from>
                    <xdr:col>6</xdr:col>
                    <xdr:colOff>0</xdr:colOff>
                    <xdr:row>243</xdr:row>
                    <xdr:rowOff>0</xdr:rowOff>
                  </from>
                  <to>
                    <xdr:col>10</xdr:col>
                    <xdr:colOff>0</xdr:colOff>
                    <xdr:row>244</xdr:row>
                    <xdr:rowOff>0</xdr:rowOff>
                  </to>
                </anchor>
              </controlPr>
            </control>
          </mc:Choice>
        </mc:AlternateContent>
        <mc:AlternateContent xmlns:mc="http://schemas.openxmlformats.org/markup-compatibility/2006">
          <mc:Choice Requires="x14">
            <control shapeId="12807" r:id="rId86" name="Button 1543">
              <controlPr locked="0" defaultSize="0" print="0" autoFill="0" autoPict="0" macro="[0]!Sheet1.InsertNewTableRow">
                <anchor moveWithCells="1" sizeWithCells="1">
                  <from>
                    <xdr:col>6</xdr:col>
                    <xdr:colOff>0</xdr:colOff>
                    <xdr:row>262</xdr:row>
                    <xdr:rowOff>0</xdr:rowOff>
                  </from>
                  <to>
                    <xdr:col>10</xdr:col>
                    <xdr:colOff>0</xdr:colOff>
                    <xdr:row>263</xdr:row>
                    <xdr:rowOff>0</xdr:rowOff>
                  </to>
                </anchor>
              </controlPr>
            </control>
          </mc:Choice>
        </mc:AlternateContent>
        <mc:AlternateContent xmlns:mc="http://schemas.openxmlformats.org/markup-compatibility/2006">
          <mc:Choice Requires="x14">
            <control shapeId="12808" r:id="rId87" name="Button 1544">
              <controlPr locked="0" defaultSize="0" print="0" autoFill="0" autoPict="0" macro="[0]!Sheet1.deleteRow">
                <anchor moveWithCells="1" sizeWithCells="1">
                  <from>
                    <xdr:col>6</xdr:col>
                    <xdr:colOff>0</xdr:colOff>
                    <xdr:row>263</xdr:row>
                    <xdr:rowOff>0</xdr:rowOff>
                  </from>
                  <to>
                    <xdr:col>10</xdr:col>
                    <xdr:colOff>0</xdr:colOff>
                    <xdr:row>264</xdr:row>
                    <xdr:rowOff>0</xdr:rowOff>
                  </to>
                </anchor>
              </controlPr>
            </control>
          </mc:Choice>
        </mc:AlternateContent>
        <mc:AlternateContent xmlns:mc="http://schemas.openxmlformats.org/markup-compatibility/2006">
          <mc:Choice Requires="x14">
            <control shapeId="12809" r:id="rId88" name="Button 1545">
              <controlPr locked="0" defaultSize="0" print="0" autoFill="0" autoPict="0" macro="[0]!Sheet1.deleteProcedure">
                <anchor moveWithCells="1" sizeWithCells="1">
                  <from>
                    <xdr:col>6</xdr:col>
                    <xdr:colOff>0</xdr:colOff>
                    <xdr:row>255</xdr:row>
                    <xdr:rowOff>0</xdr:rowOff>
                  </from>
                  <to>
                    <xdr:col>10</xdr:col>
                    <xdr:colOff>0</xdr:colOff>
                    <xdr:row>256</xdr:row>
                    <xdr:rowOff>0</xdr:rowOff>
                  </to>
                </anchor>
              </controlPr>
            </control>
          </mc:Choice>
        </mc:AlternateContent>
        <mc:AlternateContent xmlns:mc="http://schemas.openxmlformats.org/markup-compatibility/2006">
          <mc:Choice Requires="x14">
            <control shapeId="12946" r:id="rId89" name="Button 1682">
              <controlPr locked="0" defaultSize="0" print="0" autoFill="0" autoPict="0" macro="[0]!Sheet1.InsertNewTableRow">
                <anchor moveWithCells="1" sizeWithCells="1">
                  <from>
                    <xdr:col>6</xdr:col>
                    <xdr:colOff>0</xdr:colOff>
                    <xdr:row>274</xdr:row>
                    <xdr:rowOff>0</xdr:rowOff>
                  </from>
                  <to>
                    <xdr:col>10</xdr:col>
                    <xdr:colOff>0</xdr:colOff>
                    <xdr:row>275</xdr:row>
                    <xdr:rowOff>0</xdr:rowOff>
                  </to>
                </anchor>
              </controlPr>
            </control>
          </mc:Choice>
        </mc:AlternateContent>
        <mc:AlternateContent xmlns:mc="http://schemas.openxmlformats.org/markup-compatibility/2006">
          <mc:Choice Requires="x14">
            <control shapeId="12947" r:id="rId90" name="Button 1683">
              <controlPr locked="0" defaultSize="0" print="0" autoFill="0" autoPict="0" macro="[0]!Sheet1.deleteRow">
                <anchor moveWithCells="1" sizeWithCells="1">
                  <from>
                    <xdr:col>6</xdr:col>
                    <xdr:colOff>0</xdr:colOff>
                    <xdr:row>275</xdr:row>
                    <xdr:rowOff>0</xdr:rowOff>
                  </from>
                  <to>
                    <xdr:col>10</xdr:col>
                    <xdr:colOff>0</xdr:colOff>
                    <xdr:row>276</xdr:row>
                    <xdr:rowOff>0</xdr:rowOff>
                  </to>
                </anchor>
              </controlPr>
            </control>
          </mc:Choice>
        </mc:AlternateContent>
        <mc:AlternateContent xmlns:mc="http://schemas.openxmlformats.org/markup-compatibility/2006">
          <mc:Choice Requires="x14">
            <control shapeId="12948" r:id="rId91" name="Button 1684">
              <controlPr locked="0" defaultSize="0" print="0" autoFill="0" autoPict="0" macro="[0]!Sheet1.deleteProcedure">
                <anchor moveWithCells="1" sizeWithCells="1">
                  <from>
                    <xdr:col>6</xdr:col>
                    <xdr:colOff>0</xdr:colOff>
                    <xdr:row>267</xdr:row>
                    <xdr:rowOff>0</xdr:rowOff>
                  </from>
                  <to>
                    <xdr:col>10</xdr:col>
                    <xdr:colOff>0</xdr:colOff>
                    <xdr:row>268</xdr:row>
                    <xdr:rowOff>0</xdr:rowOff>
                  </to>
                </anchor>
              </controlPr>
            </control>
          </mc:Choice>
        </mc:AlternateContent>
        <mc:AlternateContent xmlns:mc="http://schemas.openxmlformats.org/markup-compatibility/2006">
          <mc:Choice Requires="x14">
            <control shapeId="12967" r:id="rId92" name="Button 1703">
              <controlPr locked="0" defaultSize="0" print="0" autoFill="0" autoPict="0" macro="[0]!Sheet1.InsertNewTableRow">
                <anchor moveWithCells="1" sizeWithCells="1">
                  <from>
                    <xdr:col>6</xdr:col>
                    <xdr:colOff>0</xdr:colOff>
                    <xdr:row>286</xdr:row>
                    <xdr:rowOff>0</xdr:rowOff>
                  </from>
                  <to>
                    <xdr:col>10</xdr:col>
                    <xdr:colOff>0</xdr:colOff>
                    <xdr:row>287</xdr:row>
                    <xdr:rowOff>0</xdr:rowOff>
                  </to>
                </anchor>
              </controlPr>
            </control>
          </mc:Choice>
        </mc:AlternateContent>
        <mc:AlternateContent xmlns:mc="http://schemas.openxmlformats.org/markup-compatibility/2006">
          <mc:Choice Requires="x14">
            <control shapeId="12968" r:id="rId93" name="Button 1704">
              <controlPr locked="0" defaultSize="0" print="0" autoFill="0" autoPict="0" macro="[0]!Sheet1.deleteRow">
                <anchor moveWithCells="1" sizeWithCells="1">
                  <from>
                    <xdr:col>6</xdr:col>
                    <xdr:colOff>0</xdr:colOff>
                    <xdr:row>287</xdr:row>
                    <xdr:rowOff>0</xdr:rowOff>
                  </from>
                  <to>
                    <xdr:col>10</xdr:col>
                    <xdr:colOff>0</xdr:colOff>
                    <xdr:row>288</xdr:row>
                    <xdr:rowOff>0</xdr:rowOff>
                  </to>
                </anchor>
              </controlPr>
            </control>
          </mc:Choice>
        </mc:AlternateContent>
        <mc:AlternateContent xmlns:mc="http://schemas.openxmlformats.org/markup-compatibility/2006">
          <mc:Choice Requires="x14">
            <control shapeId="12969" r:id="rId94" name="Button 1705">
              <controlPr locked="0" defaultSize="0" print="0" autoFill="0" autoPict="0" macro="[0]!Sheet1.deleteProcedure">
                <anchor moveWithCells="1" sizeWithCells="1">
                  <from>
                    <xdr:col>6</xdr:col>
                    <xdr:colOff>0</xdr:colOff>
                    <xdr:row>279</xdr:row>
                    <xdr:rowOff>0</xdr:rowOff>
                  </from>
                  <to>
                    <xdr:col>10</xdr:col>
                    <xdr:colOff>0</xdr:colOff>
                    <xdr:row>280</xdr:row>
                    <xdr:rowOff>0</xdr:rowOff>
                  </to>
                </anchor>
              </controlPr>
            </control>
          </mc:Choice>
        </mc:AlternateContent>
        <mc:AlternateContent xmlns:mc="http://schemas.openxmlformats.org/markup-compatibility/2006">
          <mc:Choice Requires="x14">
            <control shapeId="12988" r:id="rId95" name="Button 1724">
              <controlPr locked="0" defaultSize="0" print="0" autoFill="0" autoPict="0" macro="[0]!Sheet1.InsertNewTableRow">
                <anchor moveWithCells="1" sizeWithCells="1">
                  <from>
                    <xdr:col>6</xdr:col>
                    <xdr:colOff>0</xdr:colOff>
                    <xdr:row>299</xdr:row>
                    <xdr:rowOff>0</xdr:rowOff>
                  </from>
                  <to>
                    <xdr:col>10</xdr:col>
                    <xdr:colOff>0</xdr:colOff>
                    <xdr:row>300</xdr:row>
                    <xdr:rowOff>0</xdr:rowOff>
                  </to>
                </anchor>
              </controlPr>
            </control>
          </mc:Choice>
        </mc:AlternateContent>
        <mc:AlternateContent xmlns:mc="http://schemas.openxmlformats.org/markup-compatibility/2006">
          <mc:Choice Requires="x14">
            <control shapeId="12989" r:id="rId96" name="Button 1725">
              <controlPr locked="0" defaultSize="0" print="0" autoFill="0" autoPict="0" macro="[0]!Sheet1.deleteRow">
                <anchor moveWithCells="1" sizeWithCells="1">
                  <from>
                    <xdr:col>6</xdr:col>
                    <xdr:colOff>0</xdr:colOff>
                    <xdr:row>300</xdr:row>
                    <xdr:rowOff>0</xdr:rowOff>
                  </from>
                  <to>
                    <xdr:col>10</xdr:col>
                    <xdr:colOff>0</xdr:colOff>
                    <xdr:row>301</xdr:row>
                    <xdr:rowOff>0</xdr:rowOff>
                  </to>
                </anchor>
              </controlPr>
            </control>
          </mc:Choice>
        </mc:AlternateContent>
        <mc:AlternateContent xmlns:mc="http://schemas.openxmlformats.org/markup-compatibility/2006">
          <mc:Choice Requires="x14">
            <control shapeId="12990" r:id="rId97" name="Button 1726">
              <controlPr locked="0" defaultSize="0" print="0" autoFill="0" autoPict="0" macro="[0]!Sheet1.deleteProcedure">
                <anchor moveWithCells="1" sizeWithCells="1">
                  <from>
                    <xdr:col>6</xdr:col>
                    <xdr:colOff>0</xdr:colOff>
                    <xdr:row>292</xdr:row>
                    <xdr:rowOff>0</xdr:rowOff>
                  </from>
                  <to>
                    <xdr:col>10</xdr:col>
                    <xdr:colOff>0</xdr:colOff>
                    <xdr:row>293</xdr:row>
                    <xdr:rowOff>0</xdr:rowOff>
                  </to>
                </anchor>
              </controlPr>
            </control>
          </mc:Choice>
        </mc:AlternateContent>
        <mc:AlternateContent xmlns:mc="http://schemas.openxmlformats.org/markup-compatibility/2006">
          <mc:Choice Requires="x14">
            <control shapeId="13009" r:id="rId98" name="Button 1745">
              <controlPr locked="0" defaultSize="0" print="0" autoFill="0" autoPict="0" macro="[0]!Sheet1.InsertNewTableRow">
                <anchor moveWithCells="1" sizeWithCells="1">
                  <from>
                    <xdr:col>6</xdr:col>
                    <xdr:colOff>0</xdr:colOff>
                    <xdr:row>311</xdr:row>
                    <xdr:rowOff>0</xdr:rowOff>
                  </from>
                  <to>
                    <xdr:col>10</xdr:col>
                    <xdr:colOff>0</xdr:colOff>
                    <xdr:row>312</xdr:row>
                    <xdr:rowOff>0</xdr:rowOff>
                  </to>
                </anchor>
              </controlPr>
            </control>
          </mc:Choice>
        </mc:AlternateContent>
        <mc:AlternateContent xmlns:mc="http://schemas.openxmlformats.org/markup-compatibility/2006">
          <mc:Choice Requires="x14">
            <control shapeId="13010" r:id="rId99" name="Button 1746">
              <controlPr locked="0" defaultSize="0" print="0" autoFill="0" autoPict="0" macro="[0]!Sheet1.deleteRow">
                <anchor moveWithCells="1" sizeWithCells="1">
                  <from>
                    <xdr:col>6</xdr:col>
                    <xdr:colOff>0</xdr:colOff>
                    <xdr:row>312</xdr:row>
                    <xdr:rowOff>0</xdr:rowOff>
                  </from>
                  <to>
                    <xdr:col>10</xdr:col>
                    <xdr:colOff>0</xdr:colOff>
                    <xdr:row>313</xdr:row>
                    <xdr:rowOff>0</xdr:rowOff>
                  </to>
                </anchor>
              </controlPr>
            </control>
          </mc:Choice>
        </mc:AlternateContent>
        <mc:AlternateContent xmlns:mc="http://schemas.openxmlformats.org/markup-compatibility/2006">
          <mc:Choice Requires="x14">
            <control shapeId="13011" r:id="rId100" name="Button 1747">
              <controlPr locked="0" defaultSize="0" print="0" autoFill="0" autoPict="0" macro="[0]!Sheet1.deleteProcedure">
                <anchor moveWithCells="1" sizeWithCells="1">
                  <from>
                    <xdr:col>6</xdr:col>
                    <xdr:colOff>0</xdr:colOff>
                    <xdr:row>304</xdr:row>
                    <xdr:rowOff>0</xdr:rowOff>
                  </from>
                  <to>
                    <xdr:col>10</xdr:col>
                    <xdr:colOff>0</xdr:colOff>
                    <xdr:row>305</xdr:row>
                    <xdr:rowOff>0</xdr:rowOff>
                  </to>
                </anchor>
              </controlPr>
            </control>
          </mc:Choice>
        </mc:AlternateContent>
        <mc:AlternateContent xmlns:mc="http://schemas.openxmlformats.org/markup-compatibility/2006">
          <mc:Choice Requires="x14">
            <control shapeId="13028" r:id="rId101" name="Button 1764">
              <controlPr locked="0" defaultSize="0" print="0" autoFill="0" autoPict="0" macro="[0]!Sheet1.deleteRow">
                <anchor moveWithCells="1" sizeWithCells="1">
                  <from>
                    <xdr:col>6</xdr:col>
                    <xdr:colOff>0</xdr:colOff>
                    <xdr:row>276</xdr:row>
                    <xdr:rowOff>0</xdr:rowOff>
                  </from>
                  <to>
                    <xdr:col>10</xdr:col>
                    <xdr:colOff>0</xdr:colOff>
                    <xdr:row>277</xdr:row>
                    <xdr:rowOff>0</xdr:rowOff>
                  </to>
                </anchor>
              </controlPr>
            </control>
          </mc:Choice>
        </mc:AlternateContent>
        <mc:AlternateContent xmlns:mc="http://schemas.openxmlformats.org/markup-compatibility/2006">
          <mc:Choice Requires="x14">
            <control shapeId="13032" r:id="rId102" name="Button 1768">
              <controlPr locked="0" defaultSize="0" print="0" autoFill="0" autoPict="0" macro="[0]!Sheet1.deleteRow">
                <anchor moveWithCells="1" sizeWithCells="1">
                  <from>
                    <xdr:col>6</xdr:col>
                    <xdr:colOff>0</xdr:colOff>
                    <xdr:row>288</xdr:row>
                    <xdr:rowOff>0</xdr:rowOff>
                  </from>
                  <to>
                    <xdr:col>10</xdr:col>
                    <xdr:colOff>0</xdr:colOff>
                    <xdr:row>289</xdr:row>
                    <xdr:rowOff>0</xdr:rowOff>
                  </to>
                </anchor>
              </controlPr>
            </control>
          </mc:Choice>
        </mc:AlternateContent>
        <mc:AlternateContent xmlns:mc="http://schemas.openxmlformats.org/markup-compatibility/2006">
          <mc:Choice Requires="x14">
            <control shapeId="13033" r:id="rId103" name="Button 1769">
              <controlPr locked="0" defaultSize="0" print="0" autoFill="0" autoPict="0" macro="[0]!Sheet1.deleteRow">
                <anchor moveWithCells="1" sizeWithCells="1">
                  <from>
                    <xdr:col>6</xdr:col>
                    <xdr:colOff>0</xdr:colOff>
                    <xdr:row>289</xdr:row>
                    <xdr:rowOff>0</xdr:rowOff>
                  </from>
                  <to>
                    <xdr:col>10</xdr:col>
                    <xdr:colOff>0</xdr:colOff>
                    <xdr:row>290</xdr:row>
                    <xdr:rowOff>0</xdr:rowOff>
                  </to>
                </anchor>
              </controlPr>
            </control>
          </mc:Choice>
        </mc:AlternateContent>
        <mc:AlternateContent xmlns:mc="http://schemas.openxmlformats.org/markup-compatibility/2006">
          <mc:Choice Requires="x14">
            <control shapeId="13034" r:id="rId104" name="Button 1770">
              <controlPr locked="0" defaultSize="0" print="0" autoFill="0" autoPict="0" macro="[0]!Sheet1.deleteRow">
                <anchor moveWithCells="1" sizeWithCells="1">
                  <from>
                    <xdr:col>6</xdr:col>
                    <xdr:colOff>0</xdr:colOff>
                    <xdr:row>301</xdr:row>
                    <xdr:rowOff>0</xdr:rowOff>
                  </from>
                  <to>
                    <xdr:col>10</xdr:col>
                    <xdr:colOff>0</xdr:colOff>
                    <xdr:row>302</xdr:row>
                    <xdr:rowOff>0</xdr:rowOff>
                  </to>
                </anchor>
              </controlPr>
            </control>
          </mc:Choice>
        </mc:AlternateContent>
        <mc:AlternateContent xmlns:mc="http://schemas.openxmlformats.org/markup-compatibility/2006">
          <mc:Choice Requires="x14">
            <control shapeId="13036" r:id="rId105" name="Button 1772">
              <controlPr locked="0" defaultSize="0" print="0" autoFill="0" autoPict="0" macro="[0]!Sheet1.deleteRow">
                <anchor moveWithCells="1" sizeWithCells="1">
                  <from>
                    <xdr:col>6</xdr:col>
                    <xdr:colOff>0</xdr:colOff>
                    <xdr:row>313</xdr:row>
                    <xdr:rowOff>0</xdr:rowOff>
                  </from>
                  <to>
                    <xdr:col>10</xdr:col>
                    <xdr:colOff>0</xdr:colOff>
                    <xdr:row>314</xdr:row>
                    <xdr:rowOff>0</xdr:rowOff>
                  </to>
                </anchor>
              </controlPr>
            </control>
          </mc:Choice>
        </mc:AlternateContent>
        <mc:AlternateContent xmlns:mc="http://schemas.openxmlformats.org/markup-compatibility/2006">
          <mc:Choice Requires="x14">
            <control shapeId="13055" r:id="rId106" name="Button 1791">
              <controlPr locked="0" defaultSize="0" print="0" autoFill="0" autoPict="0" macro="[0]!Sheet1.InsertNewTableRow">
                <anchor moveWithCells="1" sizeWithCells="1">
                  <from>
                    <xdr:col>6</xdr:col>
                    <xdr:colOff>0</xdr:colOff>
                    <xdr:row>323</xdr:row>
                    <xdr:rowOff>0</xdr:rowOff>
                  </from>
                  <to>
                    <xdr:col>10</xdr:col>
                    <xdr:colOff>0</xdr:colOff>
                    <xdr:row>324</xdr:row>
                    <xdr:rowOff>0</xdr:rowOff>
                  </to>
                </anchor>
              </controlPr>
            </control>
          </mc:Choice>
        </mc:AlternateContent>
        <mc:AlternateContent xmlns:mc="http://schemas.openxmlformats.org/markup-compatibility/2006">
          <mc:Choice Requires="x14">
            <control shapeId="13056" r:id="rId107" name="Button 1792">
              <controlPr locked="0" defaultSize="0" print="0" autoFill="0" autoPict="0" macro="[0]!Sheet1.deleteRow">
                <anchor moveWithCells="1" sizeWithCells="1">
                  <from>
                    <xdr:col>6</xdr:col>
                    <xdr:colOff>0</xdr:colOff>
                    <xdr:row>324</xdr:row>
                    <xdr:rowOff>0</xdr:rowOff>
                  </from>
                  <to>
                    <xdr:col>10</xdr:col>
                    <xdr:colOff>0</xdr:colOff>
                    <xdr:row>325</xdr:row>
                    <xdr:rowOff>0</xdr:rowOff>
                  </to>
                </anchor>
              </controlPr>
            </control>
          </mc:Choice>
        </mc:AlternateContent>
        <mc:AlternateContent xmlns:mc="http://schemas.openxmlformats.org/markup-compatibility/2006">
          <mc:Choice Requires="x14">
            <control shapeId="13057" r:id="rId108" name="Button 1793">
              <controlPr locked="0" defaultSize="0" print="0" autoFill="0" autoPict="0" macro="[0]!Sheet1.deleteProcedure">
                <anchor moveWithCells="1" sizeWithCells="1">
                  <from>
                    <xdr:col>6</xdr:col>
                    <xdr:colOff>0</xdr:colOff>
                    <xdr:row>316</xdr:row>
                    <xdr:rowOff>0</xdr:rowOff>
                  </from>
                  <to>
                    <xdr:col>10</xdr:col>
                    <xdr:colOff>0</xdr:colOff>
                    <xdr:row>317</xdr:row>
                    <xdr:rowOff>0</xdr:rowOff>
                  </to>
                </anchor>
              </controlPr>
            </control>
          </mc:Choice>
        </mc:AlternateContent>
        <mc:AlternateContent xmlns:mc="http://schemas.openxmlformats.org/markup-compatibility/2006">
          <mc:Choice Requires="x14">
            <control shapeId="13076" r:id="rId109" name="Button 1812">
              <controlPr locked="0" defaultSize="0" print="0" autoFill="0" autoPict="0" macro="[0]!Sheet1.InsertNewTableRow">
                <anchor moveWithCells="1" sizeWithCells="1">
                  <from>
                    <xdr:col>6</xdr:col>
                    <xdr:colOff>0</xdr:colOff>
                    <xdr:row>337</xdr:row>
                    <xdr:rowOff>0</xdr:rowOff>
                  </from>
                  <to>
                    <xdr:col>10</xdr:col>
                    <xdr:colOff>0</xdr:colOff>
                    <xdr:row>338</xdr:row>
                    <xdr:rowOff>0</xdr:rowOff>
                  </to>
                </anchor>
              </controlPr>
            </control>
          </mc:Choice>
        </mc:AlternateContent>
        <mc:AlternateContent xmlns:mc="http://schemas.openxmlformats.org/markup-compatibility/2006">
          <mc:Choice Requires="x14">
            <control shapeId="13077" r:id="rId110" name="Button 1813">
              <controlPr locked="0" defaultSize="0" print="0" autoFill="0" autoPict="0" macro="[0]!Sheet1.deleteRow">
                <anchor moveWithCells="1" sizeWithCells="1">
                  <from>
                    <xdr:col>6</xdr:col>
                    <xdr:colOff>0</xdr:colOff>
                    <xdr:row>338</xdr:row>
                    <xdr:rowOff>0</xdr:rowOff>
                  </from>
                  <to>
                    <xdr:col>10</xdr:col>
                    <xdr:colOff>0</xdr:colOff>
                    <xdr:row>339</xdr:row>
                    <xdr:rowOff>0</xdr:rowOff>
                  </to>
                </anchor>
              </controlPr>
            </control>
          </mc:Choice>
        </mc:AlternateContent>
        <mc:AlternateContent xmlns:mc="http://schemas.openxmlformats.org/markup-compatibility/2006">
          <mc:Choice Requires="x14">
            <control shapeId="13078" r:id="rId111" name="Button 1814">
              <controlPr locked="0" defaultSize="0" print="0" autoFill="0" autoPict="0" macro="[0]!Sheet1.deleteProcedure">
                <anchor moveWithCells="1" sizeWithCells="1">
                  <from>
                    <xdr:col>6</xdr:col>
                    <xdr:colOff>0</xdr:colOff>
                    <xdr:row>330</xdr:row>
                    <xdr:rowOff>0</xdr:rowOff>
                  </from>
                  <to>
                    <xdr:col>10</xdr:col>
                    <xdr:colOff>0</xdr:colOff>
                    <xdr:row>331</xdr:row>
                    <xdr:rowOff>0</xdr:rowOff>
                  </to>
                </anchor>
              </controlPr>
            </control>
          </mc:Choice>
        </mc:AlternateContent>
        <mc:AlternateContent xmlns:mc="http://schemas.openxmlformats.org/markup-compatibility/2006">
          <mc:Choice Requires="x14">
            <control shapeId="13097" r:id="rId112" name="Button 1833">
              <controlPr locked="0" defaultSize="0" print="0" autoFill="0" autoPict="0" macro="[0]!Sheet1.InsertNewTableRow">
                <anchor moveWithCells="1" sizeWithCells="1">
                  <from>
                    <xdr:col>6</xdr:col>
                    <xdr:colOff>0</xdr:colOff>
                    <xdr:row>353</xdr:row>
                    <xdr:rowOff>0</xdr:rowOff>
                  </from>
                  <to>
                    <xdr:col>10</xdr:col>
                    <xdr:colOff>0</xdr:colOff>
                    <xdr:row>354</xdr:row>
                    <xdr:rowOff>0</xdr:rowOff>
                  </to>
                </anchor>
              </controlPr>
            </control>
          </mc:Choice>
        </mc:AlternateContent>
        <mc:AlternateContent xmlns:mc="http://schemas.openxmlformats.org/markup-compatibility/2006">
          <mc:Choice Requires="x14">
            <control shapeId="13098" r:id="rId113" name="Button 1834">
              <controlPr locked="0" defaultSize="0" print="0" autoFill="0" autoPict="0" macro="[0]!Sheet1.deleteRow">
                <anchor moveWithCells="1" sizeWithCells="1">
                  <from>
                    <xdr:col>6</xdr:col>
                    <xdr:colOff>0</xdr:colOff>
                    <xdr:row>354</xdr:row>
                    <xdr:rowOff>0</xdr:rowOff>
                  </from>
                  <to>
                    <xdr:col>10</xdr:col>
                    <xdr:colOff>0</xdr:colOff>
                    <xdr:row>355</xdr:row>
                    <xdr:rowOff>0</xdr:rowOff>
                  </to>
                </anchor>
              </controlPr>
            </control>
          </mc:Choice>
        </mc:AlternateContent>
        <mc:AlternateContent xmlns:mc="http://schemas.openxmlformats.org/markup-compatibility/2006">
          <mc:Choice Requires="x14">
            <control shapeId="13099" r:id="rId114" name="Button 1835">
              <controlPr locked="0" defaultSize="0" print="0" autoFill="0" autoPict="0" macro="[0]!Sheet1.deleteProcedure">
                <anchor moveWithCells="1" sizeWithCells="1">
                  <from>
                    <xdr:col>6</xdr:col>
                    <xdr:colOff>0</xdr:colOff>
                    <xdr:row>346</xdr:row>
                    <xdr:rowOff>0</xdr:rowOff>
                  </from>
                  <to>
                    <xdr:col>10</xdr:col>
                    <xdr:colOff>0</xdr:colOff>
                    <xdr:row>347</xdr:row>
                    <xdr:rowOff>0</xdr:rowOff>
                  </to>
                </anchor>
              </controlPr>
            </control>
          </mc:Choice>
        </mc:AlternateContent>
        <mc:AlternateContent xmlns:mc="http://schemas.openxmlformats.org/markup-compatibility/2006">
          <mc:Choice Requires="x14">
            <control shapeId="13118" r:id="rId115" name="Button 1854">
              <controlPr locked="0" defaultSize="0" print="0" autoFill="0" autoPict="0" macro="[0]!Sheet1.InsertNewTableRow">
                <anchor moveWithCells="1" sizeWithCells="1">
                  <from>
                    <xdr:col>6</xdr:col>
                    <xdr:colOff>0</xdr:colOff>
                    <xdr:row>367</xdr:row>
                    <xdr:rowOff>0</xdr:rowOff>
                  </from>
                  <to>
                    <xdr:col>10</xdr:col>
                    <xdr:colOff>0</xdr:colOff>
                    <xdr:row>368</xdr:row>
                    <xdr:rowOff>0</xdr:rowOff>
                  </to>
                </anchor>
              </controlPr>
            </control>
          </mc:Choice>
        </mc:AlternateContent>
        <mc:AlternateContent xmlns:mc="http://schemas.openxmlformats.org/markup-compatibility/2006">
          <mc:Choice Requires="x14">
            <control shapeId="13119" r:id="rId116" name="Button 1855">
              <controlPr locked="0" defaultSize="0" print="0" autoFill="0" autoPict="0" macro="[0]!Sheet1.deleteRow">
                <anchor moveWithCells="1" sizeWithCells="1">
                  <from>
                    <xdr:col>6</xdr:col>
                    <xdr:colOff>0</xdr:colOff>
                    <xdr:row>368</xdr:row>
                    <xdr:rowOff>0</xdr:rowOff>
                  </from>
                  <to>
                    <xdr:col>10</xdr:col>
                    <xdr:colOff>0</xdr:colOff>
                    <xdr:row>369</xdr:row>
                    <xdr:rowOff>0</xdr:rowOff>
                  </to>
                </anchor>
              </controlPr>
            </control>
          </mc:Choice>
        </mc:AlternateContent>
        <mc:AlternateContent xmlns:mc="http://schemas.openxmlformats.org/markup-compatibility/2006">
          <mc:Choice Requires="x14">
            <control shapeId="13120" r:id="rId117" name="Button 1856">
              <controlPr locked="0" defaultSize="0" print="0" autoFill="0" autoPict="0" macro="[0]!Sheet1.deleteProcedure">
                <anchor moveWithCells="1" sizeWithCells="1">
                  <from>
                    <xdr:col>6</xdr:col>
                    <xdr:colOff>0</xdr:colOff>
                    <xdr:row>360</xdr:row>
                    <xdr:rowOff>0</xdr:rowOff>
                  </from>
                  <to>
                    <xdr:col>10</xdr:col>
                    <xdr:colOff>0</xdr:colOff>
                    <xdr:row>361</xdr:row>
                    <xdr:rowOff>0</xdr:rowOff>
                  </to>
                </anchor>
              </controlPr>
            </control>
          </mc:Choice>
        </mc:AlternateContent>
        <mc:AlternateContent xmlns:mc="http://schemas.openxmlformats.org/markup-compatibility/2006">
          <mc:Choice Requires="x14">
            <control shapeId="13122" r:id="rId118" name="Button 1858">
              <controlPr locked="0" defaultSize="0" print="0" autoFill="0" autoPict="0" macro="[0]!Sheet1.deleteRow">
                <anchor moveWithCells="1" sizeWithCells="1">
                  <from>
                    <xdr:col>6</xdr:col>
                    <xdr:colOff>0</xdr:colOff>
                    <xdr:row>325</xdr:row>
                    <xdr:rowOff>0</xdr:rowOff>
                  </from>
                  <to>
                    <xdr:col>10</xdr:col>
                    <xdr:colOff>0</xdr:colOff>
                    <xdr:row>326</xdr:row>
                    <xdr:rowOff>0</xdr:rowOff>
                  </to>
                </anchor>
              </controlPr>
            </control>
          </mc:Choice>
        </mc:AlternateContent>
        <mc:AlternateContent xmlns:mc="http://schemas.openxmlformats.org/markup-compatibility/2006">
          <mc:Choice Requires="x14">
            <control shapeId="13123" r:id="rId119" name="Button 1859">
              <controlPr locked="0" defaultSize="0" print="0" autoFill="0" autoPict="0" macro="[0]!Sheet1.deleteRow">
                <anchor moveWithCells="1" sizeWithCells="1">
                  <from>
                    <xdr:col>6</xdr:col>
                    <xdr:colOff>0</xdr:colOff>
                    <xdr:row>326</xdr:row>
                    <xdr:rowOff>0</xdr:rowOff>
                  </from>
                  <to>
                    <xdr:col>10</xdr:col>
                    <xdr:colOff>0</xdr:colOff>
                    <xdr:row>327</xdr:row>
                    <xdr:rowOff>0</xdr:rowOff>
                  </to>
                </anchor>
              </controlPr>
            </control>
          </mc:Choice>
        </mc:AlternateContent>
        <mc:AlternateContent xmlns:mc="http://schemas.openxmlformats.org/markup-compatibility/2006">
          <mc:Choice Requires="x14">
            <control shapeId="13124" r:id="rId120" name="Button 1860">
              <controlPr locked="0" defaultSize="0" print="0" autoFill="0" autoPict="0" macro="[0]!Sheet1.deleteRow">
                <anchor moveWithCells="1" sizeWithCells="1">
                  <from>
                    <xdr:col>6</xdr:col>
                    <xdr:colOff>0</xdr:colOff>
                    <xdr:row>327</xdr:row>
                    <xdr:rowOff>0</xdr:rowOff>
                  </from>
                  <to>
                    <xdr:col>10</xdr:col>
                    <xdr:colOff>0</xdr:colOff>
                    <xdr:row>328</xdr:row>
                    <xdr:rowOff>0</xdr:rowOff>
                  </to>
                </anchor>
              </controlPr>
            </control>
          </mc:Choice>
        </mc:AlternateContent>
        <mc:AlternateContent xmlns:mc="http://schemas.openxmlformats.org/markup-compatibility/2006">
          <mc:Choice Requires="x14">
            <control shapeId="13146" r:id="rId121" name="Button 1882">
              <controlPr locked="0" defaultSize="0" print="0" autoFill="0" autoPict="0" macro="[0]!Sheet1.deleteRow">
                <anchor moveWithCells="1" sizeWithCells="1">
                  <from>
                    <xdr:col>6</xdr:col>
                    <xdr:colOff>0</xdr:colOff>
                    <xdr:row>339</xdr:row>
                    <xdr:rowOff>0</xdr:rowOff>
                  </from>
                  <to>
                    <xdr:col>10</xdr:col>
                    <xdr:colOff>0</xdr:colOff>
                    <xdr:row>340</xdr:row>
                    <xdr:rowOff>0</xdr:rowOff>
                  </to>
                </anchor>
              </controlPr>
            </control>
          </mc:Choice>
        </mc:AlternateContent>
        <mc:AlternateContent xmlns:mc="http://schemas.openxmlformats.org/markup-compatibility/2006">
          <mc:Choice Requires="x14">
            <control shapeId="13148" r:id="rId122" name="Button 1884">
              <controlPr locked="0" defaultSize="0" print="0" autoFill="0" autoPict="0" macro="[0]!Sheet1.deleteRow">
                <anchor moveWithCells="1" sizeWithCells="1">
                  <from>
                    <xdr:col>6</xdr:col>
                    <xdr:colOff>0</xdr:colOff>
                    <xdr:row>340</xdr:row>
                    <xdr:rowOff>0</xdr:rowOff>
                  </from>
                  <to>
                    <xdr:col>10</xdr:col>
                    <xdr:colOff>0</xdr:colOff>
                    <xdr:row>341</xdr:row>
                    <xdr:rowOff>0</xdr:rowOff>
                  </to>
                </anchor>
              </controlPr>
            </control>
          </mc:Choice>
        </mc:AlternateContent>
        <mc:AlternateContent xmlns:mc="http://schemas.openxmlformats.org/markup-compatibility/2006">
          <mc:Choice Requires="x14">
            <control shapeId="13149" r:id="rId123" name="Button 1885">
              <controlPr locked="0" defaultSize="0" print="0" autoFill="0" autoPict="0" macro="[0]!Sheet1.deleteRow">
                <anchor moveWithCells="1" sizeWithCells="1">
                  <from>
                    <xdr:col>6</xdr:col>
                    <xdr:colOff>0</xdr:colOff>
                    <xdr:row>341</xdr:row>
                    <xdr:rowOff>0</xdr:rowOff>
                  </from>
                  <to>
                    <xdr:col>10</xdr:col>
                    <xdr:colOff>0</xdr:colOff>
                    <xdr:row>342</xdr:row>
                    <xdr:rowOff>0</xdr:rowOff>
                  </to>
                </anchor>
              </controlPr>
            </control>
          </mc:Choice>
        </mc:AlternateContent>
        <mc:AlternateContent xmlns:mc="http://schemas.openxmlformats.org/markup-compatibility/2006">
          <mc:Choice Requires="x14">
            <control shapeId="13150" r:id="rId124" name="Button 1886">
              <controlPr locked="0" defaultSize="0" print="0" autoFill="0" autoPict="0" macro="[0]!Sheet1.deleteRow">
                <anchor moveWithCells="1" sizeWithCells="1">
                  <from>
                    <xdr:col>6</xdr:col>
                    <xdr:colOff>0</xdr:colOff>
                    <xdr:row>342</xdr:row>
                    <xdr:rowOff>0</xdr:rowOff>
                  </from>
                  <to>
                    <xdr:col>10</xdr:col>
                    <xdr:colOff>0</xdr:colOff>
                    <xdr:row>343</xdr:row>
                    <xdr:rowOff>0</xdr:rowOff>
                  </to>
                </anchor>
              </controlPr>
            </control>
          </mc:Choice>
        </mc:AlternateContent>
        <mc:AlternateContent xmlns:mc="http://schemas.openxmlformats.org/markup-compatibility/2006">
          <mc:Choice Requires="x14">
            <control shapeId="13151" r:id="rId125" name="Button 1887">
              <controlPr locked="0" defaultSize="0" print="0" autoFill="0" autoPict="0" macro="[0]!Sheet1.deleteRow">
                <anchor moveWithCells="1" sizeWithCells="1">
                  <from>
                    <xdr:col>6</xdr:col>
                    <xdr:colOff>0</xdr:colOff>
                    <xdr:row>343</xdr:row>
                    <xdr:rowOff>0</xdr:rowOff>
                  </from>
                  <to>
                    <xdr:col>10</xdr:col>
                    <xdr:colOff>0</xdr:colOff>
                    <xdr:row>344</xdr:row>
                    <xdr:rowOff>0</xdr:rowOff>
                  </to>
                </anchor>
              </controlPr>
            </control>
          </mc:Choice>
        </mc:AlternateContent>
        <mc:AlternateContent xmlns:mc="http://schemas.openxmlformats.org/markup-compatibility/2006">
          <mc:Choice Requires="x14">
            <control shapeId="13157" r:id="rId126" name="Button 1893">
              <controlPr locked="0" defaultSize="0" print="0" autoFill="0" autoPict="0" macro="[0]!Sheet1.deleteRow">
                <anchor moveWithCells="1" sizeWithCells="1">
                  <from>
                    <xdr:col>6</xdr:col>
                    <xdr:colOff>0</xdr:colOff>
                    <xdr:row>355</xdr:row>
                    <xdr:rowOff>0</xdr:rowOff>
                  </from>
                  <to>
                    <xdr:col>10</xdr:col>
                    <xdr:colOff>0</xdr:colOff>
                    <xdr:row>356</xdr:row>
                    <xdr:rowOff>0</xdr:rowOff>
                  </to>
                </anchor>
              </controlPr>
            </control>
          </mc:Choice>
        </mc:AlternateContent>
        <mc:AlternateContent xmlns:mc="http://schemas.openxmlformats.org/markup-compatibility/2006">
          <mc:Choice Requires="x14">
            <control shapeId="13158" r:id="rId127" name="Button 1894">
              <controlPr locked="0" defaultSize="0" print="0" autoFill="0" autoPict="0" macro="[0]!Sheet1.deleteRow">
                <anchor moveWithCells="1" sizeWithCells="1">
                  <from>
                    <xdr:col>6</xdr:col>
                    <xdr:colOff>0</xdr:colOff>
                    <xdr:row>356</xdr:row>
                    <xdr:rowOff>0</xdr:rowOff>
                  </from>
                  <to>
                    <xdr:col>10</xdr:col>
                    <xdr:colOff>0</xdr:colOff>
                    <xdr:row>357</xdr:row>
                    <xdr:rowOff>0</xdr:rowOff>
                  </to>
                </anchor>
              </controlPr>
            </control>
          </mc:Choice>
        </mc:AlternateContent>
        <mc:AlternateContent xmlns:mc="http://schemas.openxmlformats.org/markup-compatibility/2006">
          <mc:Choice Requires="x14">
            <control shapeId="13159" r:id="rId128" name="Button 1895">
              <controlPr locked="0" defaultSize="0" print="0" autoFill="0" autoPict="0" macro="[0]!Sheet1.deleteRow">
                <anchor moveWithCells="1" sizeWithCells="1">
                  <from>
                    <xdr:col>6</xdr:col>
                    <xdr:colOff>0</xdr:colOff>
                    <xdr:row>357</xdr:row>
                    <xdr:rowOff>0</xdr:rowOff>
                  </from>
                  <to>
                    <xdr:col>10</xdr:col>
                    <xdr:colOff>0</xdr:colOff>
                    <xdr:row>358</xdr:row>
                    <xdr:rowOff>0</xdr:rowOff>
                  </to>
                </anchor>
              </controlPr>
            </control>
          </mc:Choice>
        </mc:AlternateContent>
        <mc:AlternateContent xmlns:mc="http://schemas.openxmlformats.org/markup-compatibility/2006">
          <mc:Choice Requires="x14">
            <control shapeId="13165" r:id="rId129" name="Button 1901">
              <controlPr locked="0" defaultSize="0" print="0" autoFill="0" autoPict="0" macro="[0]!Sheet1.deleteRow">
                <anchor moveWithCells="1" sizeWithCells="1">
                  <from>
                    <xdr:col>6</xdr:col>
                    <xdr:colOff>0</xdr:colOff>
                    <xdr:row>369</xdr:row>
                    <xdr:rowOff>0</xdr:rowOff>
                  </from>
                  <to>
                    <xdr:col>10</xdr:col>
                    <xdr:colOff>0</xdr:colOff>
                    <xdr:row>370</xdr:row>
                    <xdr:rowOff>0</xdr:rowOff>
                  </to>
                </anchor>
              </controlPr>
            </control>
          </mc:Choice>
        </mc:AlternateContent>
        <mc:AlternateContent xmlns:mc="http://schemas.openxmlformats.org/markup-compatibility/2006">
          <mc:Choice Requires="x14">
            <control shapeId="13166" r:id="rId130" name="Button 1902">
              <controlPr locked="0" defaultSize="0" print="0" autoFill="0" autoPict="0" macro="[0]!Sheet1.deleteRow">
                <anchor moveWithCells="1" sizeWithCells="1">
                  <from>
                    <xdr:col>6</xdr:col>
                    <xdr:colOff>0</xdr:colOff>
                    <xdr:row>370</xdr:row>
                    <xdr:rowOff>0</xdr:rowOff>
                  </from>
                  <to>
                    <xdr:col>10</xdr:col>
                    <xdr:colOff>0</xdr:colOff>
                    <xdr:row>371</xdr:row>
                    <xdr:rowOff>0</xdr:rowOff>
                  </to>
                </anchor>
              </controlPr>
            </control>
          </mc:Choice>
        </mc:AlternateContent>
        <mc:AlternateContent xmlns:mc="http://schemas.openxmlformats.org/markup-compatibility/2006">
          <mc:Choice Requires="x14">
            <control shapeId="13167" r:id="rId131" name="Button 1903">
              <controlPr locked="0" defaultSize="0" print="0" autoFill="0" autoPict="0" macro="[0]!Sheet1.deleteRow">
                <anchor moveWithCells="1" sizeWithCells="1">
                  <from>
                    <xdr:col>6</xdr:col>
                    <xdr:colOff>0</xdr:colOff>
                    <xdr:row>371</xdr:row>
                    <xdr:rowOff>0</xdr:rowOff>
                  </from>
                  <to>
                    <xdr:col>10</xdr:col>
                    <xdr:colOff>0</xdr:colOff>
                    <xdr:row>372</xdr:row>
                    <xdr:rowOff>0</xdr:rowOff>
                  </to>
                </anchor>
              </controlPr>
            </control>
          </mc:Choice>
        </mc:AlternateContent>
        <mc:AlternateContent xmlns:mc="http://schemas.openxmlformats.org/markup-compatibility/2006">
          <mc:Choice Requires="x14">
            <control shapeId="13168" r:id="rId132" name="Button 1904">
              <controlPr locked="0" defaultSize="0" print="0" autoFill="0" autoPict="0" macro="[0]!Sheet1.deleteRow">
                <anchor moveWithCells="1" sizeWithCells="1">
                  <from>
                    <xdr:col>6</xdr:col>
                    <xdr:colOff>0</xdr:colOff>
                    <xdr:row>372</xdr:row>
                    <xdr:rowOff>0</xdr:rowOff>
                  </from>
                  <to>
                    <xdr:col>10</xdr:col>
                    <xdr:colOff>0</xdr:colOff>
                    <xdr:row>373</xdr:row>
                    <xdr:rowOff>0</xdr:rowOff>
                  </to>
                </anchor>
              </controlPr>
            </control>
          </mc:Choice>
        </mc:AlternateContent>
        <mc:AlternateContent xmlns:mc="http://schemas.openxmlformats.org/markup-compatibility/2006">
          <mc:Choice Requires="x14">
            <control shapeId="13188" r:id="rId133" name="Button 1924">
              <controlPr locked="0" defaultSize="0" print="0" autoFill="0" autoPict="0" macro="[0]!Sheet1.InsertNewTableRow">
                <anchor moveWithCells="1" sizeWithCells="1">
                  <from>
                    <xdr:col>6</xdr:col>
                    <xdr:colOff>0</xdr:colOff>
                    <xdr:row>382</xdr:row>
                    <xdr:rowOff>0</xdr:rowOff>
                  </from>
                  <to>
                    <xdr:col>10</xdr:col>
                    <xdr:colOff>0</xdr:colOff>
                    <xdr:row>383</xdr:row>
                    <xdr:rowOff>0</xdr:rowOff>
                  </to>
                </anchor>
              </controlPr>
            </control>
          </mc:Choice>
        </mc:AlternateContent>
        <mc:AlternateContent xmlns:mc="http://schemas.openxmlformats.org/markup-compatibility/2006">
          <mc:Choice Requires="x14">
            <control shapeId="13189" r:id="rId134" name="Button 1925">
              <controlPr locked="0" defaultSize="0" print="0" autoFill="0" autoPict="0" macro="[0]!Sheet1.deleteRow">
                <anchor moveWithCells="1" sizeWithCells="1">
                  <from>
                    <xdr:col>6</xdr:col>
                    <xdr:colOff>0</xdr:colOff>
                    <xdr:row>383</xdr:row>
                    <xdr:rowOff>0</xdr:rowOff>
                  </from>
                  <to>
                    <xdr:col>10</xdr:col>
                    <xdr:colOff>0</xdr:colOff>
                    <xdr:row>384</xdr:row>
                    <xdr:rowOff>0</xdr:rowOff>
                  </to>
                </anchor>
              </controlPr>
            </control>
          </mc:Choice>
        </mc:AlternateContent>
        <mc:AlternateContent xmlns:mc="http://schemas.openxmlformats.org/markup-compatibility/2006">
          <mc:Choice Requires="x14">
            <control shapeId="13190" r:id="rId135" name="Button 1926">
              <controlPr locked="0" defaultSize="0" print="0" autoFill="0" autoPict="0" macro="[0]!Sheet1.deleteProcedure">
                <anchor moveWithCells="1" sizeWithCells="1">
                  <from>
                    <xdr:col>6</xdr:col>
                    <xdr:colOff>0</xdr:colOff>
                    <xdr:row>375</xdr:row>
                    <xdr:rowOff>0</xdr:rowOff>
                  </from>
                  <to>
                    <xdr:col>10</xdr:col>
                    <xdr:colOff>0</xdr:colOff>
                    <xdr:row>376</xdr:row>
                    <xdr:rowOff>0</xdr:rowOff>
                  </to>
                </anchor>
              </controlPr>
            </control>
          </mc:Choice>
        </mc:AlternateContent>
        <mc:AlternateContent xmlns:mc="http://schemas.openxmlformats.org/markup-compatibility/2006">
          <mc:Choice Requires="x14">
            <control shapeId="13209" r:id="rId136" name="Button 1945">
              <controlPr locked="0" defaultSize="0" print="0" autoFill="0" autoPict="0" macro="[0]!Sheet1.InsertNewTableRow">
                <anchor moveWithCells="1" sizeWithCells="1">
                  <from>
                    <xdr:col>6</xdr:col>
                    <xdr:colOff>0</xdr:colOff>
                    <xdr:row>394</xdr:row>
                    <xdr:rowOff>0</xdr:rowOff>
                  </from>
                  <to>
                    <xdr:col>10</xdr:col>
                    <xdr:colOff>0</xdr:colOff>
                    <xdr:row>395</xdr:row>
                    <xdr:rowOff>0</xdr:rowOff>
                  </to>
                </anchor>
              </controlPr>
            </control>
          </mc:Choice>
        </mc:AlternateContent>
        <mc:AlternateContent xmlns:mc="http://schemas.openxmlformats.org/markup-compatibility/2006">
          <mc:Choice Requires="x14">
            <control shapeId="13210" r:id="rId137" name="Button 1946">
              <controlPr locked="0" defaultSize="0" print="0" autoFill="0" autoPict="0" macro="[0]!Sheet1.deleteRow">
                <anchor moveWithCells="1" sizeWithCells="1">
                  <from>
                    <xdr:col>6</xdr:col>
                    <xdr:colOff>0</xdr:colOff>
                    <xdr:row>395</xdr:row>
                    <xdr:rowOff>0</xdr:rowOff>
                  </from>
                  <to>
                    <xdr:col>10</xdr:col>
                    <xdr:colOff>0</xdr:colOff>
                    <xdr:row>396</xdr:row>
                    <xdr:rowOff>0</xdr:rowOff>
                  </to>
                </anchor>
              </controlPr>
            </control>
          </mc:Choice>
        </mc:AlternateContent>
        <mc:AlternateContent xmlns:mc="http://schemas.openxmlformats.org/markup-compatibility/2006">
          <mc:Choice Requires="x14">
            <control shapeId="13211" r:id="rId138" name="Button 1947">
              <controlPr locked="0" defaultSize="0" print="0" autoFill="0" autoPict="0" macro="[0]!Sheet1.deleteProcedure">
                <anchor moveWithCells="1" sizeWithCells="1">
                  <from>
                    <xdr:col>6</xdr:col>
                    <xdr:colOff>0</xdr:colOff>
                    <xdr:row>387</xdr:row>
                    <xdr:rowOff>0</xdr:rowOff>
                  </from>
                  <to>
                    <xdr:col>10</xdr:col>
                    <xdr:colOff>0</xdr:colOff>
                    <xdr:row>388</xdr:row>
                    <xdr:rowOff>0</xdr:rowOff>
                  </to>
                </anchor>
              </controlPr>
            </control>
          </mc:Choice>
        </mc:AlternateContent>
        <mc:AlternateContent xmlns:mc="http://schemas.openxmlformats.org/markup-compatibility/2006">
          <mc:Choice Requires="x14">
            <control shapeId="13230" r:id="rId139" name="Button 1966">
              <controlPr locked="0" defaultSize="0" print="0" autoFill="0" autoPict="0" macro="[0]!Sheet1.InsertNewTableRow">
                <anchor moveWithCells="1" sizeWithCells="1">
                  <from>
                    <xdr:col>6</xdr:col>
                    <xdr:colOff>0</xdr:colOff>
                    <xdr:row>406</xdr:row>
                    <xdr:rowOff>0</xdr:rowOff>
                  </from>
                  <to>
                    <xdr:col>10</xdr:col>
                    <xdr:colOff>0</xdr:colOff>
                    <xdr:row>407</xdr:row>
                    <xdr:rowOff>0</xdr:rowOff>
                  </to>
                </anchor>
              </controlPr>
            </control>
          </mc:Choice>
        </mc:AlternateContent>
        <mc:AlternateContent xmlns:mc="http://schemas.openxmlformats.org/markup-compatibility/2006">
          <mc:Choice Requires="x14">
            <control shapeId="13231" r:id="rId140" name="Button 1967">
              <controlPr locked="0" defaultSize="0" print="0" autoFill="0" autoPict="0" macro="[0]!Sheet1.deleteRow">
                <anchor moveWithCells="1" sizeWithCells="1">
                  <from>
                    <xdr:col>6</xdr:col>
                    <xdr:colOff>0</xdr:colOff>
                    <xdr:row>407</xdr:row>
                    <xdr:rowOff>0</xdr:rowOff>
                  </from>
                  <to>
                    <xdr:col>10</xdr:col>
                    <xdr:colOff>0</xdr:colOff>
                    <xdr:row>408</xdr:row>
                    <xdr:rowOff>0</xdr:rowOff>
                  </to>
                </anchor>
              </controlPr>
            </control>
          </mc:Choice>
        </mc:AlternateContent>
        <mc:AlternateContent xmlns:mc="http://schemas.openxmlformats.org/markup-compatibility/2006">
          <mc:Choice Requires="x14">
            <control shapeId="13232" r:id="rId141" name="Button 1968">
              <controlPr locked="0" defaultSize="0" print="0" autoFill="0" autoPict="0" macro="[0]!Sheet1.deleteProcedure">
                <anchor moveWithCells="1" sizeWithCells="1">
                  <from>
                    <xdr:col>6</xdr:col>
                    <xdr:colOff>0</xdr:colOff>
                    <xdr:row>399</xdr:row>
                    <xdr:rowOff>0</xdr:rowOff>
                  </from>
                  <to>
                    <xdr:col>10</xdr:col>
                    <xdr:colOff>0</xdr:colOff>
                    <xdr:row>400</xdr:row>
                    <xdr:rowOff>0</xdr:rowOff>
                  </to>
                </anchor>
              </controlPr>
            </control>
          </mc:Choice>
        </mc:AlternateContent>
        <mc:AlternateContent xmlns:mc="http://schemas.openxmlformats.org/markup-compatibility/2006">
          <mc:Choice Requires="x14">
            <control shapeId="13251" r:id="rId142" name="Button 1987">
              <controlPr locked="0" defaultSize="0" print="0" autoFill="0" autoPict="0" macro="[0]!Sheet1.InsertNewTableRow">
                <anchor moveWithCells="1" sizeWithCells="1">
                  <from>
                    <xdr:col>6</xdr:col>
                    <xdr:colOff>0</xdr:colOff>
                    <xdr:row>418</xdr:row>
                    <xdr:rowOff>0</xdr:rowOff>
                  </from>
                  <to>
                    <xdr:col>10</xdr:col>
                    <xdr:colOff>0</xdr:colOff>
                    <xdr:row>419</xdr:row>
                    <xdr:rowOff>0</xdr:rowOff>
                  </to>
                </anchor>
              </controlPr>
            </control>
          </mc:Choice>
        </mc:AlternateContent>
        <mc:AlternateContent xmlns:mc="http://schemas.openxmlformats.org/markup-compatibility/2006">
          <mc:Choice Requires="x14">
            <control shapeId="13252" r:id="rId143" name="Button 1988">
              <controlPr locked="0" defaultSize="0" print="0" autoFill="0" autoPict="0" macro="[0]!Sheet1.deleteRow">
                <anchor moveWithCells="1" sizeWithCells="1">
                  <from>
                    <xdr:col>6</xdr:col>
                    <xdr:colOff>0</xdr:colOff>
                    <xdr:row>419</xdr:row>
                    <xdr:rowOff>0</xdr:rowOff>
                  </from>
                  <to>
                    <xdr:col>10</xdr:col>
                    <xdr:colOff>0</xdr:colOff>
                    <xdr:row>420</xdr:row>
                    <xdr:rowOff>0</xdr:rowOff>
                  </to>
                </anchor>
              </controlPr>
            </control>
          </mc:Choice>
        </mc:AlternateContent>
        <mc:AlternateContent xmlns:mc="http://schemas.openxmlformats.org/markup-compatibility/2006">
          <mc:Choice Requires="x14">
            <control shapeId="13253" r:id="rId144" name="Button 1989">
              <controlPr locked="0" defaultSize="0" print="0" autoFill="0" autoPict="0" macro="[0]!Sheet1.deleteProcedure">
                <anchor moveWithCells="1" sizeWithCells="1">
                  <from>
                    <xdr:col>6</xdr:col>
                    <xdr:colOff>0</xdr:colOff>
                    <xdr:row>411</xdr:row>
                    <xdr:rowOff>0</xdr:rowOff>
                  </from>
                  <to>
                    <xdr:col>10</xdr:col>
                    <xdr:colOff>0</xdr:colOff>
                    <xdr:row>412</xdr:row>
                    <xdr:rowOff>0</xdr:rowOff>
                  </to>
                </anchor>
              </controlPr>
            </control>
          </mc:Choice>
        </mc:AlternateContent>
        <mc:AlternateContent xmlns:mc="http://schemas.openxmlformats.org/markup-compatibility/2006">
          <mc:Choice Requires="x14">
            <control shapeId="13289" r:id="rId145" name="Button 2025">
              <controlPr locked="0" defaultSize="0" print="0" autoFill="0" autoPict="0" macro="[0]!Sheet1.InsertNewTableRow">
                <anchor moveWithCells="1" sizeWithCells="1">
                  <from>
                    <xdr:col>6</xdr:col>
                    <xdr:colOff>0</xdr:colOff>
                    <xdr:row>430</xdr:row>
                    <xdr:rowOff>0</xdr:rowOff>
                  </from>
                  <to>
                    <xdr:col>10</xdr:col>
                    <xdr:colOff>0</xdr:colOff>
                    <xdr:row>431</xdr:row>
                    <xdr:rowOff>0</xdr:rowOff>
                  </to>
                </anchor>
              </controlPr>
            </control>
          </mc:Choice>
        </mc:AlternateContent>
        <mc:AlternateContent xmlns:mc="http://schemas.openxmlformats.org/markup-compatibility/2006">
          <mc:Choice Requires="x14">
            <control shapeId="13290" r:id="rId146" name="Button 2026">
              <controlPr locked="0" defaultSize="0" print="0" autoFill="0" autoPict="0" macro="[0]!Sheet1.deleteRow">
                <anchor moveWithCells="1" sizeWithCells="1">
                  <from>
                    <xdr:col>6</xdr:col>
                    <xdr:colOff>0</xdr:colOff>
                    <xdr:row>431</xdr:row>
                    <xdr:rowOff>0</xdr:rowOff>
                  </from>
                  <to>
                    <xdr:col>10</xdr:col>
                    <xdr:colOff>0</xdr:colOff>
                    <xdr:row>432</xdr:row>
                    <xdr:rowOff>0</xdr:rowOff>
                  </to>
                </anchor>
              </controlPr>
            </control>
          </mc:Choice>
        </mc:AlternateContent>
        <mc:AlternateContent xmlns:mc="http://schemas.openxmlformats.org/markup-compatibility/2006">
          <mc:Choice Requires="x14">
            <control shapeId="13291" r:id="rId147" name="Button 2027">
              <controlPr locked="0" defaultSize="0" print="0" autoFill="0" autoPict="0" macro="[0]!Sheet1.deleteProcedure">
                <anchor moveWithCells="1" sizeWithCells="1">
                  <from>
                    <xdr:col>6</xdr:col>
                    <xdr:colOff>0</xdr:colOff>
                    <xdr:row>423</xdr:row>
                    <xdr:rowOff>0</xdr:rowOff>
                  </from>
                  <to>
                    <xdr:col>10</xdr:col>
                    <xdr:colOff>0</xdr:colOff>
                    <xdr:row>424</xdr:row>
                    <xdr:rowOff>0</xdr:rowOff>
                  </to>
                </anchor>
              </controlPr>
            </control>
          </mc:Choice>
        </mc:AlternateContent>
        <mc:AlternateContent xmlns:mc="http://schemas.openxmlformats.org/markup-compatibility/2006">
          <mc:Choice Requires="x14">
            <control shapeId="13310" r:id="rId148" name="Button 2046">
              <controlPr locked="0" defaultSize="0" print="0" autoFill="0" autoPict="0" macro="[0]!Sheet1.InsertNewTableRow">
                <anchor moveWithCells="1" sizeWithCells="1">
                  <from>
                    <xdr:col>6</xdr:col>
                    <xdr:colOff>0</xdr:colOff>
                    <xdr:row>443</xdr:row>
                    <xdr:rowOff>0</xdr:rowOff>
                  </from>
                  <to>
                    <xdr:col>10</xdr:col>
                    <xdr:colOff>0</xdr:colOff>
                    <xdr:row>444</xdr:row>
                    <xdr:rowOff>0</xdr:rowOff>
                  </to>
                </anchor>
              </controlPr>
            </control>
          </mc:Choice>
        </mc:AlternateContent>
        <mc:AlternateContent xmlns:mc="http://schemas.openxmlformats.org/markup-compatibility/2006">
          <mc:Choice Requires="x14">
            <control shapeId="13311" r:id="rId149" name="Button 2047">
              <controlPr locked="0" defaultSize="0" print="0" autoFill="0" autoPict="0" macro="[0]!Sheet1.deleteRow">
                <anchor moveWithCells="1" sizeWithCells="1">
                  <from>
                    <xdr:col>6</xdr:col>
                    <xdr:colOff>0</xdr:colOff>
                    <xdr:row>444</xdr:row>
                    <xdr:rowOff>0</xdr:rowOff>
                  </from>
                  <to>
                    <xdr:col>10</xdr:col>
                    <xdr:colOff>0</xdr:colOff>
                    <xdr:row>445</xdr:row>
                    <xdr:rowOff>0</xdr:rowOff>
                  </to>
                </anchor>
              </controlPr>
            </control>
          </mc:Choice>
        </mc:AlternateContent>
        <mc:AlternateContent xmlns:mc="http://schemas.openxmlformats.org/markup-compatibility/2006">
          <mc:Choice Requires="x14">
            <control shapeId="17408" r:id="rId150" name="Button 2048">
              <controlPr locked="0" defaultSize="0" print="0" autoFill="0" autoPict="0" macro="[0]!Sheet1.deleteProcedure">
                <anchor moveWithCells="1" sizeWithCells="1">
                  <from>
                    <xdr:col>6</xdr:col>
                    <xdr:colOff>0</xdr:colOff>
                    <xdr:row>436</xdr:row>
                    <xdr:rowOff>0</xdr:rowOff>
                  </from>
                  <to>
                    <xdr:col>10</xdr:col>
                    <xdr:colOff>0</xdr:colOff>
                    <xdr:row>437</xdr:row>
                    <xdr:rowOff>0</xdr:rowOff>
                  </to>
                </anchor>
              </controlPr>
            </control>
          </mc:Choice>
        </mc:AlternateContent>
        <mc:AlternateContent xmlns:mc="http://schemas.openxmlformats.org/markup-compatibility/2006">
          <mc:Choice Requires="x14">
            <control shapeId="17427" r:id="rId151" name="Button 2067">
              <controlPr locked="0" defaultSize="0" print="0" autoFill="0" autoPict="0" macro="[0]!Sheet1.InsertNewTableRow">
                <anchor moveWithCells="1" sizeWithCells="1">
                  <from>
                    <xdr:col>6</xdr:col>
                    <xdr:colOff>0</xdr:colOff>
                    <xdr:row>456</xdr:row>
                    <xdr:rowOff>0</xdr:rowOff>
                  </from>
                  <to>
                    <xdr:col>10</xdr:col>
                    <xdr:colOff>0</xdr:colOff>
                    <xdr:row>457</xdr:row>
                    <xdr:rowOff>0</xdr:rowOff>
                  </to>
                </anchor>
              </controlPr>
            </control>
          </mc:Choice>
        </mc:AlternateContent>
        <mc:AlternateContent xmlns:mc="http://schemas.openxmlformats.org/markup-compatibility/2006">
          <mc:Choice Requires="x14">
            <control shapeId="17428" r:id="rId152" name="Button 2068">
              <controlPr locked="0" defaultSize="0" print="0" autoFill="0" autoPict="0" macro="[0]!Sheet1.deleteRow">
                <anchor moveWithCells="1" sizeWithCells="1">
                  <from>
                    <xdr:col>6</xdr:col>
                    <xdr:colOff>0</xdr:colOff>
                    <xdr:row>457</xdr:row>
                    <xdr:rowOff>0</xdr:rowOff>
                  </from>
                  <to>
                    <xdr:col>10</xdr:col>
                    <xdr:colOff>0</xdr:colOff>
                    <xdr:row>458</xdr:row>
                    <xdr:rowOff>0</xdr:rowOff>
                  </to>
                </anchor>
              </controlPr>
            </control>
          </mc:Choice>
        </mc:AlternateContent>
        <mc:AlternateContent xmlns:mc="http://schemas.openxmlformats.org/markup-compatibility/2006">
          <mc:Choice Requires="x14">
            <control shapeId="17429" r:id="rId153" name="Button 2069">
              <controlPr locked="0" defaultSize="0" print="0" autoFill="0" autoPict="0" macro="[0]!Sheet1.deleteProcedure">
                <anchor moveWithCells="1" sizeWithCells="1">
                  <from>
                    <xdr:col>6</xdr:col>
                    <xdr:colOff>0</xdr:colOff>
                    <xdr:row>449</xdr:row>
                    <xdr:rowOff>0</xdr:rowOff>
                  </from>
                  <to>
                    <xdr:col>10</xdr:col>
                    <xdr:colOff>0</xdr:colOff>
                    <xdr:row>450</xdr:row>
                    <xdr:rowOff>0</xdr:rowOff>
                  </to>
                </anchor>
              </controlPr>
            </control>
          </mc:Choice>
        </mc:AlternateContent>
        <mc:AlternateContent xmlns:mc="http://schemas.openxmlformats.org/markup-compatibility/2006">
          <mc:Choice Requires="x14">
            <control shapeId="17448" r:id="rId154" name="Button 2088">
              <controlPr locked="0" defaultSize="0" print="0" autoFill="0" autoPict="0" macro="[0]!Sheet1.InsertNewTableRow">
                <anchor moveWithCells="1" sizeWithCells="1">
                  <from>
                    <xdr:col>6</xdr:col>
                    <xdr:colOff>0</xdr:colOff>
                    <xdr:row>469</xdr:row>
                    <xdr:rowOff>0</xdr:rowOff>
                  </from>
                  <to>
                    <xdr:col>10</xdr:col>
                    <xdr:colOff>0</xdr:colOff>
                    <xdr:row>470</xdr:row>
                    <xdr:rowOff>0</xdr:rowOff>
                  </to>
                </anchor>
              </controlPr>
            </control>
          </mc:Choice>
        </mc:AlternateContent>
        <mc:AlternateContent xmlns:mc="http://schemas.openxmlformats.org/markup-compatibility/2006">
          <mc:Choice Requires="x14">
            <control shapeId="17449" r:id="rId155" name="Button 2089">
              <controlPr locked="0" defaultSize="0" print="0" autoFill="0" autoPict="0" macro="[0]!Sheet1.deleteRow">
                <anchor moveWithCells="1" sizeWithCells="1">
                  <from>
                    <xdr:col>6</xdr:col>
                    <xdr:colOff>0</xdr:colOff>
                    <xdr:row>470</xdr:row>
                    <xdr:rowOff>0</xdr:rowOff>
                  </from>
                  <to>
                    <xdr:col>10</xdr:col>
                    <xdr:colOff>0</xdr:colOff>
                    <xdr:row>471</xdr:row>
                    <xdr:rowOff>0</xdr:rowOff>
                  </to>
                </anchor>
              </controlPr>
            </control>
          </mc:Choice>
        </mc:AlternateContent>
        <mc:AlternateContent xmlns:mc="http://schemas.openxmlformats.org/markup-compatibility/2006">
          <mc:Choice Requires="x14">
            <control shapeId="17450" r:id="rId156" name="Button 2090">
              <controlPr locked="0" defaultSize="0" print="0" autoFill="0" autoPict="0" macro="[0]!Sheet1.deleteProcedure">
                <anchor moveWithCells="1" sizeWithCells="1">
                  <from>
                    <xdr:col>6</xdr:col>
                    <xdr:colOff>0</xdr:colOff>
                    <xdr:row>462</xdr:row>
                    <xdr:rowOff>0</xdr:rowOff>
                  </from>
                  <to>
                    <xdr:col>10</xdr:col>
                    <xdr:colOff>0</xdr:colOff>
                    <xdr:row>463</xdr:row>
                    <xdr:rowOff>0</xdr:rowOff>
                  </to>
                </anchor>
              </controlPr>
            </control>
          </mc:Choice>
        </mc:AlternateContent>
        <mc:AlternateContent xmlns:mc="http://schemas.openxmlformats.org/markup-compatibility/2006">
          <mc:Choice Requires="x14">
            <control shapeId="17451" r:id="rId157" name="Button 2091">
              <controlPr locked="0" defaultSize="0" print="0" autoFill="0" autoPict="0" macro="[0]!Sheet1.deleteRow">
                <anchor moveWithCells="1" sizeWithCells="1">
                  <from>
                    <xdr:col>6</xdr:col>
                    <xdr:colOff>0</xdr:colOff>
                    <xdr:row>432</xdr:row>
                    <xdr:rowOff>0</xdr:rowOff>
                  </from>
                  <to>
                    <xdr:col>10</xdr:col>
                    <xdr:colOff>0</xdr:colOff>
                    <xdr:row>433</xdr:row>
                    <xdr:rowOff>0</xdr:rowOff>
                  </to>
                </anchor>
              </controlPr>
            </control>
          </mc:Choice>
        </mc:AlternateContent>
        <mc:AlternateContent xmlns:mc="http://schemas.openxmlformats.org/markup-compatibility/2006">
          <mc:Choice Requires="x14">
            <control shapeId="17452" r:id="rId158" name="Button 2092">
              <controlPr locked="0" defaultSize="0" print="0" autoFill="0" autoPict="0" macro="[0]!Sheet1.deleteRow">
                <anchor moveWithCells="1" sizeWithCells="1">
                  <from>
                    <xdr:col>6</xdr:col>
                    <xdr:colOff>0</xdr:colOff>
                    <xdr:row>433</xdr:row>
                    <xdr:rowOff>0</xdr:rowOff>
                  </from>
                  <to>
                    <xdr:col>10</xdr:col>
                    <xdr:colOff>0</xdr:colOff>
                    <xdr:row>434</xdr:row>
                    <xdr:rowOff>0</xdr:rowOff>
                  </to>
                </anchor>
              </controlPr>
            </control>
          </mc:Choice>
        </mc:AlternateContent>
        <mc:AlternateContent xmlns:mc="http://schemas.openxmlformats.org/markup-compatibility/2006">
          <mc:Choice Requires="x14">
            <control shapeId="17453" r:id="rId159" name="Button 2093">
              <controlPr locked="0" defaultSize="0" print="0" autoFill="0" autoPict="0" macro="[0]!Sheet1.deleteRow">
                <anchor moveWithCells="1" sizeWithCells="1">
                  <from>
                    <xdr:col>6</xdr:col>
                    <xdr:colOff>0</xdr:colOff>
                    <xdr:row>445</xdr:row>
                    <xdr:rowOff>0</xdr:rowOff>
                  </from>
                  <to>
                    <xdr:col>10</xdr:col>
                    <xdr:colOff>0</xdr:colOff>
                    <xdr:row>446</xdr:row>
                    <xdr:rowOff>0</xdr:rowOff>
                  </to>
                </anchor>
              </controlPr>
            </control>
          </mc:Choice>
        </mc:AlternateContent>
        <mc:AlternateContent xmlns:mc="http://schemas.openxmlformats.org/markup-compatibility/2006">
          <mc:Choice Requires="x14">
            <control shapeId="17454" r:id="rId160" name="Button 2094">
              <controlPr locked="0" defaultSize="0" print="0" autoFill="0" autoPict="0" macro="[0]!Sheet1.deleteRow">
                <anchor moveWithCells="1" sizeWithCells="1">
                  <from>
                    <xdr:col>6</xdr:col>
                    <xdr:colOff>0</xdr:colOff>
                    <xdr:row>446</xdr:row>
                    <xdr:rowOff>0</xdr:rowOff>
                  </from>
                  <to>
                    <xdr:col>10</xdr:col>
                    <xdr:colOff>0</xdr:colOff>
                    <xdr:row>447</xdr:row>
                    <xdr:rowOff>0</xdr:rowOff>
                  </to>
                </anchor>
              </controlPr>
            </control>
          </mc:Choice>
        </mc:AlternateContent>
        <mc:AlternateContent xmlns:mc="http://schemas.openxmlformats.org/markup-compatibility/2006">
          <mc:Choice Requires="x14">
            <control shapeId="17456" r:id="rId161" name="Button 2096">
              <controlPr locked="0" defaultSize="0" print="0" autoFill="0" autoPict="0" macro="[0]!Sheet1.deleteRow">
                <anchor moveWithCells="1" sizeWithCells="1">
                  <from>
                    <xdr:col>6</xdr:col>
                    <xdr:colOff>0</xdr:colOff>
                    <xdr:row>458</xdr:row>
                    <xdr:rowOff>0</xdr:rowOff>
                  </from>
                  <to>
                    <xdr:col>10</xdr:col>
                    <xdr:colOff>0</xdr:colOff>
                    <xdr:row>459</xdr:row>
                    <xdr:rowOff>0</xdr:rowOff>
                  </to>
                </anchor>
              </controlPr>
            </control>
          </mc:Choice>
        </mc:AlternateContent>
        <mc:AlternateContent xmlns:mc="http://schemas.openxmlformats.org/markup-compatibility/2006">
          <mc:Choice Requires="x14">
            <control shapeId="17457" r:id="rId162" name="Button 2097">
              <controlPr locked="0" defaultSize="0" print="0" autoFill="0" autoPict="0" macro="[0]!Sheet1.deleteRow">
                <anchor moveWithCells="1" sizeWithCells="1">
                  <from>
                    <xdr:col>6</xdr:col>
                    <xdr:colOff>0</xdr:colOff>
                    <xdr:row>459</xdr:row>
                    <xdr:rowOff>0</xdr:rowOff>
                  </from>
                  <to>
                    <xdr:col>10</xdr:col>
                    <xdr:colOff>0</xdr:colOff>
                    <xdr:row>460</xdr:row>
                    <xdr:rowOff>0</xdr:rowOff>
                  </to>
                </anchor>
              </controlPr>
            </control>
          </mc:Choice>
        </mc:AlternateContent>
        <mc:AlternateContent xmlns:mc="http://schemas.openxmlformats.org/markup-compatibility/2006">
          <mc:Choice Requires="x14">
            <control shapeId="17458" r:id="rId163" name="Button 2098">
              <controlPr locked="0" defaultSize="0" print="0" autoFill="0" autoPict="0" macro="[0]!Sheet1.deleteRow">
                <anchor moveWithCells="1" sizeWithCells="1">
                  <from>
                    <xdr:col>6</xdr:col>
                    <xdr:colOff>0</xdr:colOff>
                    <xdr:row>471</xdr:row>
                    <xdr:rowOff>0</xdr:rowOff>
                  </from>
                  <to>
                    <xdr:col>10</xdr:col>
                    <xdr:colOff>0</xdr:colOff>
                    <xdr:row>472</xdr:row>
                    <xdr:rowOff>0</xdr:rowOff>
                  </to>
                </anchor>
              </controlPr>
            </control>
          </mc:Choice>
        </mc:AlternateContent>
        <mc:AlternateContent xmlns:mc="http://schemas.openxmlformats.org/markup-compatibility/2006">
          <mc:Choice Requires="x14">
            <control shapeId="17459" r:id="rId164" name="Button 2099">
              <controlPr locked="0" defaultSize="0" print="0" autoFill="0" autoPict="0" macro="[0]!Sheet1.deleteRow">
                <anchor moveWithCells="1" sizeWithCells="1">
                  <from>
                    <xdr:col>6</xdr:col>
                    <xdr:colOff>0</xdr:colOff>
                    <xdr:row>472</xdr:row>
                    <xdr:rowOff>0</xdr:rowOff>
                  </from>
                  <to>
                    <xdr:col>10</xdr:col>
                    <xdr:colOff>0</xdr:colOff>
                    <xdr:row>473</xdr:row>
                    <xdr:rowOff>0</xdr:rowOff>
                  </to>
                </anchor>
              </controlPr>
            </control>
          </mc:Choice>
        </mc:AlternateContent>
        <mc:AlternateContent xmlns:mc="http://schemas.openxmlformats.org/markup-compatibility/2006">
          <mc:Choice Requires="x14">
            <control shapeId="17478" r:id="rId165" name="Button 2118">
              <controlPr locked="0" defaultSize="0" print="0" autoFill="0" autoPict="0" macro="[0]!Sheet1.InsertNewTableRow">
                <anchor moveWithCells="1" sizeWithCells="1">
                  <from>
                    <xdr:col>6</xdr:col>
                    <xdr:colOff>0</xdr:colOff>
                    <xdr:row>482</xdr:row>
                    <xdr:rowOff>0</xdr:rowOff>
                  </from>
                  <to>
                    <xdr:col>10</xdr:col>
                    <xdr:colOff>0</xdr:colOff>
                    <xdr:row>483</xdr:row>
                    <xdr:rowOff>0</xdr:rowOff>
                  </to>
                </anchor>
              </controlPr>
            </control>
          </mc:Choice>
        </mc:AlternateContent>
        <mc:AlternateContent xmlns:mc="http://schemas.openxmlformats.org/markup-compatibility/2006">
          <mc:Choice Requires="x14">
            <control shapeId="17479" r:id="rId166" name="Button 2119">
              <controlPr locked="0" defaultSize="0" print="0" autoFill="0" autoPict="0" macro="[0]!Sheet1.deleteRow">
                <anchor moveWithCells="1" sizeWithCells="1">
                  <from>
                    <xdr:col>6</xdr:col>
                    <xdr:colOff>0</xdr:colOff>
                    <xdr:row>483</xdr:row>
                    <xdr:rowOff>0</xdr:rowOff>
                  </from>
                  <to>
                    <xdr:col>10</xdr:col>
                    <xdr:colOff>0</xdr:colOff>
                    <xdr:row>484</xdr:row>
                    <xdr:rowOff>0</xdr:rowOff>
                  </to>
                </anchor>
              </controlPr>
            </control>
          </mc:Choice>
        </mc:AlternateContent>
        <mc:AlternateContent xmlns:mc="http://schemas.openxmlformats.org/markup-compatibility/2006">
          <mc:Choice Requires="x14">
            <control shapeId="17480" r:id="rId167" name="Button 2120">
              <controlPr locked="0" defaultSize="0" print="0" autoFill="0" autoPict="0" macro="[0]!Sheet1.deleteProcedure">
                <anchor moveWithCells="1" sizeWithCells="1">
                  <from>
                    <xdr:col>6</xdr:col>
                    <xdr:colOff>0</xdr:colOff>
                    <xdr:row>475</xdr:row>
                    <xdr:rowOff>0</xdr:rowOff>
                  </from>
                  <to>
                    <xdr:col>10</xdr:col>
                    <xdr:colOff>0</xdr:colOff>
                    <xdr:row>476</xdr:row>
                    <xdr:rowOff>0</xdr:rowOff>
                  </to>
                </anchor>
              </controlPr>
            </control>
          </mc:Choice>
        </mc:AlternateContent>
        <mc:AlternateContent xmlns:mc="http://schemas.openxmlformats.org/markup-compatibility/2006">
          <mc:Choice Requires="x14">
            <control shapeId="17499" r:id="rId168" name="Button 2139">
              <controlPr locked="0" defaultSize="0" print="0" autoFill="0" autoPict="0" macro="[0]!Sheet1.InsertNewTableRow">
                <anchor moveWithCells="1" sizeWithCells="1">
                  <from>
                    <xdr:col>6</xdr:col>
                    <xdr:colOff>0</xdr:colOff>
                    <xdr:row>494</xdr:row>
                    <xdr:rowOff>0</xdr:rowOff>
                  </from>
                  <to>
                    <xdr:col>10</xdr:col>
                    <xdr:colOff>0</xdr:colOff>
                    <xdr:row>495</xdr:row>
                    <xdr:rowOff>0</xdr:rowOff>
                  </to>
                </anchor>
              </controlPr>
            </control>
          </mc:Choice>
        </mc:AlternateContent>
        <mc:AlternateContent xmlns:mc="http://schemas.openxmlformats.org/markup-compatibility/2006">
          <mc:Choice Requires="x14">
            <control shapeId="17500" r:id="rId169" name="Button 2140">
              <controlPr locked="0" defaultSize="0" print="0" autoFill="0" autoPict="0" macro="[0]!Sheet1.deleteRow">
                <anchor moveWithCells="1" sizeWithCells="1">
                  <from>
                    <xdr:col>6</xdr:col>
                    <xdr:colOff>0</xdr:colOff>
                    <xdr:row>495</xdr:row>
                    <xdr:rowOff>0</xdr:rowOff>
                  </from>
                  <to>
                    <xdr:col>10</xdr:col>
                    <xdr:colOff>0</xdr:colOff>
                    <xdr:row>496</xdr:row>
                    <xdr:rowOff>0</xdr:rowOff>
                  </to>
                </anchor>
              </controlPr>
            </control>
          </mc:Choice>
        </mc:AlternateContent>
        <mc:AlternateContent xmlns:mc="http://schemas.openxmlformats.org/markup-compatibility/2006">
          <mc:Choice Requires="x14">
            <control shapeId="17501" r:id="rId170" name="Button 2141">
              <controlPr locked="0" defaultSize="0" print="0" autoFill="0" autoPict="0" macro="[0]!Sheet1.deleteProcedure">
                <anchor moveWithCells="1" sizeWithCells="1">
                  <from>
                    <xdr:col>6</xdr:col>
                    <xdr:colOff>0</xdr:colOff>
                    <xdr:row>487</xdr:row>
                    <xdr:rowOff>0</xdr:rowOff>
                  </from>
                  <to>
                    <xdr:col>10</xdr:col>
                    <xdr:colOff>0</xdr:colOff>
                    <xdr:row>488</xdr:row>
                    <xdr:rowOff>0</xdr:rowOff>
                  </to>
                </anchor>
              </controlPr>
            </control>
          </mc:Choice>
        </mc:AlternateContent>
        <mc:AlternateContent xmlns:mc="http://schemas.openxmlformats.org/markup-compatibility/2006">
          <mc:Choice Requires="x14">
            <control shapeId="17520" r:id="rId171" name="Button 2160">
              <controlPr locked="0" defaultSize="0" print="0" autoFill="0" autoPict="0" macro="[0]!Sheet1.InsertNewTableRow">
                <anchor moveWithCells="1" sizeWithCells="1">
                  <from>
                    <xdr:col>6</xdr:col>
                    <xdr:colOff>0</xdr:colOff>
                    <xdr:row>506</xdr:row>
                    <xdr:rowOff>0</xdr:rowOff>
                  </from>
                  <to>
                    <xdr:col>10</xdr:col>
                    <xdr:colOff>0</xdr:colOff>
                    <xdr:row>507</xdr:row>
                    <xdr:rowOff>0</xdr:rowOff>
                  </to>
                </anchor>
              </controlPr>
            </control>
          </mc:Choice>
        </mc:AlternateContent>
        <mc:AlternateContent xmlns:mc="http://schemas.openxmlformats.org/markup-compatibility/2006">
          <mc:Choice Requires="x14">
            <control shapeId="17521" r:id="rId172" name="Button 2161">
              <controlPr locked="0" defaultSize="0" print="0" autoFill="0" autoPict="0" macro="[0]!Sheet1.deleteRow">
                <anchor moveWithCells="1" sizeWithCells="1">
                  <from>
                    <xdr:col>6</xdr:col>
                    <xdr:colOff>0</xdr:colOff>
                    <xdr:row>507</xdr:row>
                    <xdr:rowOff>0</xdr:rowOff>
                  </from>
                  <to>
                    <xdr:col>10</xdr:col>
                    <xdr:colOff>0</xdr:colOff>
                    <xdr:row>508</xdr:row>
                    <xdr:rowOff>0</xdr:rowOff>
                  </to>
                </anchor>
              </controlPr>
            </control>
          </mc:Choice>
        </mc:AlternateContent>
        <mc:AlternateContent xmlns:mc="http://schemas.openxmlformats.org/markup-compatibility/2006">
          <mc:Choice Requires="x14">
            <control shapeId="17522" r:id="rId173" name="Button 2162">
              <controlPr locked="0" defaultSize="0" print="0" autoFill="0" autoPict="0" macro="[0]!Sheet1.deleteProcedure">
                <anchor moveWithCells="1" sizeWithCells="1">
                  <from>
                    <xdr:col>6</xdr:col>
                    <xdr:colOff>0</xdr:colOff>
                    <xdr:row>499</xdr:row>
                    <xdr:rowOff>0</xdr:rowOff>
                  </from>
                  <to>
                    <xdr:col>10</xdr:col>
                    <xdr:colOff>0</xdr:colOff>
                    <xdr:row>500</xdr:row>
                    <xdr:rowOff>0</xdr:rowOff>
                  </to>
                </anchor>
              </controlPr>
            </control>
          </mc:Choice>
        </mc:AlternateContent>
        <mc:AlternateContent xmlns:mc="http://schemas.openxmlformats.org/markup-compatibility/2006">
          <mc:Choice Requires="x14">
            <control shapeId="17541" r:id="rId174" name="Button 2181">
              <controlPr locked="0" defaultSize="0" print="0" autoFill="0" autoPict="0" macro="[0]!Sheet1.InsertNewTableRow">
                <anchor moveWithCells="1" sizeWithCells="1">
                  <from>
                    <xdr:col>6</xdr:col>
                    <xdr:colOff>0</xdr:colOff>
                    <xdr:row>518</xdr:row>
                    <xdr:rowOff>0</xdr:rowOff>
                  </from>
                  <to>
                    <xdr:col>10</xdr:col>
                    <xdr:colOff>0</xdr:colOff>
                    <xdr:row>519</xdr:row>
                    <xdr:rowOff>0</xdr:rowOff>
                  </to>
                </anchor>
              </controlPr>
            </control>
          </mc:Choice>
        </mc:AlternateContent>
        <mc:AlternateContent xmlns:mc="http://schemas.openxmlformats.org/markup-compatibility/2006">
          <mc:Choice Requires="x14">
            <control shapeId="17542" r:id="rId175" name="Button 2182">
              <controlPr locked="0" defaultSize="0" print="0" autoFill="0" autoPict="0" macro="[0]!Sheet1.deleteRow">
                <anchor moveWithCells="1" sizeWithCells="1">
                  <from>
                    <xdr:col>6</xdr:col>
                    <xdr:colOff>0</xdr:colOff>
                    <xdr:row>519</xdr:row>
                    <xdr:rowOff>0</xdr:rowOff>
                  </from>
                  <to>
                    <xdr:col>10</xdr:col>
                    <xdr:colOff>0</xdr:colOff>
                    <xdr:row>520</xdr:row>
                    <xdr:rowOff>0</xdr:rowOff>
                  </to>
                </anchor>
              </controlPr>
            </control>
          </mc:Choice>
        </mc:AlternateContent>
        <mc:AlternateContent xmlns:mc="http://schemas.openxmlformats.org/markup-compatibility/2006">
          <mc:Choice Requires="x14">
            <control shapeId="17543" r:id="rId176" name="Button 2183">
              <controlPr locked="0" defaultSize="0" print="0" autoFill="0" autoPict="0" macro="[0]!Sheet1.deleteProcedure">
                <anchor moveWithCells="1" sizeWithCells="1">
                  <from>
                    <xdr:col>6</xdr:col>
                    <xdr:colOff>0</xdr:colOff>
                    <xdr:row>511</xdr:row>
                    <xdr:rowOff>0</xdr:rowOff>
                  </from>
                  <to>
                    <xdr:col>10</xdr:col>
                    <xdr:colOff>0</xdr:colOff>
                    <xdr:row>512</xdr:row>
                    <xdr:rowOff>0</xdr:rowOff>
                  </to>
                </anchor>
              </controlPr>
            </control>
          </mc:Choice>
        </mc:AlternateContent>
        <mc:AlternateContent xmlns:mc="http://schemas.openxmlformats.org/markup-compatibility/2006">
          <mc:Choice Requires="x14">
            <control shapeId="17549" r:id="rId177" name="Button 2189">
              <controlPr locked="0" defaultSize="0" print="0" autoFill="0" autoPict="0" macro="[0]!Sheet1.deleteRow">
                <anchor moveWithCells="1" sizeWithCells="1">
                  <from>
                    <xdr:col>6</xdr:col>
                    <xdr:colOff>0</xdr:colOff>
                    <xdr:row>484</xdr:row>
                    <xdr:rowOff>0</xdr:rowOff>
                  </from>
                  <to>
                    <xdr:col>10</xdr:col>
                    <xdr:colOff>0</xdr:colOff>
                    <xdr:row>485</xdr:row>
                    <xdr:rowOff>0</xdr:rowOff>
                  </to>
                </anchor>
              </controlPr>
            </control>
          </mc:Choice>
        </mc:AlternateContent>
        <mc:AlternateContent xmlns:mc="http://schemas.openxmlformats.org/markup-compatibility/2006">
          <mc:Choice Requires="x14">
            <control shapeId="17553" r:id="rId178" name="Button 2193">
              <controlPr locked="0" defaultSize="0" print="0" autoFill="0" autoPict="0" macro="[0]!Sheet1.deleteRow">
                <anchor moveWithCells="1" sizeWithCells="1">
                  <from>
                    <xdr:col>6</xdr:col>
                    <xdr:colOff>0</xdr:colOff>
                    <xdr:row>496</xdr:row>
                    <xdr:rowOff>0</xdr:rowOff>
                  </from>
                  <to>
                    <xdr:col>10</xdr:col>
                    <xdr:colOff>0</xdr:colOff>
                    <xdr:row>497</xdr:row>
                    <xdr:rowOff>0</xdr:rowOff>
                  </to>
                </anchor>
              </controlPr>
            </control>
          </mc:Choice>
        </mc:AlternateContent>
        <mc:AlternateContent xmlns:mc="http://schemas.openxmlformats.org/markup-compatibility/2006">
          <mc:Choice Requires="x14">
            <control shapeId="17554" r:id="rId179" name="Button 2194">
              <controlPr locked="0" defaultSize="0" print="0" autoFill="0" autoPict="0" macro="[0]!Sheet1.deleteRow">
                <anchor moveWithCells="1" sizeWithCells="1">
                  <from>
                    <xdr:col>6</xdr:col>
                    <xdr:colOff>0</xdr:colOff>
                    <xdr:row>508</xdr:row>
                    <xdr:rowOff>0</xdr:rowOff>
                  </from>
                  <to>
                    <xdr:col>10</xdr:col>
                    <xdr:colOff>0</xdr:colOff>
                    <xdr:row>509</xdr:row>
                    <xdr:rowOff>0</xdr:rowOff>
                  </to>
                </anchor>
              </controlPr>
            </control>
          </mc:Choice>
        </mc:AlternateContent>
        <mc:AlternateContent xmlns:mc="http://schemas.openxmlformats.org/markup-compatibility/2006">
          <mc:Choice Requires="x14">
            <control shapeId="17555" r:id="rId180" name="Button 2195">
              <controlPr locked="0" defaultSize="0" print="0" autoFill="0" autoPict="0" macro="[0]!Sheet1.deleteRow">
                <anchor moveWithCells="1" sizeWithCells="1">
                  <from>
                    <xdr:col>6</xdr:col>
                    <xdr:colOff>0</xdr:colOff>
                    <xdr:row>520</xdr:row>
                    <xdr:rowOff>0</xdr:rowOff>
                  </from>
                  <to>
                    <xdr:col>10</xdr:col>
                    <xdr:colOff>0</xdr:colOff>
                    <xdr:row>521</xdr:row>
                    <xdr:rowOff>0</xdr:rowOff>
                  </to>
                </anchor>
              </controlPr>
            </control>
          </mc:Choice>
        </mc:AlternateContent>
        <mc:AlternateContent xmlns:mc="http://schemas.openxmlformats.org/markup-compatibility/2006">
          <mc:Choice Requires="x14">
            <control shapeId="17574" r:id="rId181" name="Button 2214">
              <controlPr locked="0" defaultSize="0" print="0" autoFill="0" autoPict="0" macro="[0]!Sheet1.InsertNewTableRow">
                <anchor moveWithCells="1" sizeWithCells="1">
                  <from>
                    <xdr:col>6</xdr:col>
                    <xdr:colOff>0</xdr:colOff>
                    <xdr:row>530</xdr:row>
                    <xdr:rowOff>0</xdr:rowOff>
                  </from>
                  <to>
                    <xdr:col>10</xdr:col>
                    <xdr:colOff>0</xdr:colOff>
                    <xdr:row>531</xdr:row>
                    <xdr:rowOff>0</xdr:rowOff>
                  </to>
                </anchor>
              </controlPr>
            </control>
          </mc:Choice>
        </mc:AlternateContent>
        <mc:AlternateContent xmlns:mc="http://schemas.openxmlformats.org/markup-compatibility/2006">
          <mc:Choice Requires="x14">
            <control shapeId="17576" r:id="rId182" name="Button 2216">
              <controlPr locked="0" defaultSize="0" print="0" autoFill="0" autoPict="0" macro="[0]!Sheet1.deleteProcedure">
                <anchor moveWithCells="1" sizeWithCells="1">
                  <from>
                    <xdr:col>6</xdr:col>
                    <xdr:colOff>0</xdr:colOff>
                    <xdr:row>523</xdr:row>
                    <xdr:rowOff>0</xdr:rowOff>
                  </from>
                  <to>
                    <xdr:col>10</xdr:col>
                    <xdr:colOff>0</xdr:colOff>
                    <xdr:row>524</xdr:row>
                    <xdr:rowOff>0</xdr:rowOff>
                  </to>
                </anchor>
              </controlPr>
            </control>
          </mc:Choice>
        </mc:AlternateContent>
        <mc:AlternateContent xmlns:mc="http://schemas.openxmlformats.org/markup-compatibility/2006">
          <mc:Choice Requires="x14">
            <control shapeId="17595" r:id="rId183" name="Button 2235">
              <controlPr locked="0" defaultSize="0" print="0" autoFill="0" autoPict="0" macro="[0]!Sheet1.InsertNewTableRow">
                <anchor moveWithCells="1" sizeWithCells="1">
                  <from>
                    <xdr:col>6</xdr:col>
                    <xdr:colOff>0</xdr:colOff>
                    <xdr:row>541</xdr:row>
                    <xdr:rowOff>0</xdr:rowOff>
                  </from>
                  <to>
                    <xdr:col>10</xdr:col>
                    <xdr:colOff>0</xdr:colOff>
                    <xdr:row>542</xdr:row>
                    <xdr:rowOff>0</xdr:rowOff>
                  </to>
                </anchor>
              </controlPr>
            </control>
          </mc:Choice>
        </mc:AlternateContent>
        <mc:AlternateContent xmlns:mc="http://schemas.openxmlformats.org/markup-compatibility/2006">
          <mc:Choice Requires="x14">
            <control shapeId="17597" r:id="rId184" name="Button 2237">
              <controlPr locked="0" defaultSize="0" print="0" autoFill="0" autoPict="0" macro="[0]!Sheet1.deleteProcedure">
                <anchor moveWithCells="1" sizeWithCells="1">
                  <from>
                    <xdr:col>6</xdr:col>
                    <xdr:colOff>0</xdr:colOff>
                    <xdr:row>534</xdr:row>
                    <xdr:rowOff>0</xdr:rowOff>
                  </from>
                  <to>
                    <xdr:col>10</xdr:col>
                    <xdr:colOff>0</xdr:colOff>
                    <xdr:row>535</xdr:row>
                    <xdr:rowOff>0</xdr:rowOff>
                  </to>
                </anchor>
              </controlPr>
            </control>
          </mc:Choice>
        </mc:AlternateContent>
        <mc:AlternateContent xmlns:mc="http://schemas.openxmlformats.org/markup-compatibility/2006">
          <mc:Choice Requires="x14">
            <control shapeId="17616" r:id="rId185" name="Button 2256">
              <controlPr locked="0" defaultSize="0" print="0" autoFill="0" autoPict="0" macro="[0]!Sheet1.InsertNewTableRow">
                <anchor moveWithCells="1" sizeWithCells="1">
                  <from>
                    <xdr:col>6</xdr:col>
                    <xdr:colOff>0</xdr:colOff>
                    <xdr:row>553</xdr:row>
                    <xdr:rowOff>0</xdr:rowOff>
                  </from>
                  <to>
                    <xdr:col>10</xdr:col>
                    <xdr:colOff>0</xdr:colOff>
                    <xdr:row>554</xdr:row>
                    <xdr:rowOff>0</xdr:rowOff>
                  </to>
                </anchor>
              </controlPr>
            </control>
          </mc:Choice>
        </mc:AlternateContent>
        <mc:AlternateContent xmlns:mc="http://schemas.openxmlformats.org/markup-compatibility/2006">
          <mc:Choice Requires="x14">
            <control shapeId="17618" r:id="rId186" name="Button 2258">
              <controlPr locked="0" defaultSize="0" print="0" autoFill="0" autoPict="0" macro="[0]!Sheet1.deleteProcedure">
                <anchor moveWithCells="1" sizeWithCells="1">
                  <from>
                    <xdr:col>6</xdr:col>
                    <xdr:colOff>0</xdr:colOff>
                    <xdr:row>546</xdr:row>
                    <xdr:rowOff>0</xdr:rowOff>
                  </from>
                  <to>
                    <xdr:col>10</xdr:col>
                    <xdr:colOff>0</xdr:colOff>
                    <xdr:row>547</xdr:row>
                    <xdr:rowOff>0</xdr:rowOff>
                  </to>
                </anchor>
              </controlPr>
            </control>
          </mc:Choice>
        </mc:AlternateContent>
        <mc:AlternateContent xmlns:mc="http://schemas.openxmlformats.org/markup-compatibility/2006">
          <mc:Choice Requires="x14">
            <control shapeId="17637" r:id="rId187" name="Button 2277">
              <controlPr locked="0" defaultSize="0" print="0" autoFill="0" autoPict="0" macro="[0]!Sheet1.InsertNewTableRow">
                <anchor moveWithCells="1" sizeWithCells="1">
                  <from>
                    <xdr:col>6</xdr:col>
                    <xdr:colOff>0</xdr:colOff>
                    <xdr:row>564</xdr:row>
                    <xdr:rowOff>0</xdr:rowOff>
                  </from>
                  <to>
                    <xdr:col>10</xdr:col>
                    <xdr:colOff>0</xdr:colOff>
                    <xdr:row>565</xdr:row>
                    <xdr:rowOff>0</xdr:rowOff>
                  </to>
                </anchor>
              </controlPr>
            </control>
          </mc:Choice>
        </mc:AlternateContent>
        <mc:AlternateContent xmlns:mc="http://schemas.openxmlformats.org/markup-compatibility/2006">
          <mc:Choice Requires="x14">
            <control shapeId="17638" r:id="rId188" name="Button 2278">
              <controlPr locked="0" defaultSize="0" print="0" autoFill="0" autoPict="0" macro="[0]!Sheet1.deleteRow">
                <anchor moveWithCells="1" sizeWithCells="1">
                  <from>
                    <xdr:col>6</xdr:col>
                    <xdr:colOff>0</xdr:colOff>
                    <xdr:row>565</xdr:row>
                    <xdr:rowOff>0</xdr:rowOff>
                  </from>
                  <to>
                    <xdr:col>10</xdr:col>
                    <xdr:colOff>0</xdr:colOff>
                    <xdr:row>566</xdr:row>
                    <xdr:rowOff>0</xdr:rowOff>
                  </to>
                </anchor>
              </controlPr>
            </control>
          </mc:Choice>
        </mc:AlternateContent>
        <mc:AlternateContent xmlns:mc="http://schemas.openxmlformats.org/markup-compatibility/2006">
          <mc:Choice Requires="x14">
            <control shapeId="17639" r:id="rId189" name="Button 2279">
              <controlPr locked="0" defaultSize="0" print="0" autoFill="0" autoPict="0" macro="[0]!Sheet1.deleteProcedure">
                <anchor moveWithCells="1" sizeWithCells="1">
                  <from>
                    <xdr:col>6</xdr:col>
                    <xdr:colOff>0</xdr:colOff>
                    <xdr:row>557</xdr:row>
                    <xdr:rowOff>0</xdr:rowOff>
                  </from>
                  <to>
                    <xdr:col>10</xdr:col>
                    <xdr:colOff>0</xdr:colOff>
                    <xdr:row>558</xdr:row>
                    <xdr:rowOff>0</xdr:rowOff>
                  </to>
                </anchor>
              </controlPr>
            </control>
          </mc:Choice>
        </mc:AlternateContent>
        <mc:AlternateContent xmlns:mc="http://schemas.openxmlformats.org/markup-compatibility/2006">
          <mc:Choice Requires="x14">
            <control shapeId="17641" r:id="rId190" name="Button 2281">
              <controlPr locked="0" defaultSize="0" print="0" autoFill="0" autoPict="0" macro="[0]!Sheet1.deleteRow">
                <anchor moveWithCells="1" sizeWithCells="1">
                  <from>
                    <xdr:col>6</xdr:col>
                    <xdr:colOff>0</xdr:colOff>
                    <xdr:row>542</xdr:row>
                    <xdr:rowOff>0</xdr:rowOff>
                  </from>
                  <to>
                    <xdr:col>10</xdr:col>
                    <xdr:colOff>0</xdr:colOff>
                    <xdr:row>543</xdr:row>
                    <xdr:rowOff>0</xdr:rowOff>
                  </to>
                </anchor>
              </controlPr>
            </control>
          </mc:Choice>
        </mc:AlternateContent>
        <mc:AlternateContent xmlns:mc="http://schemas.openxmlformats.org/markup-compatibility/2006">
          <mc:Choice Requires="x14">
            <control shapeId="17655" r:id="rId191" name="Button 2295">
              <controlPr locked="0" defaultSize="0" print="0" autoFill="0" autoPict="0" macro="[0]!Sheet1.deleteRow">
                <anchor moveWithCells="1" sizeWithCells="1">
                  <from>
                    <xdr:col>6</xdr:col>
                    <xdr:colOff>0</xdr:colOff>
                    <xdr:row>531</xdr:row>
                    <xdr:rowOff>0</xdr:rowOff>
                  </from>
                  <to>
                    <xdr:col>10</xdr:col>
                    <xdr:colOff>0</xdr:colOff>
                    <xdr:row>532</xdr:row>
                    <xdr:rowOff>0</xdr:rowOff>
                  </to>
                </anchor>
              </controlPr>
            </control>
          </mc:Choice>
        </mc:AlternateContent>
        <mc:AlternateContent xmlns:mc="http://schemas.openxmlformats.org/markup-compatibility/2006">
          <mc:Choice Requires="x14">
            <control shapeId="17656" r:id="rId192" name="Button 2296">
              <controlPr locked="0" defaultSize="0" print="0" autoFill="0" autoPict="0" macro="[0]!Sheet1.deleteRow">
                <anchor moveWithCells="1" sizeWithCells="1">
                  <from>
                    <xdr:col>6</xdr:col>
                    <xdr:colOff>0</xdr:colOff>
                    <xdr:row>543</xdr:row>
                    <xdr:rowOff>0</xdr:rowOff>
                  </from>
                  <to>
                    <xdr:col>10</xdr:col>
                    <xdr:colOff>0</xdr:colOff>
                    <xdr:row>544</xdr:row>
                    <xdr:rowOff>0</xdr:rowOff>
                  </to>
                </anchor>
              </controlPr>
            </control>
          </mc:Choice>
        </mc:AlternateContent>
        <mc:AlternateContent xmlns:mc="http://schemas.openxmlformats.org/markup-compatibility/2006">
          <mc:Choice Requires="x14">
            <control shapeId="17657" r:id="rId193" name="Button 2297">
              <controlPr locked="0" defaultSize="0" print="0" autoFill="0" autoPict="0" macro="[0]!Sheet1.deleteRow">
                <anchor moveWithCells="1" sizeWithCells="1">
                  <from>
                    <xdr:col>6</xdr:col>
                    <xdr:colOff>0</xdr:colOff>
                    <xdr:row>554</xdr:row>
                    <xdr:rowOff>0</xdr:rowOff>
                  </from>
                  <to>
                    <xdr:col>10</xdr:col>
                    <xdr:colOff>0</xdr:colOff>
                    <xdr:row>555</xdr:row>
                    <xdr:rowOff>0</xdr:rowOff>
                  </to>
                </anchor>
              </controlPr>
            </control>
          </mc:Choice>
        </mc:AlternateContent>
        <mc:AlternateContent xmlns:mc="http://schemas.openxmlformats.org/markup-compatibility/2006">
          <mc:Choice Requires="x14">
            <control shapeId="17676" r:id="rId194" name="Button 2316">
              <controlPr locked="0" defaultSize="0" print="0" autoFill="0" autoPict="0" macro="[0]!Sheet1.InsertNewTableRow">
                <anchor moveWithCells="1" sizeWithCells="1">
                  <from>
                    <xdr:col>6</xdr:col>
                    <xdr:colOff>0</xdr:colOff>
                    <xdr:row>575</xdr:row>
                    <xdr:rowOff>0</xdr:rowOff>
                  </from>
                  <to>
                    <xdr:col>10</xdr:col>
                    <xdr:colOff>0</xdr:colOff>
                    <xdr:row>576</xdr:row>
                    <xdr:rowOff>0</xdr:rowOff>
                  </to>
                </anchor>
              </controlPr>
            </control>
          </mc:Choice>
        </mc:AlternateContent>
        <mc:AlternateContent xmlns:mc="http://schemas.openxmlformats.org/markup-compatibility/2006">
          <mc:Choice Requires="x14">
            <control shapeId="17677" r:id="rId195" name="Button 2317">
              <controlPr locked="0" defaultSize="0" print="0" autoFill="0" autoPict="0" macro="[0]!Sheet1.deleteRow">
                <anchor moveWithCells="1" sizeWithCells="1">
                  <from>
                    <xdr:col>6</xdr:col>
                    <xdr:colOff>0</xdr:colOff>
                    <xdr:row>576</xdr:row>
                    <xdr:rowOff>0</xdr:rowOff>
                  </from>
                  <to>
                    <xdr:col>10</xdr:col>
                    <xdr:colOff>0</xdr:colOff>
                    <xdr:row>577</xdr:row>
                    <xdr:rowOff>0</xdr:rowOff>
                  </to>
                </anchor>
              </controlPr>
            </control>
          </mc:Choice>
        </mc:AlternateContent>
        <mc:AlternateContent xmlns:mc="http://schemas.openxmlformats.org/markup-compatibility/2006">
          <mc:Choice Requires="x14">
            <control shapeId="17678" r:id="rId196" name="Button 2318">
              <controlPr locked="0" defaultSize="0" print="0" autoFill="0" autoPict="0" macro="[0]!Sheet1.deleteProcedure">
                <anchor moveWithCells="1" sizeWithCells="1">
                  <from>
                    <xdr:col>6</xdr:col>
                    <xdr:colOff>0</xdr:colOff>
                    <xdr:row>568</xdr:row>
                    <xdr:rowOff>0</xdr:rowOff>
                  </from>
                  <to>
                    <xdr:col>10</xdr:col>
                    <xdr:colOff>0</xdr:colOff>
                    <xdr:row>569</xdr:row>
                    <xdr:rowOff>0</xdr:rowOff>
                  </to>
                </anchor>
              </controlPr>
            </control>
          </mc:Choice>
        </mc:AlternateContent>
        <mc:AlternateContent xmlns:mc="http://schemas.openxmlformats.org/markup-compatibility/2006">
          <mc:Choice Requires="x14">
            <control shapeId="17768" r:id="rId197" name="Button 2408">
              <controlPr locked="0" defaultSize="0" print="0" autoFill="0" autoPict="0" macro="[0]!Sheet1.InsertNewTableRow">
                <anchor moveWithCells="1" sizeWithCells="1">
                  <from>
                    <xdr:col>6</xdr:col>
                    <xdr:colOff>0</xdr:colOff>
                    <xdr:row>586</xdr:row>
                    <xdr:rowOff>0</xdr:rowOff>
                  </from>
                  <to>
                    <xdr:col>10</xdr:col>
                    <xdr:colOff>0</xdr:colOff>
                    <xdr:row>587</xdr:row>
                    <xdr:rowOff>0</xdr:rowOff>
                  </to>
                </anchor>
              </controlPr>
            </control>
          </mc:Choice>
        </mc:AlternateContent>
        <mc:AlternateContent xmlns:mc="http://schemas.openxmlformats.org/markup-compatibility/2006">
          <mc:Choice Requires="x14">
            <control shapeId="17769" r:id="rId198" name="Button 2409">
              <controlPr locked="0" defaultSize="0" print="0" autoFill="0" autoPict="0" macro="[0]!Sheet1.deleteRow">
                <anchor moveWithCells="1" sizeWithCells="1">
                  <from>
                    <xdr:col>6</xdr:col>
                    <xdr:colOff>0</xdr:colOff>
                    <xdr:row>587</xdr:row>
                    <xdr:rowOff>0</xdr:rowOff>
                  </from>
                  <to>
                    <xdr:col>10</xdr:col>
                    <xdr:colOff>0</xdr:colOff>
                    <xdr:row>588</xdr:row>
                    <xdr:rowOff>0</xdr:rowOff>
                  </to>
                </anchor>
              </controlPr>
            </control>
          </mc:Choice>
        </mc:AlternateContent>
        <mc:AlternateContent xmlns:mc="http://schemas.openxmlformats.org/markup-compatibility/2006">
          <mc:Choice Requires="x14">
            <control shapeId="17770" r:id="rId199" name="Button 2410">
              <controlPr locked="0" defaultSize="0" print="0" autoFill="0" autoPict="0" macro="[0]!Sheet1.deleteProcedure">
                <anchor moveWithCells="1" sizeWithCells="1">
                  <from>
                    <xdr:col>6</xdr:col>
                    <xdr:colOff>0</xdr:colOff>
                    <xdr:row>579</xdr:row>
                    <xdr:rowOff>0</xdr:rowOff>
                  </from>
                  <to>
                    <xdr:col>10</xdr:col>
                    <xdr:colOff>0</xdr:colOff>
                    <xdr:row>580</xdr:row>
                    <xdr:rowOff>0</xdr:rowOff>
                  </to>
                </anchor>
              </controlPr>
            </control>
          </mc:Choice>
        </mc:AlternateContent>
        <mc:AlternateContent xmlns:mc="http://schemas.openxmlformats.org/markup-compatibility/2006">
          <mc:Choice Requires="x14">
            <control shapeId="17789" r:id="rId200" name="Button 2429">
              <controlPr locked="0" defaultSize="0" print="0" autoFill="0" autoPict="0" macro="[0]!Sheet1.InsertNewTableRow">
                <anchor moveWithCells="1" sizeWithCells="1">
                  <from>
                    <xdr:col>6</xdr:col>
                    <xdr:colOff>0</xdr:colOff>
                    <xdr:row>598</xdr:row>
                    <xdr:rowOff>0</xdr:rowOff>
                  </from>
                  <to>
                    <xdr:col>10</xdr:col>
                    <xdr:colOff>0</xdr:colOff>
                    <xdr:row>599</xdr:row>
                    <xdr:rowOff>0</xdr:rowOff>
                  </to>
                </anchor>
              </controlPr>
            </control>
          </mc:Choice>
        </mc:AlternateContent>
        <mc:AlternateContent xmlns:mc="http://schemas.openxmlformats.org/markup-compatibility/2006">
          <mc:Choice Requires="x14">
            <control shapeId="17790" r:id="rId201" name="Button 2430">
              <controlPr locked="0" defaultSize="0" print="0" autoFill="0" autoPict="0" macro="[0]!Sheet1.deleteRow">
                <anchor moveWithCells="1" sizeWithCells="1">
                  <from>
                    <xdr:col>6</xdr:col>
                    <xdr:colOff>0</xdr:colOff>
                    <xdr:row>599</xdr:row>
                    <xdr:rowOff>0</xdr:rowOff>
                  </from>
                  <to>
                    <xdr:col>10</xdr:col>
                    <xdr:colOff>0</xdr:colOff>
                    <xdr:row>600</xdr:row>
                    <xdr:rowOff>0</xdr:rowOff>
                  </to>
                </anchor>
              </controlPr>
            </control>
          </mc:Choice>
        </mc:AlternateContent>
        <mc:AlternateContent xmlns:mc="http://schemas.openxmlformats.org/markup-compatibility/2006">
          <mc:Choice Requires="x14">
            <control shapeId="17791" r:id="rId202" name="Button 2431">
              <controlPr locked="0" defaultSize="0" print="0" autoFill="0" autoPict="0" macro="[0]!Sheet1.deleteProcedure">
                <anchor moveWithCells="1" sizeWithCells="1">
                  <from>
                    <xdr:col>6</xdr:col>
                    <xdr:colOff>0</xdr:colOff>
                    <xdr:row>591</xdr:row>
                    <xdr:rowOff>0</xdr:rowOff>
                  </from>
                  <to>
                    <xdr:col>10</xdr:col>
                    <xdr:colOff>0</xdr:colOff>
                    <xdr:row>592</xdr:row>
                    <xdr:rowOff>0</xdr:rowOff>
                  </to>
                </anchor>
              </controlPr>
            </control>
          </mc:Choice>
        </mc:AlternateContent>
        <mc:AlternateContent xmlns:mc="http://schemas.openxmlformats.org/markup-compatibility/2006">
          <mc:Choice Requires="x14">
            <control shapeId="17810" r:id="rId203" name="Button 2450">
              <controlPr locked="0" defaultSize="0" print="0" autoFill="0" autoPict="0" macro="[0]!Sheet1.InsertNewTableRow">
                <anchor moveWithCells="1" sizeWithCells="1">
                  <from>
                    <xdr:col>6</xdr:col>
                    <xdr:colOff>0</xdr:colOff>
                    <xdr:row>610</xdr:row>
                    <xdr:rowOff>0</xdr:rowOff>
                  </from>
                  <to>
                    <xdr:col>10</xdr:col>
                    <xdr:colOff>0</xdr:colOff>
                    <xdr:row>611</xdr:row>
                    <xdr:rowOff>0</xdr:rowOff>
                  </to>
                </anchor>
              </controlPr>
            </control>
          </mc:Choice>
        </mc:AlternateContent>
        <mc:AlternateContent xmlns:mc="http://schemas.openxmlformats.org/markup-compatibility/2006">
          <mc:Choice Requires="x14">
            <control shapeId="17811" r:id="rId204" name="Button 2451">
              <controlPr locked="0" defaultSize="0" print="0" autoFill="0" autoPict="0" macro="[0]!Sheet1.deleteRow">
                <anchor moveWithCells="1" sizeWithCells="1">
                  <from>
                    <xdr:col>6</xdr:col>
                    <xdr:colOff>0</xdr:colOff>
                    <xdr:row>611</xdr:row>
                    <xdr:rowOff>0</xdr:rowOff>
                  </from>
                  <to>
                    <xdr:col>10</xdr:col>
                    <xdr:colOff>0</xdr:colOff>
                    <xdr:row>612</xdr:row>
                    <xdr:rowOff>0</xdr:rowOff>
                  </to>
                </anchor>
              </controlPr>
            </control>
          </mc:Choice>
        </mc:AlternateContent>
        <mc:AlternateContent xmlns:mc="http://schemas.openxmlformats.org/markup-compatibility/2006">
          <mc:Choice Requires="x14">
            <control shapeId="17812" r:id="rId205" name="Button 2452">
              <controlPr locked="0" defaultSize="0" print="0" autoFill="0" autoPict="0" macro="[0]!Sheet1.deleteProcedure">
                <anchor moveWithCells="1" sizeWithCells="1">
                  <from>
                    <xdr:col>6</xdr:col>
                    <xdr:colOff>0</xdr:colOff>
                    <xdr:row>603</xdr:row>
                    <xdr:rowOff>0</xdr:rowOff>
                  </from>
                  <to>
                    <xdr:col>10</xdr:col>
                    <xdr:colOff>0</xdr:colOff>
                    <xdr:row>604</xdr:row>
                    <xdr:rowOff>0</xdr:rowOff>
                  </to>
                </anchor>
              </controlPr>
            </control>
          </mc:Choice>
        </mc:AlternateContent>
        <mc:AlternateContent xmlns:mc="http://schemas.openxmlformats.org/markup-compatibility/2006">
          <mc:Choice Requires="x14">
            <control shapeId="17831" r:id="rId206" name="Button 2471">
              <controlPr locked="0" defaultSize="0" print="0" autoFill="0" autoPict="0" macro="[0]!Sheet1.InsertNewTableRow">
                <anchor moveWithCells="1" sizeWithCells="1">
                  <from>
                    <xdr:col>6</xdr:col>
                    <xdr:colOff>0</xdr:colOff>
                    <xdr:row>622</xdr:row>
                    <xdr:rowOff>0</xdr:rowOff>
                  </from>
                  <to>
                    <xdr:col>10</xdr:col>
                    <xdr:colOff>0</xdr:colOff>
                    <xdr:row>623</xdr:row>
                    <xdr:rowOff>0</xdr:rowOff>
                  </to>
                </anchor>
              </controlPr>
            </control>
          </mc:Choice>
        </mc:AlternateContent>
        <mc:AlternateContent xmlns:mc="http://schemas.openxmlformats.org/markup-compatibility/2006">
          <mc:Choice Requires="x14">
            <control shapeId="17832" r:id="rId207" name="Button 2472">
              <controlPr locked="0" defaultSize="0" print="0" autoFill="0" autoPict="0" macro="[0]!Sheet1.deleteRow">
                <anchor moveWithCells="1" sizeWithCells="1">
                  <from>
                    <xdr:col>6</xdr:col>
                    <xdr:colOff>0</xdr:colOff>
                    <xdr:row>623</xdr:row>
                    <xdr:rowOff>0</xdr:rowOff>
                  </from>
                  <to>
                    <xdr:col>10</xdr:col>
                    <xdr:colOff>0</xdr:colOff>
                    <xdr:row>624</xdr:row>
                    <xdr:rowOff>0</xdr:rowOff>
                  </to>
                </anchor>
              </controlPr>
            </control>
          </mc:Choice>
        </mc:AlternateContent>
        <mc:AlternateContent xmlns:mc="http://schemas.openxmlformats.org/markup-compatibility/2006">
          <mc:Choice Requires="x14">
            <control shapeId="17833" r:id="rId208" name="Button 2473">
              <controlPr locked="0" defaultSize="0" print="0" autoFill="0" autoPict="0" macro="[0]!Sheet1.deleteProcedure">
                <anchor moveWithCells="1" sizeWithCells="1">
                  <from>
                    <xdr:col>6</xdr:col>
                    <xdr:colOff>0</xdr:colOff>
                    <xdr:row>615</xdr:row>
                    <xdr:rowOff>0</xdr:rowOff>
                  </from>
                  <to>
                    <xdr:col>10</xdr:col>
                    <xdr:colOff>0</xdr:colOff>
                    <xdr:row>616</xdr:row>
                    <xdr:rowOff>0</xdr:rowOff>
                  </to>
                </anchor>
              </controlPr>
            </control>
          </mc:Choice>
        </mc:AlternateContent>
        <mc:AlternateContent xmlns:mc="http://schemas.openxmlformats.org/markup-compatibility/2006">
          <mc:Choice Requires="x14">
            <control shapeId="17853" r:id="rId209" name="Button 2493">
              <controlPr locked="0" defaultSize="0" print="0" autoFill="0" autoPict="0" macro="[0]!Sheet1.InsertNewTableRow">
                <anchor moveWithCells="1" sizeWithCells="1">
                  <from>
                    <xdr:col>6</xdr:col>
                    <xdr:colOff>0</xdr:colOff>
                    <xdr:row>634</xdr:row>
                    <xdr:rowOff>0</xdr:rowOff>
                  </from>
                  <to>
                    <xdr:col>10</xdr:col>
                    <xdr:colOff>0</xdr:colOff>
                    <xdr:row>635</xdr:row>
                    <xdr:rowOff>0</xdr:rowOff>
                  </to>
                </anchor>
              </controlPr>
            </control>
          </mc:Choice>
        </mc:AlternateContent>
        <mc:AlternateContent xmlns:mc="http://schemas.openxmlformats.org/markup-compatibility/2006">
          <mc:Choice Requires="x14">
            <control shapeId="17854" r:id="rId210" name="Button 2494">
              <controlPr locked="0" defaultSize="0" print="0" autoFill="0" autoPict="0" macro="[0]!Sheet1.deleteRow">
                <anchor moveWithCells="1" sizeWithCells="1">
                  <from>
                    <xdr:col>6</xdr:col>
                    <xdr:colOff>0</xdr:colOff>
                    <xdr:row>635</xdr:row>
                    <xdr:rowOff>0</xdr:rowOff>
                  </from>
                  <to>
                    <xdr:col>10</xdr:col>
                    <xdr:colOff>0</xdr:colOff>
                    <xdr:row>636</xdr:row>
                    <xdr:rowOff>0</xdr:rowOff>
                  </to>
                </anchor>
              </controlPr>
            </control>
          </mc:Choice>
        </mc:AlternateContent>
        <mc:AlternateContent xmlns:mc="http://schemas.openxmlformats.org/markup-compatibility/2006">
          <mc:Choice Requires="x14">
            <control shapeId="17855" r:id="rId211" name="Button 2495">
              <controlPr locked="0" defaultSize="0" print="0" autoFill="0" autoPict="0" macro="[0]!Sheet1.deleteProcedure">
                <anchor moveWithCells="1" sizeWithCells="1">
                  <from>
                    <xdr:col>6</xdr:col>
                    <xdr:colOff>0</xdr:colOff>
                    <xdr:row>627</xdr:row>
                    <xdr:rowOff>0</xdr:rowOff>
                  </from>
                  <to>
                    <xdr:col>10</xdr:col>
                    <xdr:colOff>0</xdr:colOff>
                    <xdr:row>628</xdr:row>
                    <xdr:rowOff>0</xdr:rowOff>
                  </to>
                </anchor>
              </controlPr>
            </control>
          </mc:Choice>
        </mc:AlternateContent>
        <mc:AlternateContent xmlns:mc="http://schemas.openxmlformats.org/markup-compatibility/2006">
          <mc:Choice Requires="x14">
            <control shapeId="17874" r:id="rId212" name="Button 2514">
              <controlPr locked="0" defaultSize="0" print="0" autoFill="0" autoPict="0" macro="[0]!Sheet1.InsertNewTableRow">
                <anchor moveWithCells="1" sizeWithCells="1">
                  <from>
                    <xdr:col>6</xdr:col>
                    <xdr:colOff>0</xdr:colOff>
                    <xdr:row>645</xdr:row>
                    <xdr:rowOff>0</xdr:rowOff>
                  </from>
                  <to>
                    <xdr:col>10</xdr:col>
                    <xdr:colOff>0</xdr:colOff>
                    <xdr:row>646</xdr:row>
                    <xdr:rowOff>0</xdr:rowOff>
                  </to>
                </anchor>
              </controlPr>
            </control>
          </mc:Choice>
        </mc:AlternateContent>
        <mc:AlternateContent xmlns:mc="http://schemas.openxmlformats.org/markup-compatibility/2006">
          <mc:Choice Requires="x14">
            <control shapeId="17875" r:id="rId213" name="Button 2515">
              <controlPr locked="0" defaultSize="0" print="0" autoFill="0" autoPict="0" macro="[0]!Sheet1.deleteRow">
                <anchor moveWithCells="1" sizeWithCells="1">
                  <from>
                    <xdr:col>6</xdr:col>
                    <xdr:colOff>0</xdr:colOff>
                    <xdr:row>646</xdr:row>
                    <xdr:rowOff>0</xdr:rowOff>
                  </from>
                  <to>
                    <xdr:col>10</xdr:col>
                    <xdr:colOff>0</xdr:colOff>
                    <xdr:row>647</xdr:row>
                    <xdr:rowOff>0</xdr:rowOff>
                  </to>
                </anchor>
              </controlPr>
            </control>
          </mc:Choice>
        </mc:AlternateContent>
        <mc:AlternateContent xmlns:mc="http://schemas.openxmlformats.org/markup-compatibility/2006">
          <mc:Choice Requires="x14">
            <control shapeId="17876" r:id="rId214" name="Button 2516">
              <controlPr locked="0" defaultSize="0" print="0" autoFill="0" autoPict="0" macro="[0]!Sheet1.deleteProcedure">
                <anchor moveWithCells="1" sizeWithCells="1">
                  <from>
                    <xdr:col>6</xdr:col>
                    <xdr:colOff>0</xdr:colOff>
                    <xdr:row>638</xdr:row>
                    <xdr:rowOff>0</xdr:rowOff>
                  </from>
                  <to>
                    <xdr:col>10</xdr:col>
                    <xdr:colOff>0</xdr:colOff>
                    <xdr:row>639</xdr:row>
                    <xdr:rowOff>0</xdr:rowOff>
                  </to>
                </anchor>
              </controlPr>
            </control>
          </mc:Choice>
        </mc:AlternateContent>
        <mc:AlternateContent xmlns:mc="http://schemas.openxmlformats.org/markup-compatibility/2006">
          <mc:Choice Requires="x14">
            <control shapeId="17895" r:id="rId215" name="Button 2535">
              <controlPr locked="0" defaultSize="0" print="0" autoFill="0" autoPict="0" macro="[0]!Sheet1.InsertNewTableRow">
                <anchor moveWithCells="1" sizeWithCells="1">
                  <from>
                    <xdr:col>6</xdr:col>
                    <xdr:colOff>0</xdr:colOff>
                    <xdr:row>656</xdr:row>
                    <xdr:rowOff>0</xdr:rowOff>
                  </from>
                  <to>
                    <xdr:col>10</xdr:col>
                    <xdr:colOff>0</xdr:colOff>
                    <xdr:row>657</xdr:row>
                    <xdr:rowOff>0</xdr:rowOff>
                  </to>
                </anchor>
              </controlPr>
            </control>
          </mc:Choice>
        </mc:AlternateContent>
        <mc:AlternateContent xmlns:mc="http://schemas.openxmlformats.org/markup-compatibility/2006">
          <mc:Choice Requires="x14">
            <control shapeId="17896" r:id="rId216" name="Button 2536">
              <controlPr locked="0" defaultSize="0" print="0" autoFill="0" autoPict="0" macro="[0]!Sheet1.deleteRow">
                <anchor moveWithCells="1" sizeWithCells="1">
                  <from>
                    <xdr:col>6</xdr:col>
                    <xdr:colOff>0</xdr:colOff>
                    <xdr:row>657</xdr:row>
                    <xdr:rowOff>0</xdr:rowOff>
                  </from>
                  <to>
                    <xdr:col>10</xdr:col>
                    <xdr:colOff>0</xdr:colOff>
                    <xdr:row>658</xdr:row>
                    <xdr:rowOff>0</xdr:rowOff>
                  </to>
                </anchor>
              </controlPr>
            </control>
          </mc:Choice>
        </mc:AlternateContent>
        <mc:AlternateContent xmlns:mc="http://schemas.openxmlformats.org/markup-compatibility/2006">
          <mc:Choice Requires="x14">
            <control shapeId="17897" r:id="rId217" name="Button 2537">
              <controlPr locked="0" defaultSize="0" print="0" autoFill="0" autoPict="0" macro="[0]!Sheet1.deleteProcedure">
                <anchor moveWithCells="1" sizeWithCells="1">
                  <from>
                    <xdr:col>6</xdr:col>
                    <xdr:colOff>0</xdr:colOff>
                    <xdr:row>649</xdr:row>
                    <xdr:rowOff>0</xdr:rowOff>
                  </from>
                  <to>
                    <xdr:col>10</xdr:col>
                    <xdr:colOff>0</xdr:colOff>
                    <xdr:row>650</xdr:row>
                    <xdr:rowOff>0</xdr:rowOff>
                  </to>
                </anchor>
              </controlPr>
            </control>
          </mc:Choice>
        </mc:AlternateContent>
        <mc:AlternateContent xmlns:mc="http://schemas.openxmlformats.org/markup-compatibility/2006">
          <mc:Choice Requires="x14">
            <control shapeId="17916" r:id="rId218" name="Button 2556">
              <controlPr locked="0" defaultSize="0" print="0" autoFill="0" autoPict="0" macro="[0]!Sheet1.InsertNewTableRow">
                <anchor moveWithCells="1" sizeWithCells="1">
                  <from>
                    <xdr:col>6</xdr:col>
                    <xdr:colOff>0</xdr:colOff>
                    <xdr:row>667</xdr:row>
                    <xdr:rowOff>0</xdr:rowOff>
                  </from>
                  <to>
                    <xdr:col>10</xdr:col>
                    <xdr:colOff>0</xdr:colOff>
                    <xdr:row>668</xdr:row>
                    <xdr:rowOff>0</xdr:rowOff>
                  </to>
                </anchor>
              </controlPr>
            </control>
          </mc:Choice>
        </mc:AlternateContent>
        <mc:AlternateContent xmlns:mc="http://schemas.openxmlformats.org/markup-compatibility/2006">
          <mc:Choice Requires="x14">
            <control shapeId="17917" r:id="rId219" name="Button 2557">
              <controlPr locked="0" defaultSize="0" print="0" autoFill="0" autoPict="0" macro="[0]!Sheet1.deleteRow">
                <anchor moveWithCells="1" sizeWithCells="1">
                  <from>
                    <xdr:col>6</xdr:col>
                    <xdr:colOff>0</xdr:colOff>
                    <xdr:row>668</xdr:row>
                    <xdr:rowOff>0</xdr:rowOff>
                  </from>
                  <to>
                    <xdr:col>10</xdr:col>
                    <xdr:colOff>0</xdr:colOff>
                    <xdr:row>669</xdr:row>
                    <xdr:rowOff>0</xdr:rowOff>
                  </to>
                </anchor>
              </controlPr>
            </control>
          </mc:Choice>
        </mc:AlternateContent>
        <mc:AlternateContent xmlns:mc="http://schemas.openxmlformats.org/markup-compatibility/2006">
          <mc:Choice Requires="x14">
            <control shapeId="17918" r:id="rId220" name="Button 2558">
              <controlPr locked="0" defaultSize="0" print="0" autoFill="0" autoPict="0" macro="[0]!Sheet1.deleteProcedure">
                <anchor moveWithCells="1" sizeWithCells="1">
                  <from>
                    <xdr:col>6</xdr:col>
                    <xdr:colOff>0</xdr:colOff>
                    <xdr:row>660</xdr:row>
                    <xdr:rowOff>0</xdr:rowOff>
                  </from>
                  <to>
                    <xdr:col>10</xdr:col>
                    <xdr:colOff>0</xdr:colOff>
                    <xdr:row>661</xdr:row>
                    <xdr:rowOff>0</xdr:rowOff>
                  </to>
                </anchor>
              </controlPr>
            </control>
          </mc:Choice>
        </mc:AlternateContent>
        <mc:AlternateContent xmlns:mc="http://schemas.openxmlformats.org/markup-compatibility/2006">
          <mc:Choice Requires="x14">
            <control shapeId="17954" r:id="rId221" name="Button 2594">
              <controlPr locked="0" defaultSize="0" print="0" autoFill="0" autoPict="0" macro="[0]!Sheet1.InsertNewTableRow">
                <anchor moveWithCells="1" sizeWithCells="1">
                  <from>
                    <xdr:col>6</xdr:col>
                    <xdr:colOff>0</xdr:colOff>
                    <xdr:row>678</xdr:row>
                    <xdr:rowOff>0</xdr:rowOff>
                  </from>
                  <to>
                    <xdr:col>10</xdr:col>
                    <xdr:colOff>0</xdr:colOff>
                    <xdr:row>679</xdr:row>
                    <xdr:rowOff>0</xdr:rowOff>
                  </to>
                </anchor>
              </controlPr>
            </control>
          </mc:Choice>
        </mc:AlternateContent>
        <mc:AlternateContent xmlns:mc="http://schemas.openxmlformats.org/markup-compatibility/2006">
          <mc:Choice Requires="x14">
            <control shapeId="17955" r:id="rId222" name="Button 2595">
              <controlPr locked="0" defaultSize="0" print="0" autoFill="0" autoPict="0" macro="[0]!Sheet1.deleteRow">
                <anchor moveWithCells="1" sizeWithCells="1">
                  <from>
                    <xdr:col>6</xdr:col>
                    <xdr:colOff>0</xdr:colOff>
                    <xdr:row>679</xdr:row>
                    <xdr:rowOff>0</xdr:rowOff>
                  </from>
                  <to>
                    <xdr:col>10</xdr:col>
                    <xdr:colOff>0</xdr:colOff>
                    <xdr:row>680</xdr:row>
                    <xdr:rowOff>0</xdr:rowOff>
                  </to>
                </anchor>
              </controlPr>
            </control>
          </mc:Choice>
        </mc:AlternateContent>
        <mc:AlternateContent xmlns:mc="http://schemas.openxmlformats.org/markup-compatibility/2006">
          <mc:Choice Requires="x14">
            <control shapeId="17956" r:id="rId223" name="Button 2596">
              <controlPr locked="0" defaultSize="0" print="0" autoFill="0" autoPict="0" macro="[0]!Sheet1.deleteProcedure">
                <anchor moveWithCells="1" sizeWithCells="1">
                  <from>
                    <xdr:col>6</xdr:col>
                    <xdr:colOff>0</xdr:colOff>
                    <xdr:row>671</xdr:row>
                    <xdr:rowOff>0</xdr:rowOff>
                  </from>
                  <to>
                    <xdr:col>10</xdr:col>
                    <xdr:colOff>0</xdr:colOff>
                    <xdr:row>672</xdr:row>
                    <xdr:rowOff>0</xdr:rowOff>
                  </to>
                </anchor>
              </controlPr>
            </control>
          </mc:Choice>
        </mc:AlternateContent>
        <mc:AlternateContent xmlns:mc="http://schemas.openxmlformats.org/markup-compatibility/2006">
          <mc:Choice Requires="x14">
            <control shapeId="17975" r:id="rId224" name="Button 2615">
              <controlPr locked="0" defaultSize="0" print="0" autoFill="0" autoPict="0" macro="[0]!Sheet1.InsertNewTableRow">
                <anchor moveWithCells="1" sizeWithCells="1">
                  <from>
                    <xdr:col>6</xdr:col>
                    <xdr:colOff>0</xdr:colOff>
                    <xdr:row>690</xdr:row>
                    <xdr:rowOff>0</xdr:rowOff>
                  </from>
                  <to>
                    <xdr:col>10</xdr:col>
                    <xdr:colOff>0</xdr:colOff>
                    <xdr:row>691</xdr:row>
                    <xdr:rowOff>0</xdr:rowOff>
                  </to>
                </anchor>
              </controlPr>
            </control>
          </mc:Choice>
        </mc:AlternateContent>
        <mc:AlternateContent xmlns:mc="http://schemas.openxmlformats.org/markup-compatibility/2006">
          <mc:Choice Requires="x14">
            <control shapeId="17976" r:id="rId225" name="Button 2616">
              <controlPr locked="0" defaultSize="0" print="0" autoFill="0" autoPict="0" macro="[0]!Sheet1.deleteRow">
                <anchor moveWithCells="1" sizeWithCells="1">
                  <from>
                    <xdr:col>6</xdr:col>
                    <xdr:colOff>0</xdr:colOff>
                    <xdr:row>691</xdr:row>
                    <xdr:rowOff>0</xdr:rowOff>
                  </from>
                  <to>
                    <xdr:col>10</xdr:col>
                    <xdr:colOff>0</xdr:colOff>
                    <xdr:row>692</xdr:row>
                    <xdr:rowOff>0</xdr:rowOff>
                  </to>
                </anchor>
              </controlPr>
            </control>
          </mc:Choice>
        </mc:AlternateContent>
        <mc:AlternateContent xmlns:mc="http://schemas.openxmlformats.org/markup-compatibility/2006">
          <mc:Choice Requires="x14">
            <control shapeId="17977" r:id="rId226" name="Button 2617">
              <controlPr locked="0" defaultSize="0" print="0" autoFill="0" autoPict="0" macro="[0]!Sheet1.deleteProcedure">
                <anchor moveWithCells="1" sizeWithCells="1">
                  <from>
                    <xdr:col>6</xdr:col>
                    <xdr:colOff>0</xdr:colOff>
                    <xdr:row>683</xdr:row>
                    <xdr:rowOff>0</xdr:rowOff>
                  </from>
                  <to>
                    <xdr:col>10</xdr:col>
                    <xdr:colOff>0</xdr:colOff>
                    <xdr:row>684</xdr:row>
                    <xdr:rowOff>0</xdr:rowOff>
                  </to>
                </anchor>
              </controlPr>
            </control>
          </mc:Choice>
        </mc:AlternateContent>
        <mc:AlternateContent xmlns:mc="http://schemas.openxmlformats.org/markup-compatibility/2006">
          <mc:Choice Requires="x14">
            <control shapeId="17996" r:id="rId227" name="Button 2636">
              <controlPr locked="0" defaultSize="0" print="0" autoFill="0" autoPict="0" macro="[0]!Sheet1.InsertNewTableRow">
                <anchor moveWithCells="1" sizeWithCells="1">
                  <from>
                    <xdr:col>6</xdr:col>
                    <xdr:colOff>0</xdr:colOff>
                    <xdr:row>702</xdr:row>
                    <xdr:rowOff>0</xdr:rowOff>
                  </from>
                  <to>
                    <xdr:col>10</xdr:col>
                    <xdr:colOff>0</xdr:colOff>
                    <xdr:row>703</xdr:row>
                    <xdr:rowOff>0</xdr:rowOff>
                  </to>
                </anchor>
              </controlPr>
            </control>
          </mc:Choice>
        </mc:AlternateContent>
        <mc:AlternateContent xmlns:mc="http://schemas.openxmlformats.org/markup-compatibility/2006">
          <mc:Choice Requires="x14">
            <control shapeId="17997" r:id="rId228" name="Button 2637">
              <controlPr locked="0" defaultSize="0" print="0" autoFill="0" autoPict="0" macro="[0]!Sheet1.deleteRow">
                <anchor moveWithCells="1" sizeWithCells="1">
                  <from>
                    <xdr:col>6</xdr:col>
                    <xdr:colOff>0</xdr:colOff>
                    <xdr:row>703</xdr:row>
                    <xdr:rowOff>0</xdr:rowOff>
                  </from>
                  <to>
                    <xdr:col>10</xdr:col>
                    <xdr:colOff>0</xdr:colOff>
                    <xdr:row>704</xdr:row>
                    <xdr:rowOff>0</xdr:rowOff>
                  </to>
                </anchor>
              </controlPr>
            </control>
          </mc:Choice>
        </mc:AlternateContent>
        <mc:AlternateContent xmlns:mc="http://schemas.openxmlformats.org/markup-compatibility/2006">
          <mc:Choice Requires="x14">
            <control shapeId="17998" r:id="rId229" name="Button 2638">
              <controlPr locked="0" defaultSize="0" print="0" autoFill="0" autoPict="0" macro="[0]!Sheet1.deleteProcedure">
                <anchor moveWithCells="1" sizeWithCells="1">
                  <from>
                    <xdr:col>6</xdr:col>
                    <xdr:colOff>0</xdr:colOff>
                    <xdr:row>695</xdr:row>
                    <xdr:rowOff>0</xdr:rowOff>
                  </from>
                  <to>
                    <xdr:col>10</xdr:col>
                    <xdr:colOff>0</xdr:colOff>
                    <xdr:row>696</xdr:row>
                    <xdr:rowOff>0</xdr:rowOff>
                  </to>
                </anchor>
              </controlPr>
            </control>
          </mc:Choice>
        </mc:AlternateContent>
        <mc:AlternateContent xmlns:mc="http://schemas.openxmlformats.org/markup-compatibility/2006">
          <mc:Choice Requires="x14">
            <control shapeId="18017" r:id="rId230" name="Button 2657">
              <controlPr locked="0" defaultSize="0" print="0" autoFill="0" autoPict="0" macro="[0]!Sheet1.InsertNewTableRow">
                <anchor moveWithCells="1" sizeWithCells="1">
                  <from>
                    <xdr:col>6</xdr:col>
                    <xdr:colOff>0</xdr:colOff>
                    <xdr:row>714</xdr:row>
                    <xdr:rowOff>0</xdr:rowOff>
                  </from>
                  <to>
                    <xdr:col>10</xdr:col>
                    <xdr:colOff>0</xdr:colOff>
                    <xdr:row>715</xdr:row>
                    <xdr:rowOff>0</xdr:rowOff>
                  </to>
                </anchor>
              </controlPr>
            </control>
          </mc:Choice>
        </mc:AlternateContent>
        <mc:AlternateContent xmlns:mc="http://schemas.openxmlformats.org/markup-compatibility/2006">
          <mc:Choice Requires="x14">
            <control shapeId="18018" r:id="rId231" name="Button 2658">
              <controlPr locked="0" defaultSize="0" print="0" autoFill="0" autoPict="0" macro="[0]!Sheet1.deleteRow">
                <anchor moveWithCells="1" sizeWithCells="1">
                  <from>
                    <xdr:col>6</xdr:col>
                    <xdr:colOff>0</xdr:colOff>
                    <xdr:row>715</xdr:row>
                    <xdr:rowOff>0</xdr:rowOff>
                  </from>
                  <to>
                    <xdr:col>10</xdr:col>
                    <xdr:colOff>0</xdr:colOff>
                    <xdr:row>716</xdr:row>
                    <xdr:rowOff>0</xdr:rowOff>
                  </to>
                </anchor>
              </controlPr>
            </control>
          </mc:Choice>
        </mc:AlternateContent>
        <mc:AlternateContent xmlns:mc="http://schemas.openxmlformats.org/markup-compatibility/2006">
          <mc:Choice Requires="x14">
            <control shapeId="18019" r:id="rId232" name="Button 2659">
              <controlPr locked="0" defaultSize="0" print="0" autoFill="0" autoPict="0" macro="[0]!Sheet1.deleteProcedure">
                <anchor moveWithCells="1" sizeWithCells="1">
                  <from>
                    <xdr:col>6</xdr:col>
                    <xdr:colOff>0</xdr:colOff>
                    <xdr:row>707</xdr:row>
                    <xdr:rowOff>0</xdr:rowOff>
                  </from>
                  <to>
                    <xdr:col>10</xdr:col>
                    <xdr:colOff>0</xdr:colOff>
                    <xdr:row>708</xdr:row>
                    <xdr:rowOff>0</xdr:rowOff>
                  </to>
                </anchor>
              </controlPr>
            </control>
          </mc:Choice>
        </mc:AlternateContent>
        <mc:AlternateContent xmlns:mc="http://schemas.openxmlformats.org/markup-compatibility/2006">
          <mc:Choice Requires="x14">
            <control shapeId="18055" r:id="rId233" name="Button 2695">
              <controlPr locked="0" defaultSize="0" print="0" autoFill="0" autoPict="0" macro="[0]!Sheet1.InsertNewTableRow">
                <anchor moveWithCells="1" sizeWithCells="1">
                  <from>
                    <xdr:col>6</xdr:col>
                    <xdr:colOff>0</xdr:colOff>
                    <xdr:row>726</xdr:row>
                    <xdr:rowOff>0</xdr:rowOff>
                  </from>
                  <to>
                    <xdr:col>10</xdr:col>
                    <xdr:colOff>0</xdr:colOff>
                    <xdr:row>727</xdr:row>
                    <xdr:rowOff>0</xdr:rowOff>
                  </to>
                </anchor>
              </controlPr>
            </control>
          </mc:Choice>
        </mc:AlternateContent>
        <mc:AlternateContent xmlns:mc="http://schemas.openxmlformats.org/markup-compatibility/2006">
          <mc:Choice Requires="x14">
            <control shapeId="18056" r:id="rId234" name="Button 2696">
              <controlPr locked="0" defaultSize="0" print="0" autoFill="0" autoPict="0" macro="[0]!Sheet1.deleteRow">
                <anchor moveWithCells="1" sizeWithCells="1">
                  <from>
                    <xdr:col>6</xdr:col>
                    <xdr:colOff>0</xdr:colOff>
                    <xdr:row>727</xdr:row>
                    <xdr:rowOff>0</xdr:rowOff>
                  </from>
                  <to>
                    <xdr:col>10</xdr:col>
                    <xdr:colOff>0</xdr:colOff>
                    <xdr:row>728</xdr:row>
                    <xdr:rowOff>0</xdr:rowOff>
                  </to>
                </anchor>
              </controlPr>
            </control>
          </mc:Choice>
        </mc:AlternateContent>
        <mc:AlternateContent xmlns:mc="http://schemas.openxmlformats.org/markup-compatibility/2006">
          <mc:Choice Requires="x14">
            <control shapeId="18057" r:id="rId235" name="Button 2697">
              <controlPr locked="0" defaultSize="0" print="0" autoFill="0" autoPict="0" macro="[0]!Sheet1.deleteProcedure">
                <anchor moveWithCells="1" sizeWithCells="1">
                  <from>
                    <xdr:col>6</xdr:col>
                    <xdr:colOff>0</xdr:colOff>
                    <xdr:row>719</xdr:row>
                    <xdr:rowOff>0</xdr:rowOff>
                  </from>
                  <to>
                    <xdr:col>10</xdr:col>
                    <xdr:colOff>0</xdr:colOff>
                    <xdr:row>720</xdr:row>
                    <xdr:rowOff>0</xdr:rowOff>
                  </to>
                </anchor>
              </controlPr>
            </control>
          </mc:Choice>
        </mc:AlternateContent>
        <mc:AlternateContent xmlns:mc="http://schemas.openxmlformats.org/markup-compatibility/2006">
          <mc:Choice Requires="x14">
            <control shapeId="18076" r:id="rId236" name="Button 2716">
              <controlPr locked="0" defaultSize="0" print="0" autoFill="0" autoPict="0" macro="[0]!Sheet1.InsertNewTableRow">
                <anchor moveWithCells="1" sizeWithCells="1">
                  <from>
                    <xdr:col>6</xdr:col>
                    <xdr:colOff>0</xdr:colOff>
                    <xdr:row>737</xdr:row>
                    <xdr:rowOff>0</xdr:rowOff>
                  </from>
                  <to>
                    <xdr:col>10</xdr:col>
                    <xdr:colOff>0</xdr:colOff>
                    <xdr:row>738</xdr:row>
                    <xdr:rowOff>0</xdr:rowOff>
                  </to>
                </anchor>
              </controlPr>
            </control>
          </mc:Choice>
        </mc:AlternateContent>
        <mc:AlternateContent xmlns:mc="http://schemas.openxmlformats.org/markup-compatibility/2006">
          <mc:Choice Requires="x14">
            <control shapeId="18077" r:id="rId237" name="Button 2717">
              <controlPr locked="0" defaultSize="0" print="0" autoFill="0" autoPict="0" macro="[0]!Sheet1.deleteRow">
                <anchor moveWithCells="1" sizeWithCells="1">
                  <from>
                    <xdr:col>6</xdr:col>
                    <xdr:colOff>0</xdr:colOff>
                    <xdr:row>738</xdr:row>
                    <xdr:rowOff>0</xdr:rowOff>
                  </from>
                  <to>
                    <xdr:col>10</xdr:col>
                    <xdr:colOff>0</xdr:colOff>
                    <xdr:row>739</xdr:row>
                    <xdr:rowOff>0</xdr:rowOff>
                  </to>
                </anchor>
              </controlPr>
            </control>
          </mc:Choice>
        </mc:AlternateContent>
        <mc:AlternateContent xmlns:mc="http://schemas.openxmlformats.org/markup-compatibility/2006">
          <mc:Choice Requires="x14">
            <control shapeId="18078" r:id="rId238" name="Button 2718">
              <controlPr locked="0" defaultSize="0" print="0" autoFill="0" autoPict="0" macro="[0]!Sheet1.deleteProcedure">
                <anchor moveWithCells="1" sizeWithCells="1">
                  <from>
                    <xdr:col>6</xdr:col>
                    <xdr:colOff>0</xdr:colOff>
                    <xdr:row>730</xdr:row>
                    <xdr:rowOff>0</xdr:rowOff>
                  </from>
                  <to>
                    <xdr:col>10</xdr:col>
                    <xdr:colOff>0</xdr:colOff>
                    <xdr:row>731</xdr:row>
                    <xdr:rowOff>0</xdr:rowOff>
                  </to>
                </anchor>
              </controlPr>
            </control>
          </mc:Choice>
        </mc:AlternateContent>
        <mc:AlternateContent xmlns:mc="http://schemas.openxmlformats.org/markup-compatibility/2006">
          <mc:Choice Requires="x14">
            <control shapeId="18097" r:id="rId239" name="Button 2737">
              <controlPr locked="0" defaultSize="0" print="0" autoFill="0" autoPict="0" macro="[0]!Sheet1.InsertNewTableRow">
                <anchor moveWithCells="1" sizeWithCells="1">
                  <from>
                    <xdr:col>6</xdr:col>
                    <xdr:colOff>0</xdr:colOff>
                    <xdr:row>748</xdr:row>
                    <xdr:rowOff>0</xdr:rowOff>
                  </from>
                  <to>
                    <xdr:col>10</xdr:col>
                    <xdr:colOff>0</xdr:colOff>
                    <xdr:row>749</xdr:row>
                    <xdr:rowOff>0</xdr:rowOff>
                  </to>
                </anchor>
              </controlPr>
            </control>
          </mc:Choice>
        </mc:AlternateContent>
        <mc:AlternateContent xmlns:mc="http://schemas.openxmlformats.org/markup-compatibility/2006">
          <mc:Choice Requires="x14">
            <control shapeId="18098" r:id="rId240" name="Button 2738">
              <controlPr locked="0" defaultSize="0" print="0" autoFill="0" autoPict="0" macro="[0]!Sheet1.deleteRow">
                <anchor moveWithCells="1" sizeWithCells="1">
                  <from>
                    <xdr:col>6</xdr:col>
                    <xdr:colOff>0</xdr:colOff>
                    <xdr:row>749</xdr:row>
                    <xdr:rowOff>0</xdr:rowOff>
                  </from>
                  <to>
                    <xdr:col>10</xdr:col>
                    <xdr:colOff>0</xdr:colOff>
                    <xdr:row>750</xdr:row>
                    <xdr:rowOff>0</xdr:rowOff>
                  </to>
                </anchor>
              </controlPr>
            </control>
          </mc:Choice>
        </mc:AlternateContent>
        <mc:AlternateContent xmlns:mc="http://schemas.openxmlformats.org/markup-compatibility/2006">
          <mc:Choice Requires="x14">
            <control shapeId="18099" r:id="rId241" name="Button 2739">
              <controlPr locked="0" defaultSize="0" print="0" autoFill="0" autoPict="0" macro="[0]!Sheet1.deleteProcedure">
                <anchor moveWithCells="1" sizeWithCells="1">
                  <from>
                    <xdr:col>6</xdr:col>
                    <xdr:colOff>0</xdr:colOff>
                    <xdr:row>741</xdr:row>
                    <xdr:rowOff>0</xdr:rowOff>
                  </from>
                  <to>
                    <xdr:col>10</xdr:col>
                    <xdr:colOff>0</xdr:colOff>
                    <xdr:row>742</xdr:row>
                    <xdr:rowOff>0</xdr:rowOff>
                  </to>
                </anchor>
              </controlPr>
            </control>
          </mc:Choice>
        </mc:AlternateContent>
        <mc:AlternateContent xmlns:mc="http://schemas.openxmlformats.org/markup-compatibility/2006">
          <mc:Choice Requires="x14">
            <control shapeId="18118" r:id="rId242" name="Button 2758">
              <controlPr locked="0" defaultSize="0" print="0" autoFill="0" autoPict="0" macro="[0]!Sheet1.InsertNewTableRow">
                <anchor moveWithCells="1" sizeWithCells="1">
                  <from>
                    <xdr:col>6</xdr:col>
                    <xdr:colOff>0</xdr:colOff>
                    <xdr:row>759</xdr:row>
                    <xdr:rowOff>0</xdr:rowOff>
                  </from>
                  <to>
                    <xdr:col>10</xdr:col>
                    <xdr:colOff>0</xdr:colOff>
                    <xdr:row>760</xdr:row>
                    <xdr:rowOff>0</xdr:rowOff>
                  </to>
                </anchor>
              </controlPr>
            </control>
          </mc:Choice>
        </mc:AlternateContent>
        <mc:AlternateContent xmlns:mc="http://schemas.openxmlformats.org/markup-compatibility/2006">
          <mc:Choice Requires="x14">
            <control shapeId="18119" r:id="rId243" name="Button 2759">
              <controlPr locked="0" defaultSize="0" print="0" autoFill="0" autoPict="0" macro="[0]!Sheet1.deleteRow">
                <anchor moveWithCells="1" sizeWithCells="1">
                  <from>
                    <xdr:col>6</xdr:col>
                    <xdr:colOff>0</xdr:colOff>
                    <xdr:row>760</xdr:row>
                    <xdr:rowOff>0</xdr:rowOff>
                  </from>
                  <to>
                    <xdr:col>10</xdr:col>
                    <xdr:colOff>0</xdr:colOff>
                    <xdr:row>761</xdr:row>
                    <xdr:rowOff>0</xdr:rowOff>
                  </to>
                </anchor>
              </controlPr>
            </control>
          </mc:Choice>
        </mc:AlternateContent>
        <mc:AlternateContent xmlns:mc="http://schemas.openxmlformats.org/markup-compatibility/2006">
          <mc:Choice Requires="x14">
            <control shapeId="18120" r:id="rId244" name="Button 2760">
              <controlPr locked="0" defaultSize="0" print="0" autoFill="0" autoPict="0" macro="[0]!Sheet1.deleteProcedure">
                <anchor moveWithCells="1" sizeWithCells="1">
                  <from>
                    <xdr:col>6</xdr:col>
                    <xdr:colOff>0</xdr:colOff>
                    <xdr:row>752</xdr:row>
                    <xdr:rowOff>0</xdr:rowOff>
                  </from>
                  <to>
                    <xdr:col>10</xdr:col>
                    <xdr:colOff>0</xdr:colOff>
                    <xdr:row>753</xdr:row>
                    <xdr:rowOff>0</xdr:rowOff>
                  </to>
                </anchor>
              </controlPr>
            </control>
          </mc:Choice>
        </mc:AlternateContent>
        <mc:AlternateContent xmlns:mc="http://schemas.openxmlformats.org/markup-compatibility/2006">
          <mc:Choice Requires="x14">
            <control shapeId="18142" r:id="rId245" name="Button 2782">
              <controlPr locked="0" defaultSize="0" print="0" autoFill="0" autoPict="0" macro="[0]!Sheet1.InsertNewTableRow">
                <anchor moveWithCells="1" sizeWithCells="1">
                  <from>
                    <xdr:col>6</xdr:col>
                    <xdr:colOff>0</xdr:colOff>
                    <xdr:row>770</xdr:row>
                    <xdr:rowOff>0</xdr:rowOff>
                  </from>
                  <to>
                    <xdr:col>10</xdr:col>
                    <xdr:colOff>0</xdr:colOff>
                    <xdr:row>771</xdr:row>
                    <xdr:rowOff>0</xdr:rowOff>
                  </to>
                </anchor>
              </controlPr>
            </control>
          </mc:Choice>
        </mc:AlternateContent>
        <mc:AlternateContent xmlns:mc="http://schemas.openxmlformats.org/markup-compatibility/2006">
          <mc:Choice Requires="x14">
            <control shapeId="18143" r:id="rId246" name="Button 2783">
              <controlPr locked="0" defaultSize="0" print="0" autoFill="0" autoPict="0" macro="[0]!Sheet1.deleteRow">
                <anchor moveWithCells="1" sizeWithCells="1">
                  <from>
                    <xdr:col>6</xdr:col>
                    <xdr:colOff>0</xdr:colOff>
                    <xdr:row>771</xdr:row>
                    <xdr:rowOff>0</xdr:rowOff>
                  </from>
                  <to>
                    <xdr:col>10</xdr:col>
                    <xdr:colOff>0</xdr:colOff>
                    <xdr:row>772</xdr:row>
                    <xdr:rowOff>0</xdr:rowOff>
                  </to>
                </anchor>
              </controlPr>
            </control>
          </mc:Choice>
        </mc:AlternateContent>
        <mc:AlternateContent xmlns:mc="http://schemas.openxmlformats.org/markup-compatibility/2006">
          <mc:Choice Requires="x14">
            <control shapeId="18144" r:id="rId247" name="Button 2784">
              <controlPr locked="0" defaultSize="0" print="0" autoFill="0" autoPict="0" macro="[0]!Sheet1.deleteProcedure">
                <anchor moveWithCells="1" sizeWithCells="1">
                  <from>
                    <xdr:col>6</xdr:col>
                    <xdr:colOff>0</xdr:colOff>
                    <xdr:row>763</xdr:row>
                    <xdr:rowOff>0</xdr:rowOff>
                  </from>
                  <to>
                    <xdr:col>10</xdr:col>
                    <xdr:colOff>0</xdr:colOff>
                    <xdr:row>764</xdr:row>
                    <xdr:rowOff>0</xdr:rowOff>
                  </to>
                </anchor>
              </controlPr>
            </control>
          </mc:Choice>
        </mc:AlternateContent>
        <mc:AlternateContent xmlns:mc="http://schemas.openxmlformats.org/markup-compatibility/2006">
          <mc:Choice Requires="x14">
            <control shapeId="18163" r:id="rId248" name="Button 2803">
              <controlPr locked="0" defaultSize="0" print="0" autoFill="0" autoPict="0" macro="[0]!Sheet1.InsertNewTableRow">
                <anchor moveWithCells="1" sizeWithCells="1">
                  <from>
                    <xdr:col>6</xdr:col>
                    <xdr:colOff>0</xdr:colOff>
                    <xdr:row>781</xdr:row>
                    <xdr:rowOff>0</xdr:rowOff>
                  </from>
                  <to>
                    <xdr:col>10</xdr:col>
                    <xdr:colOff>0</xdr:colOff>
                    <xdr:row>782</xdr:row>
                    <xdr:rowOff>0</xdr:rowOff>
                  </to>
                </anchor>
              </controlPr>
            </control>
          </mc:Choice>
        </mc:AlternateContent>
        <mc:AlternateContent xmlns:mc="http://schemas.openxmlformats.org/markup-compatibility/2006">
          <mc:Choice Requires="x14">
            <control shapeId="18164" r:id="rId249" name="Button 2804">
              <controlPr locked="0" defaultSize="0" print="0" autoFill="0" autoPict="0" macro="[0]!Sheet1.deleteRow">
                <anchor moveWithCells="1" sizeWithCells="1">
                  <from>
                    <xdr:col>6</xdr:col>
                    <xdr:colOff>0</xdr:colOff>
                    <xdr:row>782</xdr:row>
                    <xdr:rowOff>0</xdr:rowOff>
                  </from>
                  <to>
                    <xdr:col>10</xdr:col>
                    <xdr:colOff>0</xdr:colOff>
                    <xdr:row>783</xdr:row>
                    <xdr:rowOff>0</xdr:rowOff>
                  </to>
                </anchor>
              </controlPr>
            </control>
          </mc:Choice>
        </mc:AlternateContent>
        <mc:AlternateContent xmlns:mc="http://schemas.openxmlformats.org/markup-compatibility/2006">
          <mc:Choice Requires="x14">
            <control shapeId="18165" r:id="rId250" name="Button 2805">
              <controlPr locked="0" defaultSize="0" print="0" autoFill="0" autoPict="0" macro="[0]!Sheet1.deleteProcedure">
                <anchor moveWithCells="1" sizeWithCells="1">
                  <from>
                    <xdr:col>6</xdr:col>
                    <xdr:colOff>0</xdr:colOff>
                    <xdr:row>774</xdr:row>
                    <xdr:rowOff>0</xdr:rowOff>
                  </from>
                  <to>
                    <xdr:col>10</xdr:col>
                    <xdr:colOff>0</xdr:colOff>
                    <xdr:row>775</xdr:row>
                    <xdr:rowOff>0</xdr:rowOff>
                  </to>
                </anchor>
              </controlPr>
            </control>
          </mc:Choice>
        </mc:AlternateContent>
        <mc:AlternateContent xmlns:mc="http://schemas.openxmlformats.org/markup-compatibility/2006">
          <mc:Choice Requires="x14">
            <control shapeId="18184" r:id="rId251" name="Button 2824">
              <controlPr locked="0" defaultSize="0" print="0" autoFill="0" autoPict="0" macro="[0]!Sheet1.InsertNewTableRow">
                <anchor moveWithCells="1" sizeWithCells="1">
                  <from>
                    <xdr:col>6</xdr:col>
                    <xdr:colOff>0</xdr:colOff>
                    <xdr:row>792</xdr:row>
                    <xdr:rowOff>0</xdr:rowOff>
                  </from>
                  <to>
                    <xdr:col>10</xdr:col>
                    <xdr:colOff>0</xdr:colOff>
                    <xdr:row>793</xdr:row>
                    <xdr:rowOff>0</xdr:rowOff>
                  </to>
                </anchor>
              </controlPr>
            </control>
          </mc:Choice>
        </mc:AlternateContent>
        <mc:AlternateContent xmlns:mc="http://schemas.openxmlformats.org/markup-compatibility/2006">
          <mc:Choice Requires="x14">
            <control shapeId="18185" r:id="rId252" name="Button 2825">
              <controlPr locked="0" defaultSize="0" print="0" autoFill="0" autoPict="0" macro="[0]!Sheet1.deleteRow">
                <anchor moveWithCells="1" sizeWithCells="1">
                  <from>
                    <xdr:col>6</xdr:col>
                    <xdr:colOff>0</xdr:colOff>
                    <xdr:row>793</xdr:row>
                    <xdr:rowOff>0</xdr:rowOff>
                  </from>
                  <to>
                    <xdr:col>10</xdr:col>
                    <xdr:colOff>0</xdr:colOff>
                    <xdr:row>794</xdr:row>
                    <xdr:rowOff>0</xdr:rowOff>
                  </to>
                </anchor>
              </controlPr>
            </control>
          </mc:Choice>
        </mc:AlternateContent>
        <mc:AlternateContent xmlns:mc="http://schemas.openxmlformats.org/markup-compatibility/2006">
          <mc:Choice Requires="x14">
            <control shapeId="18186" r:id="rId253" name="Button 2826">
              <controlPr locked="0" defaultSize="0" print="0" autoFill="0" autoPict="0" macro="[0]!Sheet1.deleteProcedure">
                <anchor moveWithCells="1" sizeWithCells="1">
                  <from>
                    <xdr:col>6</xdr:col>
                    <xdr:colOff>0</xdr:colOff>
                    <xdr:row>785</xdr:row>
                    <xdr:rowOff>0</xdr:rowOff>
                  </from>
                  <to>
                    <xdr:col>10</xdr:col>
                    <xdr:colOff>0</xdr:colOff>
                    <xdr:row>786</xdr:row>
                    <xdr:rowOff>0</xdr:rowOff>
                  </to>
                </anchor>
              </controlPr>
            </control>
          </mc:Choice>
        </mc:AlternateContent>
        <mc:AlternateContent xmlns:mc="http://schemas.openxmlformats.org/markup-compatibility/2006">
          <mc:Choice Requires="x14">
            <control shapeId="18205" r:id="rId254" name="Button 2845">
              <controlPr locked="0" defaultSize="0" print="0" autoFill="0" autoPict="0" macro="[0]!Sheet1.InsertNewTableRow">
                <anchor moveWithCells="1" sizeWithCells="1">
                  <from>
                    <xdr:col>6</xdr:col>
                    <xdr:colOff>0</xdr:colOff>
                    <xdr:row>803</xdr:row>
                    <xdr:rowOff>0</xdr:rowOff>
                  </from>
                  <to>
                    <xdr:col>10</xdr:col>
                    <xdr:colOff>0</xdr:colOff>
                    <xdr:row>804</xdr:row>
                    <xdr:rowOff>0</xdr:rowOff>
                  </to>
                </anchor>
              </controlPr>
            </control>
          </mc:Choice>
        </mc:AlternateContent>
        <mc:AlternateContent xmlns:mc="http://schemas.openxmlformats.org/markup-compatibility/2006">
          <mc:Choice Requires="x14">
            <control shapeId="18206" r:id="rId255" name="Button 2846">
              <controlPr locked="0" defaultSize="0" print="0" autoFill="0" autoPict="0" macro="[0]!Sheet1.deleteRow">
                <anchor moveWithCells="1" sizeWithCells="1">
                  <from>
                    <xdr:col>6</xdr:col>
                    <xdr:colOff>0</xdr:colOff>
                    <xdr:row>804</xdr:row>
                    <xdr:rowOff>0</xdr:rowOff>
                  </from>
                  <to>
                    <xdr:col>10</xdr:col>
                    <xdr:colOff>0</xdr:colOff>
                    <xdr:row>805</xdr:row>
                    <xdr:rowOff>0</xdr:rowOff>
                  </to>
                </anchor>
              </controlPr>
            </control>
          </mc:Choice>
        </mc:AlternateContent>
        <mc:AlternateContent xmlns:mc="http://schemas.openxmlformats.org/markup-compatibility/2006">
          <mc:Choice Requires="x14">
            <control shapeId="18207" r:id="rId256" name="Button 2847">
              <controlPr locked="0" defaultSize="0" print="0" autoFill="0" autoPict="0" macro="[0]!Sheet1.deleteProcedure">
                <anchor moveWithCells="1" sizeWithCells="1">
                  <from>
                    <xdr:col>6</xdr:col>
                    <xdr:colOff>0</xdr:colOff>
                    <xdr:row>796</xdr:row>
                    <xdr:rowOff>0</xdr:rowOff>
                  </from>
                  <to>
                    <xdr:col>10</xdr:col>
                    <xdr:colOff>0</xdr:colOff>
                    <xdr:row>797</xdr:row>
                    <xdr:rowOff>0</xdr:rowOff>
                  </to>
                </anchor>
              </controlPr>
            </control>
          </mc:Choice>
        </mc:AlternateContent>
        <mc:AlternateContent xmlns:mc="http://schemas.openxmlformats.org/markup-compatibility/2006">
          <mc:Choice Requires="x14">
            <control shapeId="18233" r:id="rId257" name="Button 2873">
              <controlPr locked="0" defaultSize="0" print="0" autoFill="0" autoPict="0" macro="[0]!Sheet1.InsertNewTableRow">
                <anchor moveWithCells="1" sizeWithCells="1">
                  <from>
                    <xdr:col>6</xdr:col>
                    <xdr:colOff>0</xdr:colOff>
                    <xdr:row>814</xdr:row>
                    <xdr:rowOff>0</xdr:rowOff>
                  </from>
                  <to>
                    <xdr:col>10</xdr:col>
                    <xdr:colOff>0</xdr:colOff>
                    <xdr:row>815</xdr:row>
                    <xdr:rowOff>0</xdr:rowOff>
                  </to>
                </anchor>
              </controlPr>
            </control>
          </mc:Choice>
        </mc:AlternateContent>
        <mc:AlternateContent xmlns:mc="http://schemas.openxmlformats.org/markup-compatibility/2006">
          <mc:Choice Requires="x14">
            <control shapeId="18234" r:id="rId258" name="Button 2874">
              <controlPr locked="0" defaultSize="0" print="0" autoFill="0" autoPict="0" macro="[0]!Sheet1.deleteRow">
                <anchor moveWithCells="1" sizeWithCells="1">
                  <from>
                    <xdr:col>6</xdr:col>
                    <xdr:colOff>0</xdr:colOff>
                    <xdr:row>815</xdr:row>
                    <xdr:rowOff>0</xdr:rowOff>
                  </from>
                  <to>
                    <xdr:col>10</xdr:col>
                    <xdr:colOff>0</xdr:colOff>
                    <xdr:row>816</xdr:row>
                    <xdr:rowOff>0</xdr:rowOff>
                  </to>
                </anchor>
              </controlPr>
            </control>
          </mc:Choice>
        </mc:AlternateContent>
        <mc:AlternateContent xmlns:mc="http://schemas.openxmlformats.org/markup-compatibility/2006">
          <mc:Choice Requires="x14">
            <control shapeId="18235" r:id="rId259" name="Button 2875">
              <controlPr locked="0" defaultSize="0" print="0" autoFill="0" autoPict="0" macro="[0]!Sheet1.deleteProcedure">
                <anchor moveWithCells="1" sizeWithCells="1">
                  <from>
                    <xdr:col>6</xdr:col>
                    <xdr:colOff>0</xdr:colOff>
                    <xdr:row>807</xdr:row>
                    <xdr:rowOff>0</xdr:rowOff>
                  </from>
                  <to>
                    <xdr:col>10</xdr:col>
                    <xdr:colOff>0</xdr:colOff>
                    <xdr:row>808</xdr:row>
                    <xdr:rowOff>0</xdr:rowOff>
                  </to>
                </anchor>
              </controlPr>
            </control>
          </mc:Choice>
        </mc:AlternateContent>
        <mc:AlternateContent xmlns:mc="http://schemas.openxmlformats.org/markup-compatibility/2006">
          <mc:Choice Requires="x14">
            <control shapeId="18254" r:id="rId260" name="Button 2894">
              <controlPr locked="0" defaultSize="0" print="0" autoFill="0" autoPict="0" macro="[0]!Sheet1.InsertNewTableRow">
                <anchor moveWithCells="1" sizeWithCells="1">
                  <from>
                    <xdr:col>6</xdr:col>
                    <xdr:colOff>0</xdr:colOff>
                    <xdr:row>827</xdr:row>
                    <xdr:rowOff>0</xdr:rowOff>
                  </from>
                  <to>
                    <xdr:col>10</xdr:col>
                    <xdr:colOff>0</xdr:colOff>
                    <xdr:row>828</xdr:row>
                    <xdr:rowOff>0</xdr:rowOff>
                  </to>
                </anchor>
              </controlPr>
            </control>
          </mc:Choice>
        </mc:AlternateContent>
        <mc:AlternateContent xmlns:mc="http://schemas.openxmlformats.org/markup-compatibility/2006">
          <mc:Choice Requires="x14">
            <control shapeId="18255" r:id="rId261" name="Button 2895">
              <controlPr locked="0" defaultSize="0" print="0" autoFill="0" autoPict="0" macro="[0]!Sheet1.deleteRow">
                <anchor moveWithCells="1" sizeWithCells="1">
                  <from>
                    <xdr:col>6</xdr:col>
                    <xdr:colOff>0</xdr:colOff>
                    <xdr:row>828</xdr:row>
                    <xdr:rowOff>0</xdr:rowOff>
                  </from>
                  <to>
                    <xdr:col>10</xdr:col>
                    <xdr:colOff>0</xdr:colOff>
                    <xdr:row>829</xdr:row>
                    <xdr:rowOff>0</xdr:rowOff>
                  </to>
                </anchor>
              </controlPr>
            </control>
          </mc:Choice>
        </mc:AlternateContent>
        <mc:AlternateContent xmlns:mc="http://schemas.openxmlformats.org/markup-compatibility/2006">
          <mc:Choice Requires="x14">
            <control shapeId="18256" r:id="rId262" name="Button 2896">
              <controlPr locked="0" defaultSize="0" print="0" autoFill="0" autoPict="0" macro="[0]!Sheet1.deleteProcedure">
                <anchor moveWithCells="1" sizeWithCells="1">
                  <from>
                    <xdr:col>6</xdr:col>
                    <xdr:colOff>0</xdr:colOff>
                    <xdr:row>820</xdr:row>
                    <xdr:rowOff>0</xdr:rowOff>
                  </from>
                  <to>
                    <xdr:col>10</xdr:col>
                    <xdr:colOff>0</xdr:colOff>
                    <xdr:row>821</xdr:row>
                    <xdr:rowOff>0</xdr:rowOff>
                  </to>
                </anchor>
              </controlPr>
            </control>
          </mc:Choice>
        </mc:AlternateContent>
        <mc:AlternateContent xmlns:mc="http://schemas.openxmlformats.org/markup-compatibility/2006">
          <mc:Choice Requires="x14">
            <control shapeId="18275" r:id="rId263" name="Button 2915">
              <controlPr locked="0" defaultSize="0" print="0" autoFill="0" autoPict="0" macro="[0]!Sheet1.InsertNewTableRow">
                <anchor moveWithCells="1" sizeWithCells="1">
                  <from>
                    <xdr:col>6</xdr:col>
                    <xdr:colOff>0</xdr:colOff>
                    <xdr:row>840</xdr:row>
                    <xdr:rowOff>0</xdr:rowOff>
                  </from>
                  <to>
                    <xdr:col>10</xdr:col>
                    <xdr:colOff>0</xdr:colOff>
                    <xdr:row>841</xdr:row>
                    <xdr:rowOff>0</xdr:rowOff>
                  </to>
                </anchor>
              </controlPr>
            </control>
          </mc:Choice>
        </mc:AlternateContent>
        <mc:AlternateContent xmlns:mc="http://schemas.openxmlformats.org/markup-compatibility/2006">
          <mc:Choice Requires="x14">
            <control shapeId="18276" r:id="rId264" name="Button 2916">
              <controlPr locked="0" defaultSize="0" print="0" autoFill="0" autoPict="0" macro="[0]!Sheet1.deleteRow">
                <anchor moveWithCells="1" sizeWithCells="1">
                  <from>
                    <xdr:col>6</xdr:col>
                    <xdr:colOff>0</xdr:colOff>
                    <xdr:row>841</xdr:row>
                    <xdr:rowOff>0</xdr:rowOff>
                  </from>
                  <to>
                    <xdr:col>10</xdr:col>
                    <xdr:colOff>0</xdr:colOff>
                    <xdr:row>842</xdr:row>
                    <xdr:rowOff>0</xdr:rowOff>
                  </to>
                </anchor>
              </controlPr>
            </control>
          </mc:Choice>
        </mc:AlternateContent>
        <mc:AlternateContent xmlns:mc="http://schemas.openxmlformats.org/markup-compatibility/2006">
          <mc:Choice Requires="x14">
            <control shapeId="18277" r:id="rId265" name="Button 2917">
              <controlPr locked="0" defaultSize="0" print="0" autoFill="0" autoPict="0" macro="[0]!Sheet1.deleteProcedure">
                <anchor moveWithCells="1" sizeWithCells="1">
                  <from>
                    <xdr:col>6</xdr:col>
                    <xdr:colOff>0</xdr:colOff>
                    <xdr:row>833</xdr:row>
                    <xdr:rowOff>0</xdr:rowOff>
                  </from>
                  <to>
                    <xdr:col>10</xdr:col>
                    <xdr:colOff>0</xdr:colOff>
                    <xdr:row>834</xdr:row>
                    <xdr:rowOff>0</xdr:rowOff>
                  </to>
                </anchor>
              </controlPr>
            </control>
          </mc:Choice>
        </mc:AlternateContent>
        <mc:AlternateContent xmlns:mc="http://schemas.openxmlformats.org/markup-compatibility/2006">
          <mc:Choice Requires="x14">
            <control shapeId="18296" r:id="rId266" name="Button 2936">
              <controlPr locked="0" defaultSize="0" print="0" autoFill="0" autoPict="0" macro="[0]!Sheet1.InsertNewTableRow">
                <anchor moveWithCells="1" sizeWithCells="1">
                  <from>
                    <xdr:col>6</xdr:col>
                    <xdr:colOff>0</xdr:colOff>
                    <xdr:row>853</xdr:row>
                    <xdr:rowOff>0</xdr:rowOff>
                  </from>
                  <to>
                    <xdr:col>10</xdr:col>
                    <xdr:colOff>0</xdr:colOff>
                    <xdr:row>854</xdr:row>
                    <xdr:rowOff>0</xdr:rowOff>
                  </to>
                </anchor>
              </controlPr>
            </control>
          </mc:Choice>
        </mc:AlternateContent>
        <mc:AlternateContent xmlns:mc="http://schemas.openxmlformats.org/markup-compatibility/2006">
          <mc:Choice Requires="x14">
            <control shapeId="18297" r:id="rId267" name="Button 2937">
              <controlPr locked="0" defaultSize="0" print="0" autoFill="0" autoPict="0" macro="[0]!Sheet1.deleteRow">
                <anchor moveWithCells="1" sizeWithCells="1">
                  <from>
                    <xdr:col>6</xdr:col>
                    <xdr:colOff>0</xdr:colOff>
                    <xdr:row>854</xdr:row>
                    <xdr:rowOff>0</xdr:rowOff>
                  </from>
                  <to>
                    <xdr:col>10</xdr:col>
                    <xdr:colOff>0</xdr:colOff>
                    <xdr:row>855</xdr:row>
                    <xdr:rowOff>0</xdr:rowOff>
                  </to>
                </anchor>
              </controlPr>
            </control>
          </mc:Choice>
        </mc:AlternateContent>
        <mc:AlternateContent xmlns:mc="http://schemas.openxmlformats.org/markup-compatibility/2006">
          <mc:Choice Requires="x14">
            <control shapeId="18298" r:id="rId268" name="Button 2938">
              <controlPr locked="0" defaultSize="0" print="0" autoFill="0" autoPict="0" macro="[0]!Sheet1.deleteProcedure">
                <anchor moveWithCells="1" sizeWithCells="1">
                  <from>
                    <xdr:col>6</xdr:col>
                    <xdr:colOff>0</xdr:colOff>
                    <xdr:row>846</xdr:row>
                    <xdr:rowOff>0</xdr:rowOff>
                  </from>
                  <to>
                    <xdr:col>10</xdr:col>
                    <xdr:colOff>0</xdr:colOff>
                    <xdr:row>847</xdr:row>
                    <xdr:rowOff>0</xdr:rowOff>
                  </to>
                </anchor>
              </controlPr>
            </control>
          </mc:Choice>
        </mc:AlternateContent>
        <mc:AlternateContent xmlns:mc="http://schemas.openxmlformats.org/markup-compatibility/2006">
          <mc:Choice Requires="x14">
            <control shapeId="18304" r:id="rId269" name="Button 2944">
              <controlPr locked="0" defaultSize="0" print="0" autoFill="0" autoPict="0" macro="[0]!Sheet1.deleteRow">
                <anchor moveWithCells="1" sizeWithCells="1">
                  <from>
                    <xdr:col>6</xdr:col>
                    <xdr:colOff>0</xdr:colOff>
                    <xdr:row>816</xdr:row>
                    <xdr:rowOff>0</xdr:rowOff>
                  </from>
                  <to>
                    <xdr:col>10</xdr:col>
                    <xdr:colOff>0</xdr:colOff>
                    <xdr:row>817</xdr:row>
                    <xdr:rowOff>0</xdr:rowOff>
                  </to>
                </anchor>
              </controlPr>
            </control>
          </mc:Choice>
        </mc:AlternateContent>
        <mc:AlternateContent xmlns:mc="http://schemas.openxmlformats.org/markup-compatibility/2006">
          <mc:Choice Requires="x14">
            <control shapeId="18305" r:id="rId270" name="Button 2945">
              <controlPr locked="0" defaultSize="0" print="0" autoFill="0" autoPict="0" macro="[0]!Sheet1.deleteRow">
                <anchor moveWithCells="1" sizeWithCells="1">
                  <from>
                    <xdr:col>6</xdr:col>
                    <xdr:colOff>0</xdr:colOff>
                    <xdr:row>817</xdr:row>
                    <xdr:rowOff>0</xdr:rowOff>
                  </from>
                  <to>
                    <xdr:col>10</xdr:col>
                    <xdr:colOff>0</xdr:colOff>
                    <xdr:row>818</xdr:row>
                    <xdr:rowOff>0</xdr:rowOff>
                  </to>
                </anchor>
              </controlPr>
            </control>
          </mc:Choice>
        </mc:AlternateContent>
        <mc:AlternateContent xmlns:mc="http://schemas.openxmlformats.org/markup-compatibility/2006">
          <mc:Choice Requires="x14">
            <control shapeId="18307" r:id="rId271" name="Button 2947">
              <controlPr locked="0" defaultSize="0" print="0" autoFill="0" autoPict="0" macro="[0]!Sheet1.deleteRow">
                <anchor moveWithCells="1" sizeWithCells="1">
                  <from>
                    <xdr:col>6</xdr:col>
                    <xdr:colOff>0</xdr:colOff>
                    <xdr:row>829</xdr:row>
                    <xdr:rowOff>0</xdr:rowOff>
                  </from>
                  <to>
                    <xdr:col>10</xdr:col>
                    <xdr:colOff>0</xdr:colOff>
                    <xdr:row>830</xdr:row>
                    <xdr:rowOff>0</xdr:rowOff>
                  </to>
                </anchor>
              </controlPr>
            </control>
          </mc:Choice>
        </mc:AlternateContent>
        <mc:AlternateContent xmlns:mc="http://schemas.openxmlformats.org/markup-compatibility/2006">
          <mc:Choice Requires="x14">
            <control shapeId="18308" r:id="rId272" name="Button 2948">
              <controlPr locked="0" defaultSize="0" print="0" autoFill="0" autoPict="0" macro="[0]!Sheet1.deleteRow">
                <anchor moveWithCells="1" sizeWithCells="1">
                  <from>
                    <xdr:col>6</xdr:col>
                    <xdr:colOff>0</xdr:colOff>
                    <xdr:row>830</xdr:row>
                    <xdr:rowOff>0</xdr:rowOff>
                  </from>
                  <to>
                    <xdr:col>10</xdr:col>
                    <xdr:colOff>0</xdr:colOff>
                    <xdr:row>831</xdr:row>
                    <xdr:rowOff>0</xdr:rowOff>
                  </to>
                </anchor>
              </controlPr>
            </control>
          </mc:Choice>
        </mc:AlternateContent>
        <mc:AlternateContent xmlns:mc="http://schemas.openxmlformats.org/markup-compatibility/2006">
          <mc:Choice Requires="x14">
            <control shapeId="18309" r:id="rId273" name="Button 2949">
              <controlPr locked="0" defaultSize="0" print="0" autoFill="0" autoPict="0" macro="[0]!Sheet1.deleteRow">
                <anchor moveWithCells="1" sizeWithCells="1">
                  <from>
                    <xdr:col>6</xdr:col>
                    <xdr:colOff>0</xdr:colOff>
                    <xdr:row>842</xdr:row>
                    <xdr:rowOff>0</xdr:rowOff>
                  </from>
                  <to>
                    <xdr:col>10</xdr:col>
                    <xdr:colOff>0</xdr:colOff>
                    <xdr:row>843</xdr:row>
                    <xdr:rowOff>0</xdr:rowOff>
                  </to>
                </anchor>
              </controlPr>
            </control>
          </mc:Choice>
        </mc:AlternateContent>
        <mc:AlternateContent xmlns:mc="http://schemas.openxmlformats.org/markup-compatibility/2006">
          <mc:Choice Requires="x14">
            <control shapeId="18310" r:id="rId274" name="Button 2950">
              <controlPr locked="0" defaultSize="0" print="0" autoFill="0" autoPict="0" macro="[0]!Sheet1.deleteRow">
                <anchor moveWithCells="1" sizeWithCells="1">
                  <from>
                    <xdr:col>6</xdr:col>
                    <xdr:colOff>0</xdr:colOff>
                    <xdr:row>843</xdr:row>
                    <xdr:rowOff>0</xdr:rowOff>
                  </from>
                  <to>
                    <xdr:col>10</xdr:col>
                    <xdr:colOff>0</xdr:colOff>
                    <xdr:row>844</xdr:row>
                    <xdr:rowOff>0</xdr:rowOff>
                  </to>
                </anchor>
              </controlPr>
            </control>
          </mc:Choice>
        </mc:AlternateContent>
        <mc:AlternateContent xmlns:mc="http://schemas.openxmlformats.org/markup-compatibility/2006">
          <mc:Choice Requires="x14">
            <control shapeId="18311" r:id="rId275" name="Button 2951">
              <controlPr locked="0" defaultSize="0" print="0" autoFill="0" autoPict="0" macro="[0]!Sheet1.deleteRow">
                <anchor moveWithCells="1" sizeWithCells="1">
                  <from>
                    <xdr:col>6</xdr:col>
                    <xdr:colOff>0</xdr:colOff>
                    <xdr:row>855</xdr:row>
                    <xdr:rowOff>0</xdr:rowOff>
                  </from>
                  <to>
                    <xdr:col>10</xdr:col>
                    <xdr:colOff>0</xdr:colOff>
                    <xdr:row>856</xdr:row>
                    <xdr:rowOff>0</xdr:rowOff>
                  </to>
                </anchor>
              </controlPr>
            </control>
          </mc:Choice>
        </mc:AlternateContent>
        <mc:AlternateContent xmlns:mc="http://schemas.openxmlformats.org/markup-compatibility/2006">
          <mc:Choice Requires="x14">
            <control shapeId="18312" r:id="rId276" name="Button 2952">
              <controlPr locked="0" defaultSize="0" print="0" autoFill="0" autoPict="0" macro="[0]!Sheet1.deleteRow">
                <anchor moveWithCells="1" sizeWithCells="1">
                  <from>
                    <xdr:col>6</xdr:col>
                    <xdr:colOff>0</xdr:colOff>
                    <xdr:row>856</xdr:row>
                    <xdr:rowOff>0</xdr:rowOff>
                  </from>
                  <to>
                    <xdr:col>10</xdr:col>
                    <xdr:colOff>0</xdr:colOff>
                    <xdr:row>857</xdr:row>
                    <xdr:rowOff>0</xdr:rowOff>
                  </to>
                </anchor>
              </controlPr>
            </control>
          </mc:Choice>
        </mc:AlternateContent>
        <mc:AlternateContent xmlns:mc="http://schemas.openxmlformats.org/markup-compatibility/2006">
          <mc:Choice Requires="x14">
            <control shapeId="18332" r:id="rId277" name="Button 2972">
              <controlPr locked="0" defaultSize="0" print="0" autoFill="0" autoPict="0" macro="[0]!Sheet1.InsertNewTableRow">
                <anchor moveWithCells="1" sizeWithCells="1">
                  <from>
                    <xdr:col>6</xdr:col>
                    <xdr:colOff>0</xdr:colOff>
                    <xdr:row>866</xdr:row>
                    <xdr:rowOff>0</xdr:rowOff>
                  </from>
                  <to>
                    <xdr:col>10</xdr:col>
                    <xdr:colOff>0</xdr:colOff>
                    <xdr:row>867</xdr:row>
                    <xdr:rowOff>0</xdr:rowOff>
                  </to>
                </anchor>
              </controlPr>
            </control>
          </mc:Choice>
        </mc:AlternateContent>
        <mc:AlternateContent xmlns:mc="http://schemas.openxmlformats.org/markup-compatibility/2006">
          <mc:Choice Requires="x14">
            <control shapeId="18333" r:id="rId278" name="Button 2973">
              <controlPr locked="0" defaultSize="0" print="0" autoFill="0" autoPict="0" macro="[0]!Sheet1.deleteRow">
                <anchor moveWithCells="1" sizeWithCells="1">
                  <from>
                    <xdr:col>6</xdr:col>
                    <xdr:colOff>0</xdr:colOff>
                    <xdr:row>867</xdr:row>
                    <xdr:rowOff>0</xdr:rowOff>
                  </from>
                  <to>
                    <xdr:col>10</xdr:col>
                    <xdr:colOff>0</xdr:colOff>
                    <xdr:row>868</xdr:row>
                    <xdr:rowOff>0</xdr:rowOff>
                  </to>
                </anchor>
              </controlPr>
            </control>
          </mc:Choice>
        </mc:AlternateContent>
        <mc:AlternateContent xmlns:mc="http://schemas.openxmlformats.org/markup-compatibility/2006">
          <mc:Choice Requires="x14">
            <control shapeId="18334" r:id="rId279" name="Button 2974">
              <controlPr locked="0" defaultSize="0" print="0" autoFill="0" autoPict="0" macro="[0]!Sheet1.deleteProcedure">
                <anchor moveWithCells="1" sizeWithCells="1">
                  <from>
                    <xdr:col>6</xdr:col>
                    <xdr:colOff>0</xdr:colOff>
                    <xdr:row>859</xdr:row>
                    <xdr:rowOff>0</xdr:rowOff>
                  </from>
                  <to>
                    <xdr:col>10</xdr:col>
                    <xdr:colOff>0</xdr:colOff>
                    <xdr:row>860</xdr:row>
                    <xdr:rowOff>0</xdr:rowOff>
                  </to>
                </anchor>
              </controlPr>
            </control>
          </mc:Choice>
        </mc:AlternateContent>
        <mc:AlternateContent xmlns:mc="http://schemas.openxmlformats.org/markup-compatibility/2006">
          <mc:Choice Requires="x14">
            <control shapeId="18353" r:id="rId280" name="Button 2993">
              <controlPr locked="0" defaultSize="0" print="0" autoFill="0" autoPict="0" macro="[0]!Sheet1.InsertNewTableRow">
                <anchor moveWithCells="1" sizeWithCells="1">
                  <from>
                    <xdr:col>6</xdr:col>
                    <xdr:colOff>0</xdr:colOff>
                    <xdr:row>877</xdr:row>
                    <xdr:rowOff>0</xdr:rowOff>
                  </from>
                  <to>
                    <xdr:col>10</xdr:col>
                    <xdr:colOff>0</xdr:colOff>
                    <xdr:row>878</xdr:row>
                    <xdr:rowOff>0</xdr:rowOff>
                  </to>
                </anchor>
              </controlPr>
            </control>
          </mc:Choice>
        </mc:AlternateContent>
        <mc:AlternateContent xmlns:mc="http://schemas.openxmlformats.org/markup-compatibility/2006">
          <mc:Choice Requires="x14">
            <control shapeId="18354" r:id="rId281" name="Button 2994">
              <controlPr locked="0" defaultSize="0" print="0" autoFill="0" autoPict="0" macro="[0]!Sheet1.deleteRow">
                <anchor moveWithCells="1" sizeWithCells="1">
                  <from>
                    <xdr:col>6</xdr:col>
                    <xdr:colOff>0</xdr:colOff>
                    <xdr:row>878</xdr:row>
                    <xdr:rowOff>0</xdr:rowOff>
                  </from>
                  <to>
                    <xdr:col>10</xdr:col>
                    <xdr:colOff>0</xdr:colOff>
                    <xdr:row>879</xdr:row>
                    <xdr:rowOff>0</xdr:rowOff>
                  </to>
                </anchor>
              </controlPr>
            </control>
          </mc:Choice>
        </mc:AlternateContent>
        <mc:AlternateContent xmlns:mc="http://schemas.openxmlformats.org/markup-compatibility/2006">
          <mc:Choice Requires="x14">
            <control shapeId="18355" r:id="rId282" name="Button 2995">
              <controlPr locked="0" defaultSize="0" print="0" autoFill="0" autoPict="0" macro="[0]!Sheet1.deleteProcedure">
                <anchor moveWithCells="1" sizeWithCells="1">
                  <from>
                    <xdr:col>6</xdr:col>
                    <xdr:colOff>0</xdr:colOff>
                    <xdr:row>870</xdr:row>
                    <xdr:rowOff>0</xdr:rowOff>
                  </from>
                  <to>
                    <xdr:col>10</xdr:col>
                    <xdr:colOff>0</xdr:colOff>
                    <xdr:row>871</xdr:row>
                    <xdr:rowOff>0</xdr:rowOff>
                  </to>
                </anchor>
              </controlPr>
            </control>
          </mc:Choice>
        </mc:AlternateContent>
        <mc:AlternateContent xmlns:mc="http://schemas.openxmlformats.org/markup-compatibility/2006">
          <mc:Choice Requires="x14">
            <control shapeId="18374" r:id="rId283" name="Button 3014">
              <controlPr locked="0" defaultSize="0" print="0" autoFill="0" autoPict="0" macro="[0]!Sheet1.InsertNewTableRow">
                <anchor moveWithCells="1" sizeWithCells="1">
                  <from>
                    <xdr:col>6</xdr:col>
                    <xdr:colOff>0</xdr:colOff>
                    <xdr:row>888</xdr:row>
                    <xdr:rowOff>0</xdr:rowOff>
                  </from>
                  <to>
                    <xdr:col>10</xdr:col>
                    <xdr:colOff>0</xdr:colOff>
                    <xdr:row>889</xdr:row>
                    <xdr:rowOff>0</xdr:rowOff>
                  </to>
                </anchor>
              </controlPr>
            </control>
          </mc:Choice>
        </mc:AlternateContent>
        <mc:AlternateContent xmlns:mc="http://schemas.openxmlformats.org/markup-compatibility/2006">
          <mc:Choice Requires="x14">
            <control shapeId="18375" r:id="rId284" name="Button 3015">
              <controlPr locked="0" defaultSize="0" print="0" autoFill="0" autoPict="0" macro="[0]!Sheet1.deleteRow">
                <anchor moveWithCells="1" sizeWithCells="1">
                  <from>
                    <xdr:col>6</xdr:col>
                    <xdr:colOff>0</xdr:colOff>
                    <xdr:row>889</xdr:row>
                    <xdr:rowOff>0</xdr:rowOff>
                  </from>
                  <to>
                    <xdr:col>10</xdr:col>
                    <xdr:colOff>0</xdr:colOff>
                    <xdr:row>890</xdr:row>
                    <xdr:rowOff>0</xdr:rowOff>
                  </to>
                </anchor>
              </controlPr>
            </control>
          </mc:Choice>
        </mc:AlternateContent>
        <mc:AlternateContent xmlns:mc="http://schemas.openxmlformats.org/markup-compatibility/2006">
          <mc:Choice Requires="x14">
            <control shapeId="18376" r:id="rId285" name="Button 3016">
              <controlPr locked="0" defaultSize="0" print="0" autoFill="0" autoPict="0" macro="[0]!Sheet1.deleteProcedure">
                <anchor moveWithCells="1" sizeWithCells="1">
                  <from>
                    <xdr:col>6</xdr:col>
                    <xdr:colOff>0</xdr:colOff>
                    <xdr:row>881</xdr:row>
                    <xdr:rowOff>0</xdr:rowOff>
                  </from>
                  <to>
                    <xdr:col>10</xdr:col>
                    <xdr:colOff>0</xdr:colOff>
                    <xdr:row>882</xdr:row>
                    <xdr:rowOff>0</xdr:rowOff>
                  </to>
                </anchor>
              </controlPr>
            </control>
          </mc:Choice>
        </mc:AlternateContent>
        <mc:AlternateContent xmlns:mc="http://schemas.openxmlformats.org/markup-compatibility/2006">
          <mc:Choice Requires="x14">
            <control shapeId="18395" r:id="rId286" name="Button 3035">
              <controlPr locked="0" defaultSize="0" print="0" autoFill="0" autoPict="0" macro="[0]!Sheet1.InsertNewTableRow">
                <anchor moveWithCells="1" sizeWithCells="1">
                  <from>
                    <xdr:col>6</xdr:col>
                    <xdr:colOff>0</xdr:colOff>
                    <xdr:row>899</xdr:row>
                    <xdr:rowOff>0</xdr:rowOff>
                  </from>
                  <to>
                    <xdr:col>10</xdr:col>
                    <xdr:colOff>0</xdr:colOff>
                    <xdr:row>900</xdr:row>
                    <xdr:rowOff>0</xdr:rowOff>
                  </to>
                </anchor>
              </controlPr>
            </control>
          </mc:Choice>
        </mc:AlternateContent>
        <mc:AlternateContent xmlns:mc="http://schemas.openxmlformats.org/markup-compatibility/2006">
          <mc:Choice Requires="x14">
            <control shapeId="18396" r:id="rId287" name="Button 3036">
              <controlPr locked="0" defaultSize="0" print="0" autoFill="0" autoPict="0" macro="[0]!Sheet1.deleteRow">
                <anchor moveWithCells="1" sizeWithCells="1">
                  <from>
                    <xdr:col>6</xdr:col>
                    <xdr:colOff>0</xdr:colOff>
                    <xdr:row>900</xdr:row>
                    <xdr:rowOff>0</xdr:rowOff>
                  </from>
                  <to>
                    <xdr:col>10</xdr:col>
                    <xdr:colOff>0</xdr:colOff>
                    <xdr:row>901</xdr:row>
                    <xdr:rowOff>0</xdr:rowOff>
                  </to>
                </anchor>
              </controlPr>
            </control>
          </mc:Choice>
        </mc:AlternateContent>
        <mc:AlternateContent xmlns:mc="http://schemas.openxmlformats.org/markup-compatibility/2006">
          <mc:Choice Requires="x14">
            <control shapeId="18397" r:id="rId288" name="Button 3037">
              <controlPr locked="0" defaultSize="0" print="0" autoFill="0" autoPict="0" macro="[0]!Sheet1.deleteProcedure">
                <anchor moveWithCells="1" sizeWithCells="1">
                  <from>
                    <xdr:col>6</xdr:col>
                    <xdr:colOff>0</xdr:colOff>
                    <xdr:row>892</xdr:row>
                    <xdr:rowOff>0</xdr:rowOff>
                  </from>
                  <to>
                    <xdr:col>10</xdr:col>
                    <xdr:colOff>0</xdr:colOff>
                    <xdr:row>893</xdr:row>
                    <xdr:rowOff>0</xdr:rowOff>
                  </to>
                </anchor>
              </controlPr>
            </control>
          </mc:Choice>
        </mc:AlternateContent>
        <mc:AlternateContent xmlns:mc="http://schemas.openxmlformats.org/markup-compatibility/2006">
          <mc:Choice Requires="x14">
            <control shapeId="18510" r:id="rId289" name="Button 3150">
              <controlPr locked="0" defaultSize="0" print="0" autoFill="0" autoPict="0" macro="[0]!Sheet1.InsertNewTableRow">
                <anchor moveWithCells="1" sizeWithCells="1">
                  <from>
                    <xdr:col>6</xdr:col>
                    <xdr:colOff>0</xdr:colOff>
                    <xdr:row>910</xdr:row>
                    <xdr:rowOff>0</xdr:rowOff>
                  </from>
                  <to>
                    <xdr:col>10</xdr:col>
                    <xdr:colOff>0</xdr:colOff>
                    <xdr:row>911</xdr:row>
                    <xdr:rowOff>0</xdr:rowOff>
                  </to>
                </anchor>
              </controlPr>
            </control>
          </mc:Choice>
        </mc:AlternateContent>
        <mc:AlternateContent xmlns:mc="http://schemas.openxmlformats.org/markup-compatibility/2006">
          <mc:Choice Requires="x14">
            <control shapeId="18511" r:id="rId290" name="Button 3151">
              <controlPr locked="0" defaultSize="0" print="0" autoFill="0" autoPict="0" macro="[0]!Sheet1.deleteRow">
                <anchor moveWithCells="1" sizeWithCells="1">
                  <from>
                    <xdr:col>6</xdr:col>
                    <xdr:colOff>0</xdr:colOff>
                    <xdr:row>911</xdr:row>
                    <xdr:rowOff>0</xdr:rowOff>
                  </from>
                  <to>
                    <xdr:col>10</xdr:col>
                    <xdr:colOff>0</xdr:colOff>
                    <xdr:row>912</xdr:row>
                    <xdr:rowOff>0</xdr:rowOff>
                  </to>
                </anchor>
              </controlPr>
            </control>
          </mc:Choice>
        </mc:AlternateContent>
        <mc:AlternateContent xmlns:mc="http://schemas.openxmlformats.org/markup-compatibility/2006">
          <mc:Choice Requires="x14">
            <control shapeId="18512" r:id="rId291" name="Button 3152">
              <controlPr locked="0" defaultSize="0" print="0" autoFill="0" autoPict="0" macro="[0]!Sheet1.deleteProcedure">
                <anchor moveWithCells="1" sizeWithCells="1">
                  <from>
                    <xdr:col>6</xdr:col>
                    <xdr:colOff>0</xdr:colOff>
                    <xdr:row>903</xdr:row>
                    <xdr:rowOff>0</xdr:rowOff>
                  </from>
                  <to>
                    <xdr:col>10</xdr:col>
                    <xdr:colOff>0</xdr:colOff>
                    <xdr:row>904</xdr:row>
                    <xdr:rowOff>0</xdr:rowOff>
                  </to>
                </anchor>
              </controlPr>
            </control>
          </mc:Choice>
        </mc:AlternateContent>
        <mc:AlternateContent xmlns:mc="http://schemas.openxmlformats.org/markup-compatibility/2006">
          <mc:Choice Requires="x14">
            <control shapeId="18531" r:id="rId292" name="Button 3171">
              <controlPr locked="0" defaultSize="0" print="0" autoFill="0" autoPict="0" macro="[0]!Sheet1.InsertNewTableRow">
                <anchor moveWithCells="1" sizeWithCells="1">
                  <from>
                    <xdr:col>6</xdr:col>
                    <xdr:colOff>0</xdr:colOff>
                    <xdr:row>923</xdr:row>
                    <xdr:rowOff>0</xdr:rowOff>
                  </from>
                  <to>
                    <xdr:col>10</xdr:col>
                    <xdr:colOff>0</xdr:colOff>
                    <xdr:row>924</xdr:row>
                    <xdr:rowOff>0</xdr:rowOff>
                  </to>
                </anchor>
              </controlPr>
            </control>
          </mc:Choice>
        </mc:AlternateContent>
        <mc:AlternateContent xmlns:mc="http://schemas.openxmlformats.org/markup-compatibility/2006">
          <mc:Choice Requires="x14">
            <control shapeId="18532" r:id="rId293" name="Button 3172">
              <controlPr locked="0" defaultSize="0" print="0" autoFill="0" autoPict="0" macro="[0]!Sheet1.deleteRow">
                <anchor moveWithCells="1" sizeWithCells="1">
                  <from>
                    <xdr:col>6</xdr:col>
                    <xdr:colOff>0</xdr:colOff>
                    <xdr:row>924</xdr:row>
                    <xdr:rowOff>0</xdr:rowOff>
                  </from>
                  <to>
                    <xdr:col>10</xdr:col>
                    <xdr:colOff>0</xdr:colOff>
                    <xdr:row>925</xdr:row>
                    <xdr:rowOff>0</xdr:rowOff>
                  </to>
                </anchor>
              </controlPr>
            </control>
          </mc:Choice>
        </mc:AlternateContent>
        <mc:AlternateContent xmlns:mc="http://schemas.openxmlformats.org/markup-compatibility/2006">
          <mc:Choice Requires="x14">
            <control shapeId="18533" r:id="rId294" name="Button 3173">
              <controlPr locked="0" defaultSize="0" print="0" autoFill="0" autoPict="0" macro="[0]!Sheet1.deleteProcedure">
                <anchor moveWithCells="1" sizeWithCells="1">
                  <from>
                    <xdr:col>6</xdr:col>
                    <xdr:colOff>0</xdr:colOff>
                    <xdr:row>916</xdr:row>
                    <xdr:rowOff>0</xdr:rowOff>
                  </from>
                  <to>
                    <xdr:col>10</xdr:col>
                    <xdr:colOff>0</xdr:colOff>
                    <xdr:row>917</xdr:row>
                    <xdr:rowOff>0</xdr:rowOff>
                  </to>
                </anchor>
              </controlPr>
            </control>
          </mc:Choice>
        </mc:AlternateContent>
        <mc:AlternateContent xmlns:mc="http://schemas.openxmlformats.org/markup-compatibility/2006">
          <mc:Choice Requires="x14">
            <control shapeId="18552" r:id="rId295" name="Button 3192">
              <controlPr locked="0" defaultSize="0" print="0" autoFill="0" autoPict="0" macro="[0]!Sheet1.InsertNewTableRow">
                <anchor moveWithCells="1" sizeWithCells="1">
                  <from>
                    <xdr:col>6</xdr:col>
                    <xdr:colOff>0</xdr:colOff>
                    <xdr:row>936</xdr:row>
                    <xdr:rowOff>0</xdr:rowOff>
                  </from>
                  <to>
                    <xdr:col>10</xdr:col>
                    <xdr:colOff>0</xdr:colOff>
                    <xdr:row>937</xdr:row>
                    <xdr:rowOff>0</xdr:rowOff>
                  </to>
                </anchor>
              </controlPr>
            </control>
          </mc:Choice>
        </mc:AlternateContent>
        <mc:AlternateContent xmlns:mc="http://schemas.openxmlformats.org/markup-compatibility/2006">
          <mc:Choice Requires="x14">
            <control shapeId="18553" r:id="rId296" name="Button 3193">
              <controlPr locked="0" defaultSize="0" print="0" autoFill="0" autoPict="0" macro="[0]!Sheet1.deleteRow">
                <anchor moveWithCells="1" sizeWithCells="1">
                  <from>
                    <xdr:col>6</xdr:col>
                    <xdr:colOff>0</xdr:colOff>
                    <xdr:row>937</xdr:row>
                    <xdr:rowOff>0</xdr:rowOff>
                  </from>
                  <to>
                    <xdr:col>10</xdr:col>
                    <xdr:colOff>0</xdr:colOff>
                    <xdr:row>938</xdr:row>
                    <xdr:rowOff>0</xdr:rowOff>
                  </to>
                </anchor>
              </controlPr>
            </control>
          </mc:Choice>
        </mc:AlternateContent>
        <mc:AlternateContent xmlns:mc="http://schemas.openxmlformats.org/markup-compatibility/2006">
          <mc:Choice Requires="x14">
            <control shapeId="18554" r:id="rId297" name="Button 3194">
              <controlPr locked="0" defaultSize="0" print="0" autoFill="0" autoPict="0" macro="[0]!Sheet1.deleteProcedure">
                <anchor moveWithCells="1" sizeWithCells="1">
                  <from>
                    <xdr:col>6</xdr:col>
                    <xdr:colOff>0</xdr:colOff>
                    <xdr:row>929</xdr:row>
                    <xdr:rowOff>0</xdr:rowOff>
                  </from>
                  <to>
                    <xdr:col>10</xdr:col>
                    <xdr:colOff>0</xdr:colOff>
                    <xdr:row>930</xdr:row>
                    <xdr:rowOff>0</xdr:rowOff>
                  </to>
                </anchor>
              </controlPr>
            </control>
          </mc:Choice>
        </mc:AlternateContent>
        <mc:AlternateContent xmlns:mc="http://schemas.openxmlformats.org/markup-compatibility/2006">
          <mc:Choice Requires="x14">
            <control shapeId="18573" r:id="rId298" name="Button 3213">
              <controlPr locked="0" defaultSize="0" print="0" autoFill="0" autoPict="0" macro="[0]!Sheet1.InsertNewTableRow">
                <anchor moveWithCells="1" sizeWithCells="1">
                  <from>
                    <xdr:col>6</xdr:col>
                    <xdr:colOff>0</xdr:colOff>
                    <xdr:row>949</xdr:row>
                    <xdr:rowOff>0</xdr:rowOff>
                  </from>
                  <to>
                    <xdr:col>10</xdr:col>
                    <xdr:colOff>0</xdr:colOff>
                    <xdr:row>950</xdr:row>
                    <xdr:rowOff>0</xdr:rowOff>
                  </to>
                </anchor>
              </controlPr>
            </control>
          </mc:Choice>
        </mc:AlternateContent>
        <mc:AlternateContent xmlns:mc="http://schemas.openxmlformats.org/markup-compatibility/2006">
          <mc:Choice Requires="x14">
            <control shapeId="18574" r:id="rId299" name="Button 3214">
              <controlPr locked="0" defaultSize="0" print="0" autoFill="0" autoPict="0" macro="[0]!Sheet1.deleteRow">
                <anchor moveWithCells="1" sizeWithCells="1">
                  <from>
                    <xdr:col>6</xdr:col>
                    <xdr:colOff>0</xdr:colOff>
                    <xdr:row>950</xdr:row>
                    <xdr:rowOff>0</xdr:rowOff>
                  </from>
                  <to>
                    <xdr:col>10</xdr:col>
                    <xdr:colOff>0</xdr:colOff>
                    <xdr:row>951</xdr:row>
                    <xdr:rowOff>0</xdr:rowOff>
                  </to>
                </anchor>
              </controlPr>
            </control>
          </mc:Choice>
        </mc:AlternateContent>
        <mc:AlternateContent xmlns:mc="http://schemas.openxmlformats.org/markup-compatibility/2006">
          <mc:Choice Requires="x14">
            <control shapeId="18575" r:id="rId300" name="Button 3215">
              <controlPr locked="0" defaultSize="0" print="0" autoFill="0" autoPict="0" macro="[0]!Sheet1.deleteProcedure">
                <anchor moveWithCells="1" sizeWithCells="1">
                  <from>
                    <xdr:col>6</xdr:col>
                    <xdr:colOff>0</xdr:colOff>
                    <xdr:row>942</xdr:row>
                    <xdr:rowOff>0</xdr:rowOff>
                  </from>
                  <to>
                    <xdr:col>10</xdr:col>
                    <xdr:colOff>0</xdr:colOff>
                    <xdr:row>943</xdr:row>
                    <xdr:rowOff>0</xdr:rowOff>
                  </to>
                </anchor>
              </controlPr>
            </control>
          </mc:Choice>
        </mc:AlternateContent>
        <mc:AlternateContent xmlns:mc="http://schemas.openxmlformats.org/markup-compatibility/2006">
          <mc:Choice Requires="x14">
            <control shapeId="18577" r:id="rId301" name="Button 3217">
              <controlPr locked="0" defaultSize="0" print="0" autoFill="0" autoPict="0" macro="[0]!Sheet1.deleteRow">
                <anchor moveWithCells="1" sizeWithCells="1">
                  <from>
                    <xdr:col>6</xdr:col>
                    <xdr:colOff>0</xdr:colOff>
                    <xdr:row>912</xdr:row>
                    <xdr:rowOff>0</xdr:rowOff>
                  </from>
                  <to>
                    <xdr:col>10</xdr:col>
                    <xdr:colOff>0</xdr:colOff>
                    <xdr:row>913</xdr:row>
                    <xdr:rowOff>0</xdr:rowOff>
                  </to>
                </anchor>
              </controlPr>
            </control>
          </mc:Choice>
        </mc:AlternateContent>
        <mc:AlternateContent xmlns:mc="http://schemas.openxmlformats.org/markup-compatibility/2006">
          <mc:Choice Requires="x14">
            <control shapeId="18578" r:id="rId302" name="Button 3218">
              <controlPr locked="0" defaultSize="0" print="0" autoFill="0" autoPict="0" macro="[0]!Sheet1.deleteRow">
                <anchor moveWithCells="1" sizeWithCells="1">
                  <from>
                    <xdr:col>6</xdr:col>
                    <xdr:colOff>0</xdr:colOff>
                    <xdr:row>913</xdr:row>
                    <xdr:rowOff>0</xdr:rowOff>
                  </from>
                  <to>
                    <xdr:col>10</xdr:col>
                    <xdr:colOff>0</xdr:colOff>
                    <xdr:row>914</xdr:row>
                    <xdr:rowOff>0</xdr:rowOff>
                  </to>
                </anchor>
              </controlPr>
            </control>
          </mc:Choice>
        </mc:AlternateContent>
        <mc:AlternateContent xmlns:mc="http://schemas.openxmlformats.org/markup-compatibility/2006">
          <mc:Choice Requires="x14">
            <control shapeId="18581" r:id="rId303" name="Button 3221">
              <controlPr locked="0" defaultSize="0" print="0" autoFill="0" autoPict="0" macro="[0]!Sheet1.deleteRow">
                <anchor moveWithCells="1" sizeWithCells="1">
                  <from>
                    <xdr:col>6</xdr:col>
                    <xdr:colOff>0</xdr:colOff>
                    <xdr:row>925</xdr:row>
                    <xdr:rowOff>0</xdr:rowOff>
                  </from>
                  <to>
                    <xdr:col>10</xdr:col>
                    <xdr:colOff>0</xdr:colOff>
                    <xdr:row>926</xdr:row>
                    <xdr:rowOff>0</xdr:rowOff>
                  </to>
                </anchor>
              </controlPr>
            </control>
          </mc:Choice>
        </mc:AlternateContent>
        <mc:AlternateContent xmlns:mc="http://schemas.openxmlformats.org/markup-compatibility/2006">
          <mc:Choice Requires="x14">
            <control shapeId="18582" r:id="rId304" name="Button 3222">
              <controlPr locked="0" defaultSize="0" print="0" autoFill="0" autoPict="0" macro="[0]!Sheet1.deleteRow">
                <anchor moveWithCells="1" sizeWithCells="1">
                  <from>
                    <xdr:col>6</xdr:col>
                    <xdr:colOff>0</xdr:colOff>
                    <xdr:row>926</xdr:row>
                    <xdr:rowOff>0</xdr:rowOff>
                  </from>
                  <to>
                    <xdr:col>10</xdr:col>
                    <xdr:colOff>0</xdr:colOff>
                    <xdr:row>927</xdr:row>
                    <xdr:rowOff>0</xdr:rowOff>
                  </to>
                </anchor>
              </controlPr>
            </control>
          </mc:Choice>
        </mc:AlternateContent>
        <mc:AlternateContent xmlns:mc="http://schemas.openxmlformats.org/markup-compatibility/2006">
          <mc:Choice Requires="x14">
            <control shapeId="18583" r:id="rId305" name="Button 3223">
              <controlPr locked="0" defaultSize="0" print="0" autoFill="0" autoPict="0" macro="[0]!Sheet1.deleteRow">
                <anchor moveWithCells="1" sizeWithCells="1">
                  <from>
                    <xdr:col>6</xdr:col>
                    <xdr:colOff>0</xdr:colOff>
                    <xdr:row>938</xdr:row>
                    <xdr:rowOff>0</xdr:rowOff>
                  </from>
                  <to>
                    <xdr:col>10</xdr:col>
                    <xdr:colOff>0</xdr:colOff>
                    <xdr:row>939</xdr:row>
                    <xdr:rowOff>0</xdr:rowOff>
                  </to>
                </anchor>
              </controlPr>
            </control>
          </mc:Choice>
        </mc:AlternateContent>
        <mc:AlternateContent xmlns:mc="http://schemas.openxmlformats.org/markup-compatibility/2006">
          <mc:Choice Requires="x14">
            <control shapeId="18584" r:id="rId306" name="Button 3224">
              <controlPr locked="0" defaultSize="0" print="0" autoFill="0" autoPict="0" macro="[0]!Sheet1.deleteRow">
                <anchor moveWithCells="1" sizeWithCells="1">
                  <from>
                    <xdr:col>6</xdr:col>
                    <xdr:colOff>0</xdr:colOff>
                    <xdr:row>939</xdr:row>
                    <xdr:rowOff>0</xdr:rowOff>
                  </from>
                  <to>
                    <xdr:col>10</xdr:col>
                    <xdr:colOff>0</xdr:colOff>
                    <xdr:row>940</xdr:row>
                    <xdr:rowOff>0</xdr:rowOff>
                  </to>
                </anchor>
              </controlPr>
            </control>
          </mc:Choice>
        </mc:AlternateContent>
        <mc:AlternateContent xmlns:mc="http://schemas.openxmlformats.org/markup-compatibility/2006">
          <mc:Choice Requires="x14">
            <control shapeId="18585" r:id="rId307" name="Button 3225">
              <controlPr locked="0" defaultSize="0" print="0" autoFill="0" autoPict="0" macro="[0]!Sheet1.deleteRow">
                <anchor moveWithCells="1" sizeWithCells="1">
                  <from>
                    <xdr:col>6</xdr:col>
                    <xdr:colOff>0</xdr:colOff>
                    <xdr:row>951</xdr:row>
                    <xdr:rowOff>0</xdr:rowOff>
                  </from>
                  <to>
                    <xdr:col>10</xdr:col>
                    <xdr:colOff>0</xdr:colOff>
                    <xdr:row>952</xdr:row>
                    <xdr:rowOff>0</xdr:rowOff>
                  </to>
                </anchor>
              </controlPr>
            </control>
          </mc:Choice>
        </mc:AlternateContent>
        <mc:AlternateContent xmlns:mc="http://schemas.openxmlformats.org/markup-compatibility/2006">
          <mc:Choice Requires="x14">
            <control shapeId="18586" r:id="rId308" name="Button 3226">
              <controlPr locked="0" defaultSize="0" print="0" autoFill="0" autoPict="0" macro="[0]!Sheet1.deleteRow">
                <anchor moveWithCells="1" sizeWithCells="1">
                  <from>
                    <xdr:col>6</xdr:col>
                    <xdr:colOff>0</xdr:colOff>
                    <xdr:row>952</xdr:row>
                    <xdr:rowOff>0</xdr:rowOff>
                  </from>
                  <to>
                    <xdr:col>10</xdr:col>
                    <xdr:colOff>0</xdr:colOff>
                    <xdr:row>953</xdr:row>
                    <xdr:rowOff>0</xdr:rowOff>
                  </to>
                </anchor>
              </controlPr>
            </control>
          </mc:Choice>
        </mc:AlternateContent>
        <mc:AlternateContent xmlns:mc="http://schemas.openxmlformats.org/markup-compatibility/2006">
          <mc:Choice Requires="x14">
            <control shapeId="18606" r:id="rId309" name="Button 3246">
              <controlPr locked="0" defaultSize="0" print="0" autoFill="0" autoPict="0" macro="[0]!Sheet1.InsertNewTableRow">
                <anchor moveWithCells="1" sizeWithCells="1">
                  <from>
                    <xdr:col>6</xdr:col>
                    <xdr:colOff>0</xdr:colOff>
                    <xdr:row>962</xdr:row>
                    <xdr:rowOff>0</xdr:rowOff>
                  </from>
                  <to>
                    <xdr:col>10</xdr:col>
                    <xdr:colOff>0</xdr:colOff>
                    <xdr:row>963</xdr:row>
                    <xdr:rowOff>0</xdr:rowOff>
                  </to>
                </anchor>
              </controlPr>
            </control>
          </mc:Choice>
        </mc:AlternateContent>
        <mc:AlternateContent xmlns:mc="http://schemas.openxmlformats.org/markup-compatibility/2006">
          <mc:Choice Requires="x14">
            <control shapeId="18607" r:id="rId310" name="Button 3247">
              <controlPr locked="0" defaultSize="0" print="0" autoFill="0" autoPict="0" macro="[0]!Sheet1.deleteRow">
                <anchor moveWithCells="1" sizeWithCells="1">
                  <from>
                    <xdr:col>6</xdr:col>
                    <xdr:colOff>0</xdr:colOff>
                    <xdr:row>963</xdr:row>
                    <xdr:rowOff>0</xdr:rowOff>
                  </from>
                  <to>
                    <xdr:col>10</xdr:col>
                    <xdr:colOff>0</xdr:colOff>
                    <xdr:row>964</xdr:row>
                    <xdr:rowOff>0</xdr:rowOff>
                  </to>
                </anchor>
              </controlPr>
            </control>
          </mc:Choice>
        </mc:AlternateContent>
        <mc:AlternateContent xmlns:mc="http://schemas.openxmlformats.org/markup-compatibility/2006">
          <mc:Choice Requires="x14">
            <control shapeId="18608" r:id="rId311" name="Button 3248">
              <controlPr locked="0" defaultSize="0" print="0" autoFill="0" autoPict="0" macro="[0]!Sheet1.deleteProcedure">
                <anchor moveWithCells="1" sizeWithCells="1">
                  <from>
                    <xdr:col>6</xdr:col>
                    <xdr:colOff>0</xdr:colOff>
                    <xdr:row>955</xdr:row>
                    <xdr:rowOff>0</xdr:rowOff>
                  </from>
                  <to>
                    <xdr:col>10</xdr:col>
                    <xdr:colOff>0</xdr:colOff>
                    <xdr:row>956</xdr:row>
                    <xdr:rowOff>0</xdr:rowOff>
                  </to>
                </anchor>
              </controlPr>
            </control>
          </mc:Choice>
        </mc:AlternateContent>
        <mc:AlternateContent xmlns:mc="http://schemas.openxmlformats.org/markup-compatibility/2006">
          <mc:Choice Requires="x14">
            <control shapeId="18627" r:id="rId312" name="Button 3267">
              <controlPr locked="0" defaultSize="0" print="0" autoFill="0" autoPict="0" macro="[0]!Sheet1.InsertNewTableRow">
                <anchor moveWithCells="1" sizeWithCells="1">
                  <from>
                    <xdr:col>6</xdr:col>
                    <xdr:colOff>0</xdr:colOff>
                    <xdr:row>973</xdr:row>
                    <xdr:rowOff>0</xdr:rowOff>
                  </from>
                  <to>
                    <xdr:col>10</xdr:col>
                    <xdr:colOff>0</xdr:colOff>
                    <xdr:row>974</xdr:row>
                    <xdr:rowOff>0</xdr:rowOff>
                  </to>
                </anchor>
              </controlPr>
            </control>
          </mc:Choice>
        </mc:AlternateContent>
        <mc:AlternateContent xmlns:mc="http://schemas.openxmlformats.org/markup-compatibility/2006">
          <mc:Choice Requires="x14">
            <control shapeId="18628" r:id="rId313" name="Button 3268">
              <controlPr locked="0" defaultSize="0" print="0" autoFill="0" autoPict="0" macro="[0]!Sheet1.deleteRow">
                <anchor moveWithCells="1" sizeWithCells="1">
                  <from>
                    <xdr:col>6</xdr:col>
                    <xdr:colOff>0</xdr:colOff>
                    <xdr:row>974</xdr:row>
                    <xdr:rowOff>0</xdr:rowOff>
                  </from>
                  <to>
                    <xdr:col>10</xdr:col>
                    <xdr:colOff>0</xdr:colOff>
                    <xdr:row>975</xdr:row>
                    <xdr:rowOff>0</xdr:rowOff>
                  </to>
                </anchor>
              </controlPr>
            </control>
          </mc:Choice>
        </mc:AlternateContent>
        <mc:AlternateContent xmlns:mc="http://schemas.openxmlformats.org/markup-compatibility/2006">
          <mc:Choice Requires="x14">
            <control shapeId="18629" r:id="rId314" name="Button 3269">
              <controlPr locked="0" defaultSize="0" print="0" autoFill="0" autoPict="0" macro="[0]!Sheet1.deleteProcedure">
                <anchor moveWithCells="1" sizeWithCells="1">
                  <from>
                    <xdr:col>6</xdr:col>
                    <xdr:colOff>0</xdr:colOff>
                    <xdr:row>966</xdr:row>
                    <xdr:rowOff>0</xdr:rowOff>
                  </from>
                  <to>
                    <xdr:col>10</xdr:col>
                    <xdr:colOff>0</xdr:colOff>
                    <xdr:row>967</xdr:row>
                    <xdr:rowOff>0</xdr:rowOff>
                  </to>
                </anchor>
              </controlPr>
            </control>
          </mc:Choice>
        </mc:AlternateContent>
        <mc:AlternateContent xmlns:mc="http://schemas.openxmlformats.org/markup-compatibility/2006">
          <mc:Choice Requires="x14">
            <control shapeId="18649" r:id="rId315" name="Button 3289">
              <controlPr locked="0" defaultSize="0" print="0" autoFill="0" autoPict="0" macro="[0]!Sheet1.InsertNewTableRow">
                <anchor moveWithCells="1" sizeWithCells="1">
                  <from>
                    <xdr:col>6</xdr:col>
                    <xdr:colOff>0</xdr:colOff>
                    <xdr:row>984</xdr:row>
                    <xdr:rowOff>0</xdr:rowOff>
                  </from>
                  <to>
                    <xdr:col>10</xdr:col>
                    <xdr:colOff>0</xdr:colOff>
                    <xdr:row>985</xdr:row>
                    <xdr:rowOff>0</xdr:rowOff>
                  </to>
                </anchor>
              </controlPr>
            </control>
          </mc:Choice>
        </mc:AlternateContent>
        <mc:AlternateContent xmlns:mc="http://schemas.openxmlformats.org/markup-compatibility/2006">
          <mc:Choice Requires="x14">
            <control shapeId="18650" r:id="rId316" name="Button 3290">
              <controlPr locked="0" defaultSize="0" print="0" autoFill="0" autoPict="0" macro="[0]!Sheet1.deleteRow">
                <anchor moveWithCells="1" sizeWithCells="1">
                  <from>
                    <xdr:col>6</xdr:col>
                    <xdr:colOff>0</xdr:colOff>
                    <xdr:row>985</xdr:row>
                    <xdr:rowOff>0</xdr:rowOff>
                  </from>
                  <to>
                    <xdr:col>10</xdr:col>
                    <xdr:colOff>0</xdr:colOff>
                    <xdr:row>986</xdr:row>
                    <xdr:rowOff>0</xdr:rowOff>
                  </to>
                </anchor>
              </controlPr>
            </control>
          </mc:Choice>
        </mc:AlternateContent>
        <mc:AlternateContent xmlns:mc="http://schemas.openxmlformats.org/markup-compatibility/2006">
          <mc:Choice Requires="x14">
            <control shapeId="18651" r:id="rId317" name="Button 3291">
              <controlPr locked="0" defaultSize="0" print="0" autoFill="0" autoPict="0" macro="[0]!Sheet1.deleteProcedure">
                <anchor moveWithCells="1" sizeWithCells="1">
                  <from>
                    <xdr:col>6</xdr:col>
                    <xdr:colOff>0</xdr:colOff>
                    <xdr:row>977</xdr:row>
                    <xdr:rowOff>0</xdr:rowOff>
                  </from>
                  <to>
                    <xdr:col>10</xdr:col>
                    <xdr:colOff>0</xdr:colOff>
                    <xdr:row>978</xdr:row>
                    <xdr:rowOff>0</xdr:rowOff>
                  </to>
                </anchor>
              </controlPr>
            </control>
          </mc:Choice>
        </mc:AlternateContent>
        <mc:AlternateContent xmlns:mc="http://schemas.openxmlformats.org/markup-compatibility/2006">
          <mc:Choice Requires="x14">
            <control shapeId="18670" r:id="rId318" name="Button 3310">
              <controlPr locked="0" defaultSize="0" print="0" autoFill="0" autoPict="0" macro="[0]!Sheet1.InsertNewTableRow">
                <anchor moveWithCells="1" sizeWithCells="1">
                  <from>
                    <xdr:col>6</xdr:col>
                    <xdr:colOff>0</xdr:colOff>
                    <xdr:row>995</xdr:row>
                    <xdr:rowOff>0</xdr:rowOff>
                  </from>
                  <to>
                    <xdr:col>10</xdr:col>
                    <xdr:colOff>0</xdr:colOff>
                    <xdr:row>996</xdr:row>
                    <xdr:rowOff>0</xdr:rowOff>
                  </to>
                </anchor>
              </controlPr>
            </control>
          </mc:Choice>
        </mc:AlternateContent>
        <mc:AlternateContent xmlns:mc="http://schemas.openxmlformats.org/markup-compatibility/2006">
          <mc:Choice Requires="x14">
            <control shapeId="18671" r:id="rId319" name="Button 3311">
              <controlPr locked="0" defaultSize="0" print="0" autoFill="0" autoPict="0" macro="[0]!Sheet1.deleteRow">
                <anchor moveWithCells="1" sizeWithCells="1">
                  <from>
                    <xdr:col>6</xdr:col>
                    <xdr:colOff>0</xdr:colOff>
                    <xdr:row>996</xdr:row>
                    <xdr:rowOff>0</xdr:rowOff>
                  </from>
                  <to>
                    <xdr:col>10</xdr:col>
                    <xdr:colOff>0</xdr:colOff>
                    <xdr:row>997</xdr:row>
                    <xdr:rowOff>0</xdr:rowOff>
                  </to>
                </anchor>
              </controlPr>
            </control>
          </mc:Choice>
        </mc:AlternateContent>
        <mc:AlternateContent xmlns:mc="http://schemas.openxmlformats.org/markup-compatibility/2006">
          <mc:Choice Requires="x14">
            <control shapeId="18672" r:id="rId320" name="Button 3312">
              <controlPr locked="0" defaultSize="0" print="0" autoFill="0" autoPict="0" macro="[0]!Sheet1.deleteProcedure">
                <anchor moveWithCells="1" sizeWithCells="1">
                  <from>
                    <xdr:col>6</xdr:col>
                    <xdr:colOff>0</xdr:colOff>
                    <xdr:row>988</xdr:row>
                    <xdr:rowOff>0</xdr:rowOff>
                  </from>
                  <to>
                    <xdr:col>10</xdr:col>
                    <xdr:colOff>0</xdr:colOff>
                    <xdr:row>989</xdr:row>
                    <xdr:rowOff>0</xdr:rowOff>
                  </to>
                </anchor>
              </controlPr>
            </control>
          </mc:Choice>
        </mc:AlternateContent>
        <mc:AlternateContent xmlns:mc="http://schemas.openxmlformats.org/markup-compatibility/2006">
          <mc:Choice Requires="x14">
            <control shapeId="18691" r:id="rId321" name="Button 3331">
              <controlPr locked="0" defaultSize="0" print="0" autoFill="0" autoPict="0" macro="[0]!Sheet1.InsertNewTableRow">
                <anchor moveWithCells="1" sizeWithCells="1">
                  <from>
                    <xdr:col>6</xdr:col>
                    <xdr:colOff>0</xdr:colOff>
                    <xdr:row>1006</xdr:row>
                    <xdr:rowOff>0</xdr:rowOff>
                  </from>
                  <to>
                    <xdr:col>10</xdr:col>
                    <xdr:colOff>0</xdr:colOff>
                    <xdr:row>1007</xdr:row>
                    <xdr:rowOff>0</xdr:rowOff>
                  </to>
                </anchor>
              </controlPr>
            </control>
          </mc:Choice>
        </mc:AlternateContent>
        <mc:AlternateContent xmlns:mc="http://schemas.openxmlformats.org/markup-compatibility/2006">
          <mc:Choice Requires="x14">
            <control shapeId="18692" r:id="rId322" name="Button 3332">
              <controlPr locked="0" defaultSize="0" print="0" autoFill="0" autoPict="0" macro="[0]!Sheet1.deleteRow">
                <anchor moveWithCells="1" sizeWithCells="1">
                  <from>
                    <xdr:col>6</xdr:col>
                    <xdr:colOff>0</xdr:colOff>
                    <xdr:row>1007</xdr:row>
                    <xdr:rowOff>0</xdr:rowOff>
                  </from>
                  <to>
                    <xdr:col>10</xdr:col>
                    <xdr:colOff>0</xdr:colOff>
                    <xdr:row>1008</xdr:row>
                    <xdr:rowOff>0</xdr:rowOff>
                  </to>
                </anchor>
              </controlPr>
            </control>
          </mc:Choice>
        </mc:AlternateContent>
        <mc:AlternateContent xmlns:mc="http://schemas.openxmlformats.org/markup-compatibility/2006">
          <mc:Choice Requires="x14">
            <control shapeId="18693" r:id="rId323" name="Button 3333">
              <controlPr locked="0" defaultSize="0" print="0" autoFill="0" autoPict="0" macro="[0]!Sheet1.deleteProcedure">
                <anchor moveWithCells="1" sizeWithCells="1">
                  <from>
                    <xdr:col>6</xdr:col>
                    <xdr:colOff>0</xdr:colOff>
                    <xdr:row>999</xdr:row>
                    <xdr:rowOff>0</xdr:rowOff>
                  </from>
                  <to>
                    <xdr:col>10</xdr:col>
                    <xdr:colOff>0</xdr:colOff>
                    <xdr:row>1000</xdr:row>
                    <xdr:rowOff>0</xdr:rowOff>
                  </to>
                </anchor>
              </controlPr>
            </control>
          </mc:Choice>
        </mc:AlternateContent>
        <mc:AlternateContent xmlns:mc="http://schemas.openxmlformats.org/markup-compatibility/2006">
          <mc:Choice Requires="x14">
            <control shapeId="18712" r:id="rId324" name="Button 3352">
              <controlPr locked="0" defaultSize="0" print="0" autoFill="0" autoPict="0" macro="[0]!Sheet1.InsertNewTableRow">
                <anchor moveWithCells="1" sizeWithCells="1">
                  <from>
                    <xdr:col>6</xdr:col>
                    <xdr:colOff>0</xdr:colOff>
                    <xdr:row>1017</xdr:row>
                    <xdr:rowOff>0</xdr:rowOff>
                  </from>
                  <to>
                    <xdr:col>10</xdr:col>
                    <xdr:colOff>0</xdr:colOff>
                    <xdr:row>1018</xdr:row>
                    <xdr:rowOff>0</xdr:rowOff>
                  </to>
                </anchor>
              </controlPr>
            </control>
          </mc:Choice>
        </mc:AlternateContent>
        <mc:AlternateContent xmlns:mc="http://schemas.openxmlformats.org/markup-compatibility/2006">
          <mc:Choice Requires="x14">
            <control shapeId="18713" r:id="rId325" name="Button 3353">
              <controlPr locked="0" defaultSize="0" print="0" autoFill="0" autoPict="0" macro="[0]!Sheet1.deleteRow">
                <anchor moveWithCells="1" sizeWithCells="1">
                  <from>
                    <xdr:col>6</xdr:col>
                    <xdr:colOff>0</xdr:colOff>
                    <xdr:row>1018</xdr:row>
                    <xdr:rowOff>0</xdr:rowOff>
                  </from>
                  <to>
                    <xdr:col>10</xdr:col>
                    <xdr:colOff>0</xdr:colOff>
                    <xdr:row>1019</xdr:row>
                    <xdr:rowOff>0</xdr:rowOff>
                  </to>
                </anchor>
              </controlPr>
            </control>
          </mc:Choice>
        </mc:AlternateContent>
        <mc:AlternateContent xmlns:mc="http://schemas.openxmlformats.org/markup-compatibility/2006">
          <mc:Choice Requires="x14">
            <control shapeId="18714" r:id="rId326" name="Button 3354">
              <controlPr locked="0" defaultSize="0" print="0" autoFill="0" autoPict="0" macro="[0]!Sheet1.deleteProcedure">
                <anchor moveWithCells="1" sizeWithCells="1">
                  <from>
                    <xdr:col>6</xdr:col>
                    <xdr:colOff>0</xdr:colOff>
                    <xdr:row>1010</xdr:row>
                    <xdr:rowOff>0</xdr:rowOff>
                  </from>
                  <to>
                    <xdr:col>10</xdr:col>
                    <xdr:colOff>0</xdr:colOff>
                    <xdr:row>1011</xdr:row>
                    <xdr:rowOff>0</xdr:rowOff>
                  </to>
                </anchor>
              </controlPr>
            </control>
          </mc:Choice>
        </mc:AlternateContent>
        <mc:AlternateContent xmlns:mc="http://schemas.openxmlformats.org/markup-compatibility/2006">
          <mc:Choice Requires="x14">
            <control shapeId="18738" r:id="rId327" name="Button 3378">
              <controlPr locked="0" defaultSize="0" print="0" autoFill="0" autoPict="0" macro="[0]!Sheet1.InsertNewTableRow">
                <anchor moveWithCells="1" sizeWithCells="1">
                  <from>
                    <xdr:col>6</xdr:col>
                    <xdr:colOff>0</xdr:colOff>
                    <xdr:row>1028</xdr:row>
                    <xdr:rowOff>0</xdr:rowOff>
                  </from>
                  <to>
                    <xdr:col>10</xdr:col>
                    <xdr:colOff>0</xdr:colOff>
                    <xdr:row>1029</xdr:row>
                    <xdr:rowOff>0</xdr:rowOff>
                  </to>
                </anchor>
              </controlPr>
            </control>
          </mc:Choice>
        </mc:AlternateContent>
        <mc:AlternateContent xmlns:mc="http://schemas.openxmlformats.org/markup-compatibility/2006">
          <mc:Choice Requires="x14">
            <control shapeId="18739" r:id="rId328" name="Button 3379">
              <controlPr locked="0" defaultSize="0" print="0" autoFill="0" autoPict="0" macro="[0]!Sheet1.deleteRow">
                <anchor moveWithCells="1" sizeWithCells="1">
                  <from>
                    <xdr:col>6</xdr:col>
                    <xdr:colOff>0</xdr:colOff>
                    <xdr:row>1029</xdr:row>
                    <xdr:rowOff>0</xdr:rowOff>
                  </from>
                  <to>
                    <xdr:col>10</xdr:col>
                    <xdr:colOff>0</xdr:colOff>
                    <xdr:row>1030</xdr:row>
                    <xdr:rowOff>0</xdr:rowOff>
                  </to>
                </anchor>
              </controlPr>
            </control>
          </mc:Choice>
        </mc:AlternateContent>
        <mc:AlternateContent xmlns:mc="http://schemas.openxmlformats.org/markup-compatibility/2006">
          <mc:Choice Requires="x14">
            <control shapeId="18740" r:id="rId329" name="Button 3380">
              <controlPr locked="0" defaultSize="0" print="0" autoFill="0" autoPict="0" macro="[0]!Sheet1.deleteProcedure">
                <anchor moveWithCells="1" sizeWithCells="1">
                  <from>
                    <xdr:col>6</xdr:col>
                    <xdr:colOff>0</xdr:colOff>
                    <xdr:row>1021</xdr:row>
                    <xdr:rowOff>0</xdr:rowOff>
                  </from>
                  <to>
                    <xdr:col>10</xdr:col>
                    <xdr:colOff>0</xdr:colOff>
                    <xdr:row>1022</xdr:row>
                    <xdr:rowOff>0</xdr:rowOff>
                  </to>
                </anchor>
              </controlPr>
            </control>
          </mc:Choice>
        </mc:AlternateContent>
        <mc:AlternateContent xmlns:mc="http://schemas.openxmlformats.org/markup-compatibility/2006">
          <mc:Choice Requires="x14">
            <control shapeId="18759" r:id="rId330" name="Button 3399">
              <controlPr locked="0" defaultSize="0" print="0" autoFill="0" autoPict="0" macro="[0]!Sheet1.InsertNewTableRow">
                <anchor moveWithCells="1" sizeWithCells="1">
                  <from>
                    <xdr:col>6</xdr:col>
                    <xdr:colOff>0</xdr:colOff>
                    <xdr:row>1039</xdr:row>
                    <xdr:rowOff>0</xdr:rowOff>
                  </from>
                  <to>
                    <xdr:col>10</xdr:col>
                    <xdr:colOff>0</xdr:colOff>
                    <xdr:row>1040</xdr:row>
                    <xdr:rowOff>0</xdr:rowOff>
                  </to>
                </anchor>
              </controlPr>
            </control>
          </mc:Choice>
        </mc:AlternateContent>
        <mc:AlternateContent xmlns:mc="http://schemas.openxmlformats.org/markup-compatibility/2006">
          <mc:Choice Requires="x14">
            <control shapeId="18760" r:id="rId331" name="Button 3400">
              <controlPr locked="0" defaultSize="0" print="0" autoFill="0" autoPict="0" macro="[0]!Sheet1.deleteRow">
                <anchor moveWithCells="1" sizeWithCells="1">
                  <from>
                    <xdr:col>6</xdr:col>
                    <xdr:colOff>0</xdr:colOff>
                    <xdr:row>1040</xdr:row>
                    <xdr:rowOff>0</xdr:rowOff>
                  </from>
                  <to>
                    <xdr:col>10</xdr:col>
                    <xdr:colOff>0</xdr:colOff>
                    <xdr:row>1041</xdr:row>
                    <xdr:rowOff>0</xdr:rowOff>
                  </to>
                </anchor>
              </controlPr>
            </control>
          </mc:Choice>
        </mc:AlternateContent>
        <mc:AlternateContent xmlns:mc="http://schemas.openxmlformats.org/markup-compatibility/2006">
          <mc:Choice Requires="x14">
            <control shapeId="18761" r:id="rId332" name="Button 3401">
              <controlPr locked="0" defaultSize="0" print="0" autoFill="0" autoPict="0" macro="[0]!Sheet1.deleteProcedure">
                <anchor moveWithCells="1" sizeWithCells="1">
                  <from>
                    <xdr:col>6</xdr:col>
                    <xdr:colOff>0</xdr:colOff>
                    <xdr:row>1032</xdr:row>
                    <xdr:rowOff>0</xdr:rowOff>
                  </from>
                  <to>
                    <xdr:col>10</xdr:col>
                    <xdr:colOff>0</xdr:colOff>
                    <xdr:row>1033</xdr:row>
                    <xdr:rowOff>0</xdr:rowOff>
                  </to>
                </anchor>
              </controlPr>
            </control>
          </mc:Choice>
        </mc:AlternateContent>
        <mc:AlternateContent xmlns:mc="http://schemas.openxmlformats.org/markup-compatibility/2006">
          <mc:Choice Requires="x14">
            <control shapeId="18780" r:id="rId333" name="Button 3420">
              <controlPr locked="0" defaultSize="0" print="0" autoFill="0" autoPict="0" macro="[0]!Sheet1.InsertNewTableRow">
                <anchor moveWithCells="1" sizeWithCells="1">
                  <from>
                    <xdr:col>6</xdr:col>
                    <xdr:colOff>0</xdr:colOff>
                    <xdr:row>1050</xdr:row>
                    <xdr:rowOff>0</xdr:rowOff>
                  </from>
                  <to>
                    <xdr:col>10</xdr:col>
                    <xdr:colOff>0</xdr:colOff>
                    <xdr:row>1051</xdr:row>
                    <xdr:rowOff>0</xdr:rowOff>
                  </to>
                </anchor>
              </controlPr>
            </control>
          </mc:Choice>
        </mc:AlternateContent>
        <mc:AlternateContent xmlns:mc="http://schemas.openxmlformats.org/markup-compatibility/2006">
          <mc:Choice Requires="x14">
            <control shapeId="18781" r:id="rId334" name="Button 3421">
              <controlPr locked="0" defaultSize="0" print="0" autoFill="0" autoPict="0" macro="[0]!Sheet1.deleteRow">
                <anchor moveWithCells="1" sizeWithCells="1">
                  <from>
                    <xdr:col>6</xdr:col>
                    <xdr:colOff>0</xdr:colOff>
                    <xdr:row>1051</xdr:row>
                    <xdr:rowOff>0</xdr:rowOff>
                  </from>
                  <to>
                    <xdr:col>10</xdr:col>
                    <xdr:colOff>0</xdr:colOff>
                    <xdr:row>1052</xdr:row>
                    <xdr:rowOff>0</xdr:rowOff>
                  </to>
                </anchor>
              </controlPr>
            </control>
          </mc:Choice>
        </mc:AlternateContent>
        <mc:AlternateContent xmlns:mc="http://schemas.openxmlformats.org/markup-compatibility/2006">
          <mc:Choice Requires="x14">
            <control shapeId="18782" r:id="rId335" name="Button 3422">
              <controlPr locked="0" defaultSize="0" print="0" autoFill="0" autoPict="0" macro="[0]!Sheet1.deleteProcedure">
                <anchor moveWithCells="1" sizeWithCells="1">
                  <from>
                    <xdr:col>6</xdr:col>
                    <xdr:colOff>0</xdr:colOff>
                    <xdr:row>1043</xdr:row>
                    <xdr:rowOff>0</xdr:rowOff>
                  </from>
                  <to>
                    <xdr:col>10</xdr:col>
                    <xdr:colOff>0</xdr:colOff>
                    <xdr:row>1044</xdr:row>
                    <xdr:rowOff>0</xdr:rowOff>
                  </to>
                </anchor>
              </controlPr>
            </control>
          </mc:Choice>
        </mc:AlternateContent>
        <mc:AlternateContent xmlns:mc="http://schemas.openxmlformats.org/markup-compatibility/2006">
          <mc:Choice Requires="x14">
            <control shapeId="18801" r:id="rId336" name="Button 3441">
              <controlPr locked="0" defaultSize="0" print="0" autoFill="0" autoPict="0" macro="[0]!Sheet1.InsertNewTableRow">
                <anchor moveWithCells="1" sizeWithCells="1">
                  <from>
                    <xdr:col>6</xdr:col>
                    <xdr:colOff>0</xdr:colOff>
                    <xdr:row>1061</xdr:row>
                    <xdr:rowOff>0</xdr:rowOff>
                  </from>
                  <to>
                    <xdr:col>10</xdr:col>
                    <xdr:colOff>0</xdr:colOff>
                    <xdr:row>1062</xdr:row>
                    <xdr:rowOff>0</xdr:rowOff>
                  </to>
                </anchor>
              </controlPr>
            </control>
          </mc:Choice>
        </mc:AlternateContent>
        <mc:AlternateContent xmlns:mc="http://schemas.openxmlformats.org/markup-compatibility/2006">
          <mc:Choice Requires="x14">
            <control shapeId="18802" r:id="rId337" name="Button 3442">
              <controlPr locked="0" defaultSize="0" print="0" autoFill="0" autoPict="0" macro="[0]!Sheet1.deleteRow">
                <anchor moveWithCells="1" sizeWithCells="1">
                  <from>
                    <xdr:col>6</xdr:col>
                    <xdr:colOff>0</xdr:colOff>
                    <xdr:row>1062</xdr:row>
                    <xdr:rowOff>0</xdr:rowOff>
                  </from>
                  <to>
                    <xdr:col>10</xdr:col>
                    <xdr:colOff>0</xdr:colOff>
                    <xdr:row>1063</xdr:row>
                    <xdr:rowOff>0</xdr:rowOff>
                  </to>
                </anchor>
              </controlPr>
            </control>
          </mc:Choice>
        </mc:AlternateContent>
        <mc:AlternateContent xmlns:mc="http://schemas.openxmlformats.org/markup-compatibility/2006">
          <mc:Choice Requires="x14">
            <control shapeId="18803" r:id="rId338" name="Button 3443">
              <controlPr locked="0" defaultSize="0" print="0" autoFill="0" autoPict="0" macro="[0]!Sheet1.deleteProcedure">
                <anchor moveWithCells="1" sizeWithCells="1">
                  <from>
                    <xdr:col>6</xdr:col>
                    <xdr:colOff>0</xdr:colOff>
                    <xdr:row>1054</xdr:row>
                    <xdr:rowOff>0</xdr:rowOff>
                  </from>
                  <to>
                    <xdr:col>10</xdr:col>
                    <xdr:colOff>0</xdr:colOff>
                    <xdr:row>1055</xdr:row>
                    <xdr:rowOff>0</xdr:rowOff>
                  </to>
                </anchor>
              </controlPr>
            </control>
          </mc:Choice>
        </mc:AlternateContent>
        <mc:AlternateContent xmlns:mc="http://schemas.openxmlformats.org/markup-compatibility/2006">
          <mc:Choice Requires="x14">
            <control shapeId="18804" r:id="rId339" name="Button 3444">
              <controlPr locked="0" defaultSize="0" print="0" autoFill="0" autoPict="0" macro="[0]!Sheet1.deleteRow">
                <anchor moveWithCells="1" sizeWithCells="1">
                  <from>
                    <xdr:col>6</xdr:col>
                    <xdr:colOff>0</xdr:colOff>
                    <xdr:row>93</xdr:row>
                    <xdr:rowOff>0</xdr:rowOff>
                  </from>
                  <to>
                    <xdr:col>10</xdr:col>
                    <xdr:colOff>0</xdr:colOff>
                    <xdr:row>94</xdr:row>
                    <xdr:rowOff>0</xdr:rowOff>
                  </to>
                </anchor>
              </controlPr>
            </control>
          </mc:Choice>
        </mc:AlternateContent>
        <mc:AlternateContent xmlns:mc="http://schemas.openxmlformats.org/markup-compatibility/2006">
          <mc:Choice Requires="x14">
            <control shapeId="18805" r:id="rId340" name="Button 3445">
              <controlPr locked="0" defaultSize="0" print="0" autoFill="0" autoPict="0" macro="[0]!Sheet1.deleteRow">
                <anchor moveWithCells="1" sizeWithCells="1">
                  <from>
                    <xdr:col>6</xdr:col>
                    <xdr:colOff>0</xdr:colOff>
                    <xdr:row>94</xdr:row>
                    <xdr:rowOff>0</xdr:rowOff>
                  </from>
                  <to>
                    <xdr:col>10</xdr:col>
                    <xdr:colOff>0</xdr:colOff>
                    <xdr:row>95</xdr:row>
                    <xdr:rowOff>0</xdr:rowOff>
                  </to>
                </anchor>
              </controlPr>
            </control>
          </mc:Choice>
        </mc:AlternateContent>
        <mc:AlternateContent xmlns:mc="http://schemas.openxmlformats.org/markup-compatibility/2006">
          <mc:Choice Requires="x14">
            <control shapeId="18807" r:id="rId341" name="Button 3447">
              <controlPr locked="0" defaultSize="0" print="0" autoFill="0" autoPict="0" macro="[0]!Sheet1.deleteRow">
                <anchor moveWithCells="1" sizeWithCells="1">
                  <from>
                    <xdr:col>6</xdr:col>
                    <xdr:colOff>0</xdr:colOff>
                    <xdr:row>111</xdr:row>
                    <xdr:rowOff>0</xdr:rowOff>
                  </from>
                  <to>
                    <xdr:col>10</xdr:col>
                    <xdr:colOff>0</xdr:colOff>
                    <xdr:row>112</xdr:row>
                    <xdr:rowOff>0</xdr:rowOff>
                  </to>
                </anchor>
              </controlPr>
            </control>
          </mc:Choice>
        </mc:AlternateContent>
        <mc:AlternateContent xmlns:mc="http://schemas.openxmlformats.org/markup-compatibility/2006">
          <mc:Choice Requires="x14">
            <control shapeId="18843" r:id="rId342" name="Button 3483">
              <controlPr locked="0" defaultSize="0" print="0" autoFill="0" autoPict="0" macro="[0]!Sheet1.InsertNewTableRow">
                <anchor moveWithCells="1" sizeWithCells="1">
                  <from>
                    <xdr:col>6</xdr:col>
                    <xdr:colOff>0</xdr:colOff>
                    <xdr:row>1072</xdr:row>
                    <xdr:rowOff>0</xdr:rowOff>
                  </from>
                  <to>
                    <xdr:col>10</xdr:col>
                    <xdr:colOff>0</xdr:colOff>
                    <xdr:row>1073</xdr:row>
                    <xdr:rowOff>0</xdr:rowOff>
                  </to>
                </anchor>
              </controlPr>
            </control>
          </mc:Choice>
        </mc:AlternateContent>
        <mc:AlternateContent xmlns:mc="http://schemas.openxmlformats.org/markup-compatibility/2006">
          <mc:Choice Requires="x14">
            <control shapeId="18844" r:id="rId343" name="Button 3484">
              <controlPr locked="0" defaultSize="0" print="0" autoFill="0" autoPict="0" macro="[0]!Sheet1.deleteRow">
                <anchor moveWithCells="1" sizeWithCells="1">
                  <from>
                    <xdr:col>6</xdr:col>
                    <xdr:colOff>0</xdr:colOff>
                    <xdr:row>1073</xdr:row>
                    <xdr:rowOff>0</xdr:rowOff>
                  </from>
                  <to>
                    <xdr:col>10</xdr:col>
                    <xdr:colOff>0</xdr:colOff>
                    <xdr:row>1074</xdr:row>
                    <xdr:rowOff>0</xdr:rowOff>
                  </to>
                </anchor>
              </controlPr>
            </control>
          </mc:Choice>
        </mc:AlternateContent>
        <mc:AlternateContent xmlns:mc="http://schemas.openxmlformats.org/markup-compatibility/2006">
          <mc:Choice Requires="x14">
            <control shapeId="18845" r:id="rId344" name="Button 3485">
              <controlPr locked="0" defaultSize="0" print="0" autoFill="0" autoPict="0" macro="[0]!Sheet1.deleteProcedure">
                <anchor moveWithCells="1" sizeWithCells="1">
                  <from>
                    <xdr:col>6</xdr:col>
                    <xdr:colOff>0</xdr:colOff>
                    <xdr:row>1065</xdr:row>
                    <xdr:rowOff>0</xdr:rowOff>
                  </from>
                  <to>
                    <xdr:col>10</xdr:col>
                    <xdr:colOff>0</xdr:colOff>
                    <xdr:row>1066</xdr:row>
                    <xdr:rowOff>0</xdr:rowOff>
                  </to>
                </anchor>
              </controlPr>
            </control>
          </mc:Choice>
        </mc:AlternateContent>
        <mc:AlternateContent xmlns:mc="http://schemas.openxmlformats.org/markup-compatibility/2006">
          <mc:Choice Requires="x14">
            <control shapeId="18864" r:id="rId345" name="Button 3504">
              <controlPr locked="0" defaultSize="0" print="0" autoFill="0" autoPict="0" macro="[0]!Sheet1.InsertNewTableRow">
                <anchor moveWithCells="1" sizeWithCells="1">
                  <from>
                    <xdr:col>6</xdr:col>
                    <xdr:colOff>0</xdr:colOff>
                    <xdr:row>1083</xdr:row>
                    <xdr:rowOff>0</xdr:rowOff>
                  </from>
                  <to>
                    <xdr:col>10</xdr:col>
                    <xdr:colOff>0</xdr:colOff>
                    <xdr:row>1084</xdr:row>
                    <xdr:rowOff>0</xdr:rowOff>
                  </to>
                </anchor>
              </controlPr>
            </control>
          </mc:Choice>
        </mc:AlternateContent>
        <mc:AlternateContent xmlns:mc="http://schemas.openxmlformats.org/markup-compatibility/2006">
          <mc:Choice Requires="x14">
            <control shapeId="18865" r:id="rId346" name="Button 3505">
              <controlPr locked="0" defaultSize="0" print="0" autoFill="0" autoPict="0" macro="[0]!Sheet1.deleteRow">
                <anchor moveWithCells="1" sizeWithCells="1">
                  <from>
                    <xdr:col>6</xdr:col>
                    <xdr:colOff>0</xdr:colOff>
                    <xdr:row>1084</xdr:row>
                    <xdr:rowOff>0</xdr:rowOff>
                  </from>
                  <to>
                    <xdr:col>10</xdr:col>
                    <xdr:colOff>0</xdr:colOff>
                    <xdr:row>1085</xdr:row>
                    <xdr:rowOff>0</xdr:rowOff>
                  </to>
                </anchor>
              </controlPr>
            </control>
          </mc:Choice>
        </mc:AlternateContent>
        <mc:AlternateContent xmlns:mc="http://schemas.openxmlformats.org/markup-compatibility/2006">
          <mc:Choice Requires="x14">
            <control shapeId="18866" r:id="rId347" name="Button 3506">
              <controlPr locked="0" defaultSize="0" print="0" autoFill="0" autoPict="0" macro="[0]!Sheet1.deleteProcedure">
                <anchor moveWithCells="1" sizeWithCells="1">
                  <from>
                    <xdr:col>6</xdr:col>
                    <xdr:colOff>0</xdr:colOff>
                    <xdr:row>1076</xdr:row>
                    <xdr:rowOff>0</xdr:rowOff>
                  </from>
                  <to>
                    <xdr:col>10</xdr:col>
                    <xdr:colOff>0</xdr:colOff>
                    <xdr:row>1077</xdr:row>
                    <xdr:rowOff>0</xdr:rowOff>
                  </to>
                </anchor>
              </controlPr>
            </control>
          </mc:Choice>
        </mc:AlternateContent>
        <mc:AlternateContent xmlns:mc="http://schemas.openxmlformats.org/markup-compatibility/2006">
          <mc:Choice Requires="x14">
            <control shapeId="18885" r:id="rId348" name="Button 3525">
              <controlPr locked="0" defaultSize="0" print="0" autoFill="0" autoPict="0" macro="[0]!Sheet1.InsertNewTableRow">
                <anchor moveWithCells="1" sizeWithCells="1">
                  <from>
                    <xdr:col>6</xdr:col>
                    <xdr:colOff>0</xdr:colOff>
                    <xdr:row>1094</xdr:row>
                    <xdr:rowOff>0</xdr:rowOff>
                  </from>
                  <to>
                    <xdr:col>10</xdr:col>
                    <xdr:colOff>0</xdr:colOff>
                    <xdr:row>1095</xdr:row>
                    <xdr:rowOff>0</xdr:rowOff>
                  </to>
                </anchor>
              </controlPr>
            </control>
          </mc:Choice>
        </mc:AlternateContent>
        <mc:AlternateContent xmlns:mc="http://schemas.openxmlformats.org/markup-compatibility/2006">
          <mc:Choice Requires="x14">
            <control shapeId="18886" r:id="rId349" name="Button 3526">
              <controlPr locked="0" defaultSize="0" print="0" autoFill="0" autoPict="0" macro="[0]!Sheet1.deleteRow">
                <anchor moveWithCells="1" sizeWithCells="1">
                  <from>
                    <xdr:col>6</xdr:col>
                    <xdr:colOff>0</xdr:colOff>
                    <xdr:row>1095</xdr:row>
                    <xdr:rowOff>0</xdr:rowOff>
                  </from>
                  <to>
                    <xdr:col>10</xdr:col>
                    <xdr:colOff>0</xdr:colOff>
                    <xdr:row>1096</xdr:row>
                    <xdr:rowOff>0</xdr:rowOff>
                  </to>
                </anchor>
              </controlPr>
            </control>
          </mc:Choice>
        </mc:AlternateContent>
        <mc:AlternateContent xmlns:mc="http://schemas.openxmlformats.org/markup-compatibility/2006">
          <mc:Choice Requires="x14">
            <control shapeId="18887" r:id="rId350" name="Button 3527">
              <controlPr locked="0" defaultSize="0" print="0" autoFill="0" autoPict="0" macro="[0]!Sheet1.deleteProcedure">
                <anchor moveWithCells="1" sizeWithCells="1">
                  <from>
                    <xdr:col>6</xdr:col>
                    <xdr:colOff>0</xdr:colOff>
                    <xdr:row>1087</xdr:row>
                    <xdr:rowOff>0</xdr:rowOff>
                  </from>
                  <to>
                    <xdr:col>10</xdr:col>
                    <xdr:colOff>0</xdr:colOff>
                    <xdr:row>1088</xdr:row>
                    <xdr:rowOff>0</xdr:rowOff>
                  </to>
                </anchor>
              </controlPr>
            </control>
          </mc:Choice>
        </mc:AlternateContent>
        <mc:AlternateContent xmlns:mc="http://schemas.openxmlformats.org/markup-compatibility/2006">
          <mc:Choice Requires="x14">
            <control shapeId="18906" r:id="rId351" name="Button 3546">
              <controlPr locked="0" defaultSize="0" print="0" autoFill="0" autoPict="0" macro="[0]!Sheet1.InsertNewTableRow">
                <anchor moveWithCells="1" sizeWithCells="1">
                  <from>
                    <xdr:col>6</xdr:col>
                    <xdr:colOff>0</xdr:colOff>
                    <xdr:row>1105</xdr:row>
                    <xdr:rowOff>0</xdr:rowOff>
                  </from>
                  <to>
                    <xdr:col>10</xdr:col>
                    <xdr:colOff>0</xdr:colOff>
                    <xdr:row>1106</xdr:row>
                    <xdr:rowOff>0</xdr:rowOff>
                  </to>
                </anchor>
              </controlPr>
            </control>
          </mc:Choice>
        </mc:AlternateContent>
        <mc:AlternateContent xmlns:mc="http://schemas.openxmlformats.org/markup-compatibility/2006">
          <mc:Choice Requires="x14">
            <control shapeId="18907" r:id="rId352" name="Button 3547">
              <controlPr locked="0" defaultSize="0" print="0" autoFill="0" autoPict="0" macro="[0]!Sheet1.deleteRow">
                <anchor moveWithCells="1" sizeWithCells="1">
                  <from>
                    <xdr:col>6</xdr:col>
                    <xdr:colOff>0</xdr:colOff>
                    <xdr:row>1106</xdr:row>
                    <xdr:rowOff>0</xdr:rowOff>
                  </from>
                  <to>
                    <xdr:col>10</xdr:col>
                    <xdr:colOff>0</xdr:colOff>
                    <xdr:row>1107</xdr:row>
                    <xdr:rowOff>0</xdr:rowOff>
                  </to>
                </anchor>
              </controlPr>
            </control>
          </mc:Choice>
        </mc:AlternateContent>
        <mc:AlternateContent xmlns:mc="http://schemas.openxmlformats.org/markup-compatibility/2006">
          <mc:Choice Requires="x14">
            <control shapeId="18908" r:id="rId353" name="Button 3548">
              <controlPr locked="0" defaultSize="0" print="0" autoFill="0" autoPict="0" macro="[0]!Sheet1.deleteProcedure">
                <anchor moveWithCells="1" sizeWithCells="1">
                  <from>
                    <xdr:col>6</xdr:col>
                    <xdr:colOff>0</xdr:colOff>
                    <xdr:row>1098</xdr:row>
                    <xdr:rowOff>0</xdr:rowOff>
                  </from>
                  <to>
                    <xdr:col>10</xdr:col>
                    <xdr:colOff>0</xdr:colOff>
                    <xdr:row>1099</xdr:row>
                    <xdr:rowOff>0</xdr:rowOff>
                  </to>
                </anchor>
              </controlPr>
            </control>
          </mc:Choice>
        </mc:AlternateContent>
        <mc:AlternateContent xmlns:mc="http://schemas.openxmlformats.org/markup-compatibility/2006">
          <mc:Choice Requires="x14">
            <control shapeId="18929" r:id="rId354" name="Button 3569">
              <controlPr locked="0" defaultSize="0" print="0" autoFill="0" autoPict="0" macro="[0]!Sheet1.InsertNewTableRow">
                <anchor moveWithCells="1" sizeWithCells="1">
                  <from>
                    <xdr:col>6</xdr:col>
                    <xdr:colOff>0</xdr:colOff>
                    <xdr:row>1116</xdr:row>
                    <xdr:rowOff>0</xdr:rowOff>
                  </from>
                  <to>
                    <xdr:col>10</xdr:col>
                    <xdr:colOff>0</xdr:colOff>
                    <xdr:row>1117</xdr:row>
                    <xdr:rowOff>0</xdr:rowOff>
                  </to>
                </anchor>
              </controlPr>
            </control>
          </mc:Choice>
        </mc:AlternateContent>
        <mc:AlternateContent xmlns:mc="http://schemas.openxmlformats.org/markup-compatibility/2006">
          <mc:Choice Requires="x14">
            <control shapeId="18930" r:id="rId355" name="Button 3570">
              <controlPr locked="0" defaultSize="0" print="0" autoFill="0" autoPict="0" macro="[0]!Sheet1.deleteRow">
                <anchor moveWithCells="1" sizeWithCells="1">
                  <from>
                    <xdr:col>6</xdr:col>
                    <xdr:colOff>0</xdr:colOff>
                    <xdr:row>1117</xdr:row>
                    <xdr:rowOff>0</xdr:rowOff>
                  </from>
                  <to>
                    <xdr:col>10</xdr:col>
                    <xdr:colOff>0</xdr:colOff>
                    <xdr:row>1118</xdr:row>
                    <xdr:rowOff>0</xdr:rowOff>
                  </to>
                </anchor>
              </controlPr>
            </control>
          </mc:Choice>
        </mc:AlternateContent>
        <mc:AlternateContent xmlns:mc="http://schemas.openxmlformats.org/markup-compatibility/2006">
          <mc:Choice Requires="x14">
            <control shapeId="18931" r:id="rId356" name="Button 3571">
              <controlPr locked="0" defaultSize="0" print="0" autoFill="0" autoPict="0" macro="[0]!Sheet1.deleteProcedure">
                <anchor moveWithCells="1" sizeWithCells="1">
                  <from>
                    <xdr:col>6</xdr:col>
                    <xdr:colOff>0</xdr:colOff>
                    <xdr:row>1109</xdr:row>
                    <xdr:rowOff>0</xdr:rowOff>
                  </from>
                  <to>
                    <xdr:col>10</xdr:col>
                    <xdr:colOff>0</xdr:colOff>
                    <xdr:row>1110</xdr:row>
                    <xdr:rowOff>0</xdr:rowOff>
                  </to>
                </anchor>
              </controlPr>
            </control>
          </mc:Choice>
        </mc:AlternateContent>
        <mc:AlternateContent xmlns:mc="http://schemas.openxmlformats.org/markup-compatibility/2006">
          <mc:Choice Requires="x14">
            <control shapeId="18950" r:id="rId357" name="Button 3590">
              <controlPr locked="0" defaultSize="0" print="0" autoFill="0" autoPict="0" macro="[0]!Sheet1.InsertNewTableRow">
                <anchor moveWithCells="1" sizeWithCells="1">
                  <from>
                    <xdr:col>6</xdr:col>
                    <xdr:colOff>0</xdr:colOff>
                    <xdr:row>1132</xdr:row>
                    <xdr:rowOff>0</xdr:rowOff>
                  </from>
                  <to>
                    <xdr:col>10</xdr:col>
                    <xdr:colOff>0</xdr:colOff>
                    <xdr:row>1133</xdr:row>
                    <xdr:rowOff>0</xdr:rowOff>
                  </to>
                </anchor>
              </controlPr>
            </control>
          </mc:Choice>
        </mc:AlternateContent>
        <mc:AlternateContent xmlns:mc="http://schemas.openxmlformats.org/markup-compatibility/2006">
          <mc:Choice Requires="x14">
            <control shapeId="18951" r:id="rId358" name="Button 3591">
              <controlPr locked="0" defaultSize="0" print="0" autoFill="0" autoPict="0" macro="[0]!Sheet1.deleteRow">
                <anchor moveWithCells="1" sizeWithCells="1">
                  <from>
                    <xdr:col>6</xdr:col>
                    <xdr:colOff>0</xdr:colOff>
                    <xdr:row>1133</xdr:row>
                    <xdr:rowOff>0</xdr:rowOff>
                  </from>
                  <to>
                    <xdr:col>10</xdr:col>
                    <xdr:colOff>0</xdr:colOff>
                    <xdr:row>1134</xdr:row>
                    <xdr:rowOff>0</xdr:rowOff>
                  </to>
                </anchor>
              </controlPr>
            </control>
          </mc:Choice>
        </mc:AlternateContent>
        <mc:AlternateContent xmlns:mc="http://schemas.openxmlformats.org/markup-compatibility/2006">
          <mc:Choice Requires="x14">
            <control shapeId="18952" r:id="rId359" name="Button 3592">
              <controlPr locked="0" defaultSize="0" print="0" autoFill="0" autoPict="0" macro="[0]!Sheet1.deleteProcedure">
                <anchor moveWithCells="1" sizeWithCells="1">
                  <from>
                    <xdr:col>6</xdr:col>
                    <xdr:colOff>0</xdr:colOff>
                    <xdr:row>1125</xdr:row>
                    <xdr:rowOff>0</xdr:rowOff>
                  </from>
                  <to>
                    <xdr:col>10</xdr:col>
                    <xdr:colOff>0</xdr:colOff>
                    <xdr:row>1126</xdr:row>
                    <xdr:rowOff>0</xdr:rowOff>
                  </to>
                </anchor>
              </controlPr>
            </control>
          </mc:Choice>
        </mc:AlternateContent>
        <mc:AlternateContent xmlns:mc="http://schemas.openxmlformats.org/markup-compatibility/2006">
          <mc:Choice Requires="x14">
            <control shapeId="18971" r:id="rId360" name="Button 3611">
              <controlPr locked="0" defaultSize="0" print="0" autoFill="0" autoPict="0" macro="[0]!Sheet1.InsertNewTableRow">
                <anchor moveWithCells="1" sizeWithCells="1">
                  <from>
                    <xdr:col>6</xdr:col>
                    <xdr:colOff>0</xdr:colOff>
                    <xdr:row>1146</xdr:row>
                    <xdr:rowOff>0</xdr:rowOff>
                  </from>
                  <to>
                    <xdr:col>10</xdr:col>
                    <xdr:colOff>0</xdr:colOff>
                    <xdr:row>1147</xdr:row>
                    <xdr:rowOff>0</xdr:rowOff>
                  </to>
                </anchor>
              </controlPr>
            </control>
          </mc:Choice>
        </mc:AlternateContent>
        <mc:AlternateContent xmlns:mc="http://schemas.openxmlformats.org/markup-compatibility/2006">
          <mc:Choice Requires="x14">
            <control shapeId="18972" r:id="rId361" name="Button 3612">
              <controlPr locked="0" defaultSize="0" print="0" autoFill="0" autoPict="0" macro="[0]!Sheet1.deleteRow">
                <anchor moveWithCells="1" sizeWithCells="1">
                  <from>
                    <xdr:col>6</xdr:col>
                    <xdr:colOff>0</xdr:colOff>
                    <xdr:row>1147</xdr:row>
                    <xdr:rowOff>0</xdr:rowOff>
                  </from>
                  <to>
                    <xdr:col>10</xdr:col>
                    <xdr:colOff>0</xdr:colOff>
                    <xdr:row>1148</xdr:row>
                    <xdr:rowOff>0</xdr:rowOff>
                  </to>
                </anchor>
              </controlPr>
            </control>
          </mc:Choice>
        </mc:AlternateContent>
        <mc:AlternateContent xmlns:mc="http://schemas.openxmlformats.org/markup-compatibility/2006">
          <mc:Choice Requires="x14">
            <control shapeId="18973" r:id="rId362" name="Button 3613">
              <controlPr locked="0" defaultSize="0" print="0" autoFill="0" autoPict="0" macro="[0]!Sheet1.deleteProcedure">
                <anchor moveWithCells="1" sizeWithCells="1">
                  <from>
                    <xdr:col>6</xdr:col>
                    <xdr:colOff>0</xdr:colOff>
                    <xdr:row>1139</xdr:row>
                    <xdr:rowOff>0</xdr:rowOff>
                  </from>
                  <to>
                    <xdr:col>10</xdr:col>
                    <xdr:colOff>0</xdr:colOff>
                    <xdr:row>1140</xdr:row>
                    <xdr:rowOff>0</xdr:rowOff>
                  </to>
                </anchor>
              </controlPr>
            </control>
          </mc:Choice>
        </mc:AlternateContent>
        <mc:AlternateContent xmlns:mc="http://schemas.openxmlformats.org/markup-compatibility/2006">
          <mc:Choice Requires="x14">
            <control shapeId="18992" r:id="rId363" name="Button 3632">
              <controlPr locked="0" defaultSize="0" print="0" autoFill="0" autoPict="0" macro="[0]!Sheet1.InsertNewTableRow">
                <anchor moveWithCells="1" sizeWithCells="1">
                  <from>
                    <xdr:col>6</xdr:col>
                    <xdr:colOff>0</xdr:colOff>
                    <xdr:row>1159</xdr:row>
                    <xdr:rowOff>0</xdr:rowOff>
                  </from>
                  <to>
                    <xdr:col>10</xdr:col>
                    <xdr:colOff>0</xdr:colOff>
                    <xdr:row>1160</xdr:row>
                    <xdr:rowOff>0</xdr:rowOff>
                  </to>
                </anchor>
              </controlPr>
            </control>
          </mc:Choice>
        </mc:AlternateContent>
        <mc:AlternateContent xmlns:mc="http://schemas.openxmlformats.org/markup-compatibility/2006">
          <mc:Choice Requires="x14">
            <control shapeId="18993" r:id="rId364" name="Button 3633">
              <controlPr locked="0" defaultSize="0" print="0" autoFill="0" autoPict="0" macro="[0]!Sheet1.deleteRow">
                <anchor moveWithCells="1" sizeWithCells="1">
                  <from>
                    <xdr:col>6</xdr:col>
                    <xdr:colOff>0</xdr:colOff>
                    <xdr:row>1160</xdr:row>
                    <xdr:rowOff>0</xdr:rowOff>
                  </from>
                  <to>
                    <xdr:col>10</xdr:col>
                    <xdr:colOff>0</xdr:colOff>
                    <xdr:row>1161</xdr:row>
                    <xdr:rowOff>0</xdr:rowOff>
                  </to>
                </anchor>
              </controlPr>
            </control>
          </mc:Choice>
        </mc:AlternateContent>
        <mc:AlternateContent xmlns:mc="http://schemas.openxmlformats.org/markup-compatibility/2006">
          <mc:Choice Requires="x14">
            <control shapeId="18994" r:id="rId365" name="Button 3634">
              <controlPr locked="0" defaultSize="0" print="0" autoFill="0" autoPict="0" macro="[0]!Sheet1.deleteProcedure">
                <anchor moveWithCells="1" sizeWithCells="1">
                  <from>
                    <xdr:col>6</xdr:col>
                    <xdr:colOff>0</xdr:colOff>
                    <xdr:row>1152</xdr:row>
                    <xdr:rowOff>0</xdr:rowOff>
                  </from>
                  <to>
                    <xdr:col>10</xdr:col>
                    <xdr:colOff>0</xdr:colOff>
                    <xdr:row>1153</xdr:row>
                    <xdr:rowOff>0</xdr:rowOff>
                  </to>
                </anchor>
              </controlPr>
            </control>
          </mc:Choice>
        </mc:AlternateContent>
        <mc:AlternateContent xmlns:mc="http://schemas.openxmlformats.org/markup-compatibility/2006">
          <mc:Choice Requires="x14">
            <control shapeId="18997" r:id="rId366" name="Button 3637">
              <controlPr locked="0" defaultSize="0" print="0" autoFill="0" autoPict="0" macro="[0]!Sheet1.deleteRow">
                <anchor moveWithCells="1" sizeWithCells="1">
                  <from>
                    <xdr:col>6</xdr:col>
                    <xdr:colOff>0</xdr:colOff>
                    <xdr:row>1118</xdr:row>
                    <xdr:rowOff>0</xdr:rowOff>
                  </from>
                  <to>
                    <xdr:col>10</xdr:col>
                    <xdr:colOff>0</xdr:colOff>
                    <xdr:row>1119</xdr:row>
                    <xdr:rowOff>0</xdr:rowOff>
                  </to>
                </anchor>
              </controlPr>
            </control>
          </mc:Choice>
        </mc:AlternateContent>
        <mc:AlternateContent xmlns:mc="http://schemas.openxmlformats.org/markup-compatibility/2006">
          <mc:Choice Requires="x14">
            <control shapeId="18998" r:id="rId367" name="Button 3638">
              <controlPr locked="0" defaultSize="0" print="0" autoFill="0" autoPict="0" macro="[0]!Sheet1.deleteRow">
                <anchor moveWithCells="1" sizeWithCells="1">
                  <from>
                    <xdr:col>6</xdr:col>
                    <xdr:colOff>0</xdr:colOff>
                    <xdr:row>1119</xdr:row>
                    <xdr:rowOff>0</xdr:rowOff>
                  </from>
                  <to>
                    <xdr:col>10</xdr:col>
                    <xdr:colOff>0</xdr:colOff>
                    <xdr:row>1120</xdr:row>
                    <xdr:rowOff>0</xdr:rowOff>
                  </to>
                </anchor>
              </controlPr>
            </control>
          </mc:Choice>
        </mc:AlternateContent>
        <mc:AlternateContent xmlns:mc="http://schemas.openxmlformats.org/markup-compatibility/2006">
          <mc:Choice Requires="x14">
            <control shapeId="18999" r:id="rId368" name="Button 3639">
              <controlPr locked="0" defaultSize="0" print="0" autoFill="0" autoPict="0" macro="[0]!Sheet1.deleteRow">
                <anchor moveWithCells="1" sizeWithCells="1">
                  <from>
                    <xdr:col>6</xdr:col>
                    <xdr:colOff>0</xdr:colOff>
                    <xdr:row>1120</xdr:row>
                    <xdr:rowOff>0</xdr:rowOff>
                  </from>
                  <to>
                    <xdr:col>10</xdr:col>
                    <xdr:colOff>0</xdr:colOff>
                    <xdr:row>1121</xdr:row>
                    <xdr:rowOff>0</xdr:rowOff>
                  </to>
                </anchor>
              </controlPr>
            </control>
          </mc:Choice>
        </mc:AlternateContent>
        <mc:AlternateContent xmlns:mc="http://schemas.openxmlformats.org/markup-compatibility/2006">
          <mc:Choice Requires="x14">
            <control shapeId="19000" r:id="rId369" name="Button 3640">
              <controlPr locked="0" defaultSize="0" print="0" autoFill="0" autoPict="0" macro="[0]!Sheet1.deleteRow">
                <anchor moveWithCells="1" sizeWithCells="1">
                  <from>
                    <xdr:col>6</xdr:col>
                    <xdr:colOff>0</xdr:colOff>
                    <xdr:row>1121</xdr:row>
                    <xdr:rowOff>0</xdr:rowOff>
                  </from>
                  <to>
                    <xdr:col>10</xdr:col>
                    <xdr:colOff>0</xdr:colOff>
                    <xdr:row>1122</xdr:row>
                    <xdr:rowOff>0</xdr:rowOff>
                  </to>
                </anchor>
              </controlPr>
            </control>
          </mc:Choice>
        </mc:AlternateContent>
        <mc:AlternateContent xmlns:mc="http://schemas.openxmlformats.org/markup-compatibility/2006">
          <mc:Choice Requires="x14">
            <control shapeId="19002" r:id="rId370" name="Button 3642">
              <controlPr locked="0" defaultSize="0" print="0" autoFill="0" autoPict="0" macro="[0]!Sheet1.deleteRow">
                <anchor moveWithCells="1" sizeWithCells="1">
                  <from>
                    <xdr:col>6</xdr:col>
                    <xdr:colOff>0</xdr:colOff>
                    <xdr:row>1122</xdr:row>
                    <xdr:rowOff>0</xdr:rowOff>
                  </from>
                  <to>
                    <xdr:col>10</xdr:col>
                    <xdr:colOff>0</xdr:colOff>
                    <xdr:row>1123</xdr:row>
                    <xdr:rowOff>0</xdr:rowOff>
                  </to>
                </anchor>
              </controlPr>
            </control>
          </mc:Choice>
        </mc:AlternateContent>
        <mc:AlternateContent xmlns:mc="http://schemas.openxmlformats.org/markup-compatibility/2006">
          <mc:Choice Requires="x14">
            <control shapeId="19005" r:id="rId371" name="Button 3645">
              <controlPr locked="0" defaultSize="0" print="0" autoFill="0" autoPict="0" macro="[0]!Sheet1.deleteRow">
                <anchor moveWithCells="1" sizeWithCells="1">
                  <from>
                    <xdr:col>6</xdr:col>
                    <xdr:colOff>0</xdr:colOff>
                    <xdr:row>1134</xdr:row>
                    <xdr:rowOff>0</xdr:rowOff>
                  </from>
                  <to>
                    <xdr:col>10</xdr:col>
                    <xdr:colOff>0</xdr:colOff>
                    <xdr:row>1135</xdr:row>
                    <xdr:rowOff>0</xdr:rowOff>
                  </to>
                </anchor>
              </controlPr>
            </control>
          </mc:Choice>
        </mc:AlternateContent>
        <mc:AlternateContent xmlns:mc="http://schemas.openxmlformats.org/markup-compatibility/2006">
          <mc:Choice Requires="x14">
            <control shapeId="19006" r:id="rId372" name="Button 3646">
              <controlPr locked="0" defaultSize="0" print="0" autoFill="0" autoPict="0" macro="[0]!Sheet1.deleteRow">
                <anchor moveWithCells="1" sizeWithCells="1">
                  <from>
                    <xdr:col>6</xdr:col>
                    <xdr:colOff>0</xdr:colOff>
                    <xdr:row>1135</xdr:row>
                    <xdr:rowOff>0</xdr:rowOff>
                  </from>
                  <to>
                    <xdr:col>10</xdr:col>
                    <xdr:colOff>0</xdr:colOff>
                    <xdr:row>1136</xdr:row>
                    <xdr:rowOff>0</xdr:rowOff>
                  </to>
                </anchor>
              </controlPr>
            </control>
          </mc:Choice>
        </mc:AlternateContent>
        <mc:AlternateContent xmlns:mc="http://schemas.openxmlformats.org/markup-compatibility/2006">
          <mc:Choice Requires="x14">
            <control shapeId="19007" r:id="rId373" name="Button 3647">
              <controlPr locked="0" defaultSize="0" print="0" autoFill="0" autoPict="0" macro="[0]!Sheet1.deleteRow">
                <anchor moveWithCells="1" sizeWithCells="1">
                  <from>
                    <xdr:col>6</xdr:col>
                    <xdr:colOff>0</xdr:colOff>
                    <xdr:row>1136</xdr:row>
                    <xdr:rowOff>0</xdr:rowOff>
                  </from>
                  <to>
                    <xdr:col>10</xdr:col>
                    <xdr:colOff>0</xdr:colOff>
                    <xdr:row>1137</xdr:row>
                    <xdr:rowOff>0</xdr:rowOff>
                  </to>
                </anchor>
              </controlPr>
            </control>
          </mc:Choice>
        </mc:AlternateContent>
        <mc:AlternateContent xmlns:mc="http://schemas.openxmlformats.org/markup-compatibility/2006">
          <mc:Choice Requires="x14">
            <control shapeId="19014" r:id="rId374" name="Button 3654">
              <controlPr locked="0" defaultSize="0" print="0" autoFill="0" autoPict="0" macro="[0]!Sheet1.deleteRow">
                <anchor moveWithCells="1" sizeWithCells="1">
                  <from>
                    <xdr:col>6</xdr:col>
                    <xdr:colOff>0</xdr:colOff>
                    <xdr:row>1148</xdr:row>
                    <xdr:rowOff>0</xdr:rowOff>
                  </from>
                  <to>
                    <xdr:col>10</xdr:col>
                    <xdr:colOff>0</xdr:colOff>
                    <xdr:row>1149</xdr:row>
                    <xdr:rowOff>0</xdr:rowOff>
                  </to>
                </anchor>
              </controlPr>
            </control>
          </mc:Choice>
        </mc:AlternateContent>
        <mc:AlternateContent xmlns:mc="http://schemas.openxmlformats.org/markup-compatibility/2006">
          <mc:Choice Requires="x14">
            <control shapeId="19015" r:id="rId375" name="Button 3655">
              <controlPr locked="0" defaultSize="0" print="0" autoFill="0" autoPict="0" macro="[0]!Sheet1.deleteRow">
                <anchor moveWithCells="1" sizeWithCells="1">
                  <from>
                    <xdr:col>6</xdr:col>
                    <xdr:colOff>0</xdr:colOff>
                    <xdr:row>1149</xdr:row>
                    <xdr:rowOff>0</xdr:rowOff>
                  </from>
                  <to>
                    <xdr:col>10</xdr:col>
                    <xdr:colOff>0</xdr:colOff>
                    <xdr:row>1150</xdr:row>
                    <xdr:rowOff>0</xdr:rowOff>
                  </to>
                </anchor>
              </controlPr>
            </control>
          </mc:Choice>
        </mc:AlternateContent>
        <mc:AlternateContent xmlns:mc="http://schemas.openxmlformats.org/markup-compatibility/2006">
          <mc:Choice Requires="x14">
            <control shapeId="19018" r:id="rId376" name="Button 3658">
              <controlPr locked="0" defaultSize="0" print="0" autoFill="0" autoPict="0" macro="[0]!Sheet1.deleteRow">
                <anchor moveWithCells="1" sizeWithCells="1">
                  <from>
                    <xdr:col>6</xdr:col>
                    <xdr:colOff>0</xdr:colOff>
                    <xdr:row>1161</xdr:row>
                    <xdr:rowOff>0</xdr:rowOff>
                  </from>
                  <to>
                    <xdr:col>10</xdr:col>
                    <xdr:colOff>0</xdr:colOff>
                    <xdr:row>1162</xdr:row>
                    <xdr:rowOff>0</xdr:rowOff>
                  </to>
                </anchor>
              </controlPr>
            </control>
          </mc:Choice>
        </mc:AlternateContent>
        <mc:AlternateContent xmlns:mc="http://schemas.openxmlformats.org/markup-compatibility/2006">
          <mc:Choice Requires="x14">
            <control shapeId="19019" r:id="rId377" name="Button 3659">
              <controlPr locked="0" defaultSize="0" print="0" autoFill="0" autoPict="0" macro="[0]!Sheet1.deleteRow">
                <anchor moveWithCells="1" sizeWithCells="1">
                  <from>
                    <xdr:col>6</xdr:col>
                    <xdr:colOff>0</xdr:colOff>
                    <xdr:row>1162</xdr:row>
                    <xdr:rowOff>0</xdr:rowOff>
                  </from>
                  <to>
                    <xdr:col>10</xdr:col>
                    <xdr:colOff>0</xdr:colOff>
                    <xdr:row>1163</xdr:row>
                    <xdr:rowOff>0</xdr:rowOff>
                  </to>
                </anchor>
              </controlPr>
            </control>
          </mc:Choice>
        </mc:AlternateContent>
        <mc:AlternateContent xmlns:mc="http://schemas.openxmlformats.org/markup-compatibility/2006">
          <mc:Choice Requires="x14">
            <control shapeId="19038" r:id="rId378" name="Button 3678">
              <controlPr locked="0" defaultSize="0" print="0" autoFill="0" autoPict="0" macro="[0]!Sheet1.InsertNewTableRow">
                <anchor moveWithCells="1" sizeWithCells="1">
                  <from>
                    <xdr:col>6</xdr:col>
                    <xdr:colOff>0</xdr:colOff>
                    <xdr:row>1172</xdr:row>
                    <xdr:rowOff>0</xdr:rowOff>
                  </from>
                  <to>
                    <xdr:col>10</xdr:col>
                    <xdr:colOff>0</xdr:colOff>
                    <xdr:row>1173</xdr:row>
                    <xdr:rowOff>0</xdr:rowOff>
                  </to>
                </anchor>
              </controlPr>
            </control>
          </mc:Choice>
        </mc:AlternateContent>
        <mc:AlternateContent xmlns:mc="http://schemas.openxmlformats.org/markup-compatibility/2006">
          <mc:Choice Requires="x14">
            <control shapeId="19039" r:id="rId379" name="Button 3679">
              <controlPr locked="0" defaultSize="0" print="0" autoFill="0" autoPict="0" macro="[0]!Sheet1.deleteRow">
                <anchor moveWithCells="1" sizeWithCells="1">
                  <from>
                    <xdr:col>6</xdr:col>
                    <xdr:colOff>0</xdr:colOff>
                    <xdr:row>1173</xdr:row>
                    <xdr:rowOff>0</xdr:rowOff>
                  </from>
                  <to>
                    <xdr:col>10</xdr:col>
                    <xdr:colOff>0</xdr:colOff>
                    <xdr:row>1174</xdr:row>
                    <xdr:rowOff>0</xdr:rowOff>
                  </to>
                </anchor>
              </controlPr>
            </control>
          </mc:Choice>
        </mc:AlternateContent>
        <mc:AlternateContent xmlns:mc="http://schemas.openxmlformats.org/markup-compatibility/2006">
          <mc:Choice Requires="x14">
            <control shapeId="19040" r:id="rId380" name="Button 3680">
              <controlPr locked="0" defaultSize="0" print="0" autoFill="0" autoPict="0" macro="[0]!Sheet1.deleteProcedure">
                <anchor moveWithCells="1" sizeWithCells="1">
                  <from>
                    <xdr:col>6</xdr:col>
                    <xdr:colOff>0</xdr:colOff>
                    <xdr:row>1165</xdr:row>
                    <xdr:rowOff>0</xdr:rowOff>
                  </from>
                  <to>
                    <xdr:col>10</xdr:col>
                    <xdr:colOff>0</xdr:colOff>
                    <xdr:row>1166</xdr:row>
                    <xdr:rowOff>0</xdr:rowOff>
                  </to>
                </anchor>
              </controlPr>
            </control>
          </mc:Choice>
        </mc:AlternateContent>
        <mc:AlternateContent xmlns:mc="http://schemas.openxmlformats.org/markup-compatibility/2006">
          <mc:Choice Requires="x14">
            <control shapeId="19059" r:id="rId381" name="Button 3699">
              <controlPr locked="0" defaultSize="0" print="0" autoFill="0" autoPict="0" macro="[0]!Sheet1.InsertNewTableRow">
                <anchor moveWithCells="1" sizeWithCells="1">
                  <from>
                    <xdr:col>6</xdr:col>
                    <xdr:colOff>0</xdr:colOff>
                    <xdr:row>1183</xdr:row>
                    <xdr:rowOff>0</xdr:rowOff>
                  </from>
                  <to>
                    <xdr:col>10</xdr:col>
                    <xdr:colOff>0</xdr:colOff>
                    <xdr:row>1184</xdr:row>
                    <xdr:rowOff>0</xdr:rowOff>
                  </to>
                </anchor>
              </controlPr>
            </control>
          </mc:Choice>
        </mc:AlternateContent>
        <mc:AlternateContent xmlns:mc="http://schemas.openxmlformats.org/markup-compatibility/2006">
          <mc:Choice Requires="x14">
            <control shapeId="19060" r:id="rId382" name="Button 3700">
              <controlPr locked="0" defaultSize="0" print="0" autoFill="0" autoPict="0" macro="[0]!Sheet1.deleteRow">
                <anchor moveWithCells="1" sizeWithCells="1">
                  <from>
                    <xdr:col>6</xdr:col>
                    <xdr:colOff>0</xdr:colOff>
                    <xdr:row>1184</xdr:row>
                    <xdr:rowOff>0</xdr:rowOff>
                  </from>
                  <to>
                    <xdr:col>10</xdr:col>
                    <xdr:colOff>0</xdr:colOff>
                    <xdr:row>1185</xdr:row>
                    <xdr:rowOff>0</xdr:rowOff>
                  </to>
                </anchor>
              </controlPr>
            </control>
          </mc:Choice>
        </mc:AlternateContent>
        <mc:AlternateContent xmlns:mc="http://schemas.openxmlformats.org/markup-compatibility/2006">
          <mc:Choice Requires="x14">
            <control shapeId="19061" r:id="rId383" name="Button 3701">
              <controlPr locked="0" defaultSize="0" print="0" autoFill="0" autoPict="0" macro="[0]!Sheet1.deleteProcedure">
                <anchor moveWithCells="1" sizeWithCells="1">
                  <from>
                    <xdr:col>6</xdr:col>
                    <xdr:colOff>0</xdr:colOff>
                    <xdr:row>1176</xdr:row>
                    <xdr:rowOff>0</xdr:rowOff>
                  </from>
                  <to>
                    <xdr:col>10</xdr:col>
                    <xdr:colOff>0</xdr:colOff>
                    <xdr:row>1177</xdr:row>
                    <xdr:rowOff>0</xdr:rowOff>
                  </to>
                </anchor>
              </controlPr>
            </control>
          </mc:Choice>
        </mc:AlternateContent>
        <mc:AlternateContent xmlns:mc="http://schemas.openxmlformats.org/markup-compatibility/2006">
          <mc:Choice Requires="x14">
            <control shapeId="19080" r:id="rId384" name="Button 3720">
              <controlPr locked="0" defaultSize="0" print="0" autoFill="0" autoPict="0" macro="[0]!Sheet1.InsertNewTableRow">
                <anchor moveWithCells="1" sizeWithCells="1">
                  <from>
                    <xdr:col>6</xdr:col>
                    <xdr:colOff>0</xdr:colOff>
                    <xdr:row>1194</xdr:row>
                    <xdr:rowOff>0</xdr:rowOff>
                  </from>
                  <to>
                    <xdr:col>10</xdr:col>
                    <xdr:colOff>0</xdr:colOff>
                    <xdr:row>1195</xdr:row>
                    <xdr:rowOff>0</xdr:rowOff>
                  </to>
                </anchor>
              </controlPr>
            </control>
          </mc:Choice>
        </mc:AlternateContent>
        <mc:AlternateContent xmlns:mc="http://schemas.openxmlformats.org/markup-compatibility/2006">
          <mc:Choice Requires="x14">
            <control shapeId="19081" r:id="rId385" name="Button 3721">
              <controlPr locked="0" defaultSize="0" print="0" autoFill="0" autoPict="0" macro="[0]!Sheet1.deleteRow">
                <anchor moveWithCells="1" sizeWithCells="1">
                  <from>
                    <xdr:col>6</xdr:col>
                    <xdr:colOff>0</xdr:colOff>
                    <xdr:row>1195</xdr:row>
                    <xdr:rowOff>0</xdr:rowOff>
                  </from>
                  <to>
                    <xdr:col>10</xdr:col>
                    <xdr:colOff>0</xdr:colOff>
                    <xdr:row>1196</xdr:row>
                    <xdr:rowOff>0</xdr:rowOff>
                  </to>
                </anchor>
              </controlPr>
            </control>
          </mc:Choice>
        </mc:AlternateContent>
        <mc:AlternateContent xmlns:mc="http://schemas.openxmlformats.org/markup-compatibility/2006">
          <mc:Choice Requires="x14">
            <control shapeId="19082" r:id="rId386" name="Button 3722">
              <controlPr locked="0" defaultSize="0" print="0" autoFill="0" autoPict="0" macro="[0]!Sheet1.deleteProcedure">
                <anchor moveWithCells="1" sizeWithCells="1">
                  <from>
                    <xdr:col>6</xdr:col>
                    <xdr:colOff>0</xdr:colOff>
                    <xdr:row>1187</xdr:row>
                    <xdr:rowOff>0</xdr:rowOff>
                  </from>
                  <to>
                    <xdr:col>10</xdr:col>
                    <xdr:colOff>0</xdr:colOff>
                    <xdr:row>1188</xdr:row>
                    <xdr:rowOff>0</xdr:rowOff>
                  </to>
                </anchor>
              </controlPr>
            </control>
          </mc:Choice>
        </mc:AlternateContent>
        <mc:AlternateContent xmlns:mc="http://schemas.openxmlformats.org/markup-compatibility/2006">
          <mc:Choice Requires="x14">
            <control shapeId="19101" r:id="rId387" name="Button 3741">
              <controlPr locked="0" defaultSize="0" print="0" autoFill="0" autoPict="0" macro="[0]!Sheet1.InsertNewTableRow">
                <anchor moveWithCells="1" sizeWithCells="1">
                  <from>
                    <xdr:col>6</xdr:col>
                    <xdr:colOff>0</xdr:colOff>
                    <xdr:row>1205</xdr:row>
                    <xdr:rowOff>0</xdr:rowOff>
                  </from>
                  <to>
                    <xdr:col>10</xdr:col>
                    <xdr:colOff>0</xdr:colOff>
                    <xdr:row>1206</xdr:row>
                    <xdr:rowOff>0</xdr:rowOff>
                  </to>
                </anchor>
              </controlPr>
            </control>
          </mc:Choice>
        </mc:AlternateContent>
        <mc:AlternateContent xmlns:mc="http://schemas.openxmlformats.org/markup-compatibility/2006">
          <mc:Choice Requires="x14">
            <control shapeId="19102" r:id="rId388" name="Button 3742">
              <controlPr locked="0" defaultSize="0" print="0" autoFill="0" autoPict="0" macro="[0]!Sheet1.deleteRow">
                <anchor moveWithCells="1" sizeWithCells="1">
                  <from>
                    <xdr:col>6</xdr:col>
                    <xdr:colOff>0</xdr:colOff>
                    <xdr:row>1206</xdr:row>
                    <xdr:rowOff>0</xdr:rowOff>
                  </from>
                  <to>
                    <xdr:col>10</xdr:col>
                    <xdr:colOff>0</xdr:colOff>
                    <xdr:row>1207</xdr:row>
                    <xdr:rowOff>0</xdr:rowOff>
                  </to>
                </anchor>
              </controlPr>
            </control>
          </mc:Choice>
        </mc:AlternateContent>
        <mc:AlternateContent xmlns:mc="http://schemas.openxmlformats.org/markup-compatibility/2006">
          <mc:Choice Requires="x14">
            <control shapeId="19103" r:id="rId389" name="Button 3743">
              <controlPr locked="0" defaultSize="0" print="0" autoFill="0" autoPict="0" macro="[0]!Sheet1.deleteProcedure">
                <anchor moveWithCells="1" sizeWithCells="1">
                  <from>
                    <xdr:col>6</xdr:col>
                    <xdr:colOff>0</xdr:colOff>
                    <xdr:row>1198</xdr:row>
                    <xdr:rowOff>0</xdr:rowOff>
                  </from>
                  <to>
                    <xdr:col>10</xdr:col>
                    <xdr:colOff>0</xdr:colOff>
                    <xdr:row>1199</xdr:row>
                    <xdr:rowOff>0</xdr:rowOff>
                  </to>
                </anchor>
              </controlPr>
            </control>
          </mc:Choice>
        </mc:AlternateContent>
        <mc:AlternateContent xmlns:mc="http://schemas.openxmlformats.org/markup-compatibility/2006">
          <mc:Choice Requires="x14">
            <control shapeId="19155" r:id="rId390" name="Button 3795">
              <controlPr locked="0" defaultSize="0" print="0" autoFill="0" autoPict="0" macro="[0]!Sheet1.InsertNewTableRow">
                <anchor moveWithCells="1" sizeWithCells="1">
                  <from>
                    <xdr:col>6</xdr:col>
                    <xdr:colOff>0</xdr:colOff>
                    <xdr:row>1216</xdr:row>
                    <xdr:rowOff>0</xdr:rowOff>
                  </from>
                  <to>
                    <xdr:col>10</xdr:col>
                    <xdr:colOff>0</xdr:colOff>
                    <xdr:row>1217</xdr:row>
                    <xdr:rowOff>0</xdr:rowOff>
                  </to>
                </anchor>
              </controlPr>
            </control>
          </mc:Choice>
        </mc:AlternateContent>
        <mc:AlternateContent xmlns:mc="http://schemas.openxmlformats.org/markup-compatibility/2006">
          <mc:Choice Requires="x14">
            <control shapeId="19156" r:id="rId391" name="Button 3796">
              <controlPr locked="0" defaultSize="0" print="0" autoFill="0" autoPict="0" macro="[0]!Sheet1.deleteRow">
                <anchor moveWithCells="1" sizeWithCells="1">
                  <from>
                    <xdr:col>6</xdr:col>
                    <xdr:colOff>0</xdr:colOff>
                    <xdr:row>1217</xdr:row>
                    <xdr:rowOff>0</xdr:rowOff>
                  </from>
                  <to>
                    <xdr:col>10</xdr:col>
                    <xdr:colOff>0</xdr:colOff>
                    <xdr:row>1218</xdr:row>
                    <xdr:rowOff>0</xdr:rowOff>
                  </to>
                </anchor>
              </controlPr>
            </control>
          </mc:Choice>
        </mc:AlternateContent>
        <mc:AlternateContent xmlns:mc="http://schemas.openxmlformats.org/markup-compatibility/2006">
          <mc:Choice Requires="x14">
            <control shapeId="19157" r:id="rId392" name="Button 3797">
              <controlPr locked="0" defaultSize="0" print="0" autoFill="0" autoPict="0" macro="[0]!Sheet1.deleteProcedure">
                <anchor moveWithCells="1" sizeWithCells="1">
                  <from>
                    <xdr:col>6</xdr:col>
                    <xdr:colOff>0</xdr:colOff>
                    <xdr:row>1209</xdr:row>
                    <xdr:rowOff>0</xdr:rowOff>
                  </from>
                  <to>
                    <xdr:col>10</xdr:col>
                    <xdr:colOff>0</xdr:colOff>
                    <xdr:row>1210</xdr:row>
                    <xdr:rowOff>0</xdr:rowOff>
                  </to>
                </anchor>
              </controlPr>
            </control>
          </mc:Choice>
        </mc:AlternateContent>
        <mc:AlternateContent xmlns:mc="http://schemas.openxmlformats.org/markup-compatibility/2006">
          <mc:Choice Requires="x14">
            <control shapeId="19176" r:id="rId393" name="Button 3816">
              <controlPr locked="0" defaultSize="0" print="0" autoFill="0" autoPict="0" macro="[0]!Sheet1.InsertNewTableRow">
                <anchor moveWithCells="1" sizeWithCells="1">
                  <from>
                    <xdr:col>6</xdr:col>
                    <xdr:colOff>0</xdr:colOff>
                    <xdr:row>1227</xdr:row>
                    <xdr:rowOff>0</xdr:rowOff>
                  </from>
                  <to>
                    <xdr:col>10</xdr:col>
                    <xdr:colOff>0</xdr:colOff>
                    <xdr:row>1228</xdr:row>
                    <xdr:rowOff>0</xdr:rowOff>
                  </to>
                </anchor>
              </controlPr>
            </control>
          </mc:Choice>
        </mc:AlternateContent>
        <mc:AlternateContent xmlns:mc="http://schemas.openxmlformats.org/markup-compatibility/2006">
          <mc:Choice Requires="x14">
            <control shapeId="19177" r:id="rId394" name="Button 3817">
              <controlPr locked="0" defaultSize="0" print="0" autoFill="0" autoPict="0" macro="[0]!Sheet1.deleteRow">
                <anchor moveWithCells="1" sizeWithCells="1">
                  <from>
                    <xdr:col>6</xdr:col>
                    <xdr:colOff>0</xdr:colOff>
                    <xdr:row>1228</xdr:row>
                    <xdr:rowOff>0</xdr:rowOff>
                  </from>
                  <to>
                    <xdr:col>10</xdr:col>
                    <xdr:colOff>0</xdr:colOff>
                    <xdr:row>1229</xdr:row>
                    <xdr:rowOff>0</xdr:rowOff>
                  </to>
                </anchor>
              </controlPr>
            </control>
          </mc:Choice>
        </mc:AlternateContent>
        <mc:AlternateContent xmlns:mc="http://schemas.openxmlformats.org/markup-compatibility/2006">
          <mc:Choice Requires="x14">
            <control shapeId="19178" r:id="rId395" name="Button 3818">
              <controlPr locked="0" defaultSize="0" print="0" autoFill="0" autoPict="0" macro="[0]!Sheet1.deleteProcedure">
                <anchor moveWithCells="1" sizeWithCells="1">
                  <from>
                    <xdr:col>6</xdr:col>
                    <xdr:colOff>0</xdr:colOff>
                    <xdr:row>1220</xdr:row>
                    <xdr:rowOff>0</xdr:rowOff>
                  </from>
                  <to>
                    <xdr:col>10</xdr:col>
                    <xdr:colOff>0</xdr:colOff>
                    <xdr:row>1221</xdr:row>
                    <xdr:rowOff>0</xdr:rowOff>
                  </to>
                </anchor>
              </controlPr>
            </control>
          </mc:Choice>
        </mc:AlternateContent>
        <mc:AlternateContent xmlns:mc="http://schemas.openxmlformats.org/markup-compatibility/2006">
          <mc:Choice Requires="x14">
            <control shapeId="19197" r:id="rId396" name="Button 3837">
              <controlPr locked="0" defaultSize="0" print="0" autoFill="0" autoPict="0" macro="[0]!Sheet1.InsertNewTableRow">
                <anchor moveWithCells="1" sizeWithCells="1">
                  <from>
                    <xdr:col>6</xdr:col>
                    <xdr:colOff>0</xdr:colOff>
                    <xdr:row>1238</xdr:row>
                    <xdr:rowOff>0</xdr:rowOff>
                  </from>
                  <to>
                    <xdr:col>10</xdr:col>
                    <xdr:colOff>0</xdr:colOff>
                    <xdr:row>1239</xdr:row>
                    <xdr:rowOff>0</xdr:rowOff>
                  </to>
                </anchor>
              </controlPr>
            </control>
          </mc:Choice>
        </mc:AlternateContent>
        <mc:AlternateContent xmlns:mc="http://schemas.openxmlformats.org/markup-compatibility/2006">
          <mc:Choice Requires="x14">
            <control shapeId="19198" r:id="rId397" name="Button 3838">
              <controlPr locked="0" defaultSize="0" print="0" autoFill="0" autoPict="0" macro="[0]!Sheet1.deleteRow">
                <anchor moveWithCells="1" sizeWithCells="1">
                  <from>
                    <xdr:col>6</xdr:col>
                    <xdr:colOff>0</xdr:colOff>
                    <xdr:row>1239</xdr:row>
                    <xdr:rowOff>0</xdr:rowOff>
                  </from>
                  <to>
                    <xdr:col>10</xdr:col>
                    <xdr:colOff>0</xdr:colOff>
                    <xdr:row>1240</xdr:row>
                    <xdr:rowOff>0</xdr:rowOff>
                  </to>
                </anchor>
              </controlPr>
            </control>
          </mc:Choice>
        </mc:AlternateContent>
        <mc:AlternateContent xmlns:mc="http://schemas.openxmlformats.org/markup-compatibility/2006">
          <mc:Choice Requires="x14">
            <control shapeId="19199" r:id="rId398" name="Button 3839">
              <controlPr locked="0" defaultSize="0" print="0" autoFill="0" autoPict="0" macro="[0]!Sheet1.deleteProcedure">
                <anchor moveWithCells="1" sizeWithCells="1">
                  <from>
                    <xdr:col>6</xdr:col>
                    <xdr:colOff>0</xdr:colOff>
                    <xdr:row>1231</xdr:row>
                    <xdr:rowOff>0</xdr:rowOff>
                  </from>
                  <to>
                    <xdr:col>10</xdr:col>
                    <xdr:colOff>0</xdr:colOff>
                    <xdr:row>1232</xdr:row>
                    <xdr:rowOff>0</xdr:rowOff>
                  </to>
                </anchor>
              </controlPr>
            </control>
          </mc:Choice>
        </mc:AlternateContent>
        <mc:AlternateContent xmlns:mc="http://schemas.openxmlformats.org/markup-compatibility/2006">
          <mc:Choice Requires="x14">
            <control shapeId="19218" r:id="rId399" name="Button 3858">
              <controlPr locked="0" defaultSize="0" print="0" autoFill="0" autoPict="0" macro="[0]!Sheet1.InsertNewTableRow">
                <anchor moveWithCells="1" sizeWithCells="1">
                  <from>
                    <xdr:col>6</xdr:col>
                    <xdr:colOff>0</xdr:colOff>
                    <xdr:row>1249</xdr:row>
                    <xdr:rowOff>0</xdr:rowOff>
                  </from>
                  <to>
                    <xdr:col>10</xdr:col>
                    <xdr:colOff>0</xdr:colOff>
                    <xdr:row>1250</xdr:row>
                    <xdr:rowOff>0</xdr:rowOff>
                  </to>
                </anchor>
              </controlPr>
            </control>
          </mc:Choice>
        </mc:AlternateContent>
        <mc:AlternateContent xmlns:mc="http://schemas.openxmlformats.org/markup-compatibility/2006">
          <mc:Choice Requires="x14">
            <control shapeId="19219" r:id="rId400" name="Button 3859">
              <controlPr locked="0" defaultSize="0" print="0" autoFill="0" autoPict="0" macro="[0]!Sheet1.deleteRow">
                <anchor moveWithCells="1" sizeWithCells="1">
                  <from>
                    <xdr:col>6</xdr:col>
                    <xdr:colOff>0</xdr:colOff>
                    <xdr:row>1250</xdr:row>
                    <xdr:rowOff>0</xdr:rowOff>
                  </from>
                  <to>
                    <xdr:col>10</xdr:col>
                    <xdr:colOff>0</xdr:colOff>
                    <xdr:row>1251</xdr:row>
                    <xdr:rowOff>0</xdr:rowOff>
                  </to>
                </anchor>
              </controlPr>
            </control>
          </mc:Choice>
        </mc:AlternateContent>
        <mc:AlternateContent xmlns:mc="http://schemas.openxmlformats.org/markup-compatibility/2006">
          <mc:Choice Requires="x14">
            <control shapeId="19220" r:id="rId401" name="Button 3860">
              <controlPr locked="0" defaultSize="0" print="0" autoFill="0" autoPict="0" macro="[0]!Sheet1.deleteProcedure">
                <anchor moveWithCells="1" sizeWithCells="1">
                  <from>
                    <xdr:col>6</xdr:col>
                    <xdr:colOff>0</xdr:colOff>
                    <xdr:row>1242</xdr:row>
                    <xdr:rowOff>0</xdr:rowOff>
                  </from>
                  <to>
                    <xdr:col>10</xdr:col>
                    <xdr:colOff>0</xdr:colOff>
                    <xdr:row>1243</xdr:row>
                    <xdr:rowOff>0</xdr:rowOff>
                  </to>
                </anchor>
              </controlPr>
            </control>
          </mc:Choice>
        </mc:AlternateContent>
        <mc:AlternateContent xmlns:mc="http://schemas.openxmlformats.org/markup-compatibility/2006">
          <mc:Choice Requires="x14">
            <control shapeId="19268" r:id="rId402" name="Button 3908">
              <controlPr locked="0" defaultSize="0" print="0" autoFill="0" autoPict="0" macro="[0]!Sheet1.InsertNewTableRow">
                <anchor moveWithCells="1" sizeWithCells="1">
                  <from>
                    <xdr:col>6</xdr:col>
                    <xdr:colOff>0</xdr:colOff>
                    <xdr:row>1260</xdr:row>
                    <xdr:rowOff>0</xdr:rowOff>
                  </from>
                  <to>
                    <xdr:col>10</xdr:col>
                    <xdr:colOff>0</xdr:colOff>
                    <xdr:row>1261</xdr:row>
                    <xdr:rowOff>0</xdr:rowOff>
                  </to>
                </anchor>
              </controlPr>
            </control>
          </mc:Choice>
        </mc:AlternateContent>
        <mc:AlternateContent xmlns:mc="http://schemas.openxmlformats.org/markup-compatibility/2006">
          <mc:Choice Requires="x14">
            <control shapeId="19269" r:id="rId403" name="Button 3909">
              <controlPr locked="0" defaultSize="0" print="0" autoFill="0" autoPict="0" macro="[0]!Sheet1.deleteRow">
                <anchor moveWithCells="1" sizeWithCells="1">
                  <from>
                    <xdr:col>6</xdr:col>
                    <xdr:colOff>0</xdr:colOff>
                    <xdr:row>1261</xdr:row>
                    <xdr:rowOff>0</xdr:rowOff>
                  </from>
                  <to>
                    <xdr:col>10</xdr:col>
                    <xdr:colOff>0</xdr:colOff>
                    <xdr:row>1262</xdr:row>
                    <xdr:rowOff>0</xdr:rowOff>
                  </to>
                </anchor>
              </controlPr>
            </control>
          </mc:Choice>
        </mc:AlternateContent>
        <mc:AlternateContent xmlns:mc="http://schemas.openxmlformats.org/markup-compatibility/2006">
          <mc:Choice Requires="x14">
            <control shapeId="19270" r:id="rId404" name="Button 3910">
              <controlPr locked="0" defaultSize="0" print="0" autoFill="0" autoPict="0" macro="[0]!Sheet1.deleteProcedure">
                <anchor moveWithCells="1" sizeWithCells="1">
                  <from>
                    <xdr:col>6</xdr:col>
                    <xdr:colOff>0</xdr:colOff>
                    <xdr:row>1253</xdr:row>
                    <xdr:rowOff>0</xdr:rowOff>
                  </from>
                  <to>
                    <xdr:col>10</xdr:col>
                    <xdr:colOff>0</xdr:colOff>
                    <xdr:row>1254</xdr:row>
                    <xdr:rowOff>0</xdr:rowOff>
                  </to>
                </anchor>
              </controlPr>
            </control>
          </mc:Choice>
        </mc:AlternateContent>
        <mc:AlternateContent xmlns:mc="http://schemas.openxmlformats.org/markup-compatibility/2006">
          <mc:Choice Requires="x14">
            <control shapeId="19289" r:id="rId405" name="Button 3929">
              <controlPr locked="0" defaultSize="0" print="0" autoFill="0" autoPict="0" macro="[0]!Sheet1.InsertNewTableRow">
                <anchor moveWithCells="1" sizeWithCells="1">
                  <from>
                    <xdr:col>6</xdr:col>
                    <xdr:colOff>0</xdr:colOff>
                    <xdr:row>1276</xdr:row>
                    <xdr:rowOff>0</xdr:rowOff>
                  </from>
                  <to>
                    <xdr:col>10</xdr:col>
                    <xdr:colOff>0</xdr:colOff>
                    <xdr:row>1277</xdr:row>
                    <xdr:rowOff>0</xdr:rowOff>
                  </to>
                </anchor>
              </controlPr>
            </control>
          </mc:Choice>
        </mc:AlternateContent>
        <mc:AlternateContent xmlns:mc="http://schemas.openxmlformats.org/markup-compatibility/2006">
          <mc:Choice Requires="x14">
            <control shapeId="19291" r:id="rId406" name="Button 3931">
              <controlPr locked="0" defaultSize="0" print="0" autoFill="0" autoPict="0" macro="[0]!Sheet1.deleteProcedure">
                <anchor moveWithCells="1" sizeWithCells="1">
                  <from>
                    <xdr:col>6</xdr:col>
                    <xdr:colOff>0</xdr:colOff>
                    <xdr:row>1269</xdr:row>
                    <xdr:rowOff>0</xdr:rowOff>
                  </from>
                  <to>
                    <xdr:col>10</xdr:col>
                    <xdr:colOff>0</xdr:colOff>
                    <xdr:row>1270</xdr:row>
                    <xdr:rowOff>0</xdr:rowOff>
                  </to>
                </anchor>
              </controlPr>
            </control>
          </mc:Choice>
        </mc:AlternateContent>
        <mc:AlternateContent xmlns:mc="http://schemas.openxmlformats.org/markup-compatibility/2006">
          <mc:Choice Requires="x14">
            <control shapeId="19310" r:id="rId407" name="Button 3950">
              <controlPr locked="0" defaultSize="0" print="0" autoFill="0" autoPict="0" macro="[0]!Sheet1.InsertNewTableRow">
                <anchor moveWithCells="1" sizeWithCells="1">
                  <from>
                    <xdr:col>6</xdr:col>
                    <xdr:colOff>0</xdr:colOff>
                    <xdr:row>1292</xdr:row>
                    <xdr:rowOff>0</xdr:rowOff>
                  </from>
                  <to>
                    <xdr:col>10</xdr:col>
                    <xdr:colOff>0</xdr:colOff>
                    <xdr:row>1293</xdr:row>
                    <xdr:rowOff>0</xdr:rowOff>
                  </to>
                </anchor>
              </controlPr>
            </control>
          </mc:Choice>
        </mc:AlternateContent>
        <mc:AlternateContent xmlns:mc="http://schemas.openxmlformats.org/markup-compatibility/2006">
          <mc:Choice Requires="x14">
            <control shapeId="19311" r:id="rId408" name="Button 3951">
              <controlPr locked="0" defaultSize="0" print="0" autoFill="0" autoPict="0" macro="[0]!Sheet1.deleteRow">
                <anchor moveWithCells="1" sizeWithCells="1">
                  <from>
                    <xdr:col>6</xdr:col>
                    <xdr:colOff>0</xdr:colOff>
                    <xdr:row>1293</xdr:row>
                    <xdr:rowOff>0</xdr:rowOff>
                  </from>
                  <to>
                    <xdr:col>10</xdr:col>
                    <xdr:colOff>0</xdr:colOff>
                    <xdr:row>1294</xdr:row>
                    <xdr:rowOff>0</xdr:rowOff>
                  </to>
                </anchor>
              </controlPr>
            </control>
          </mc:Choice>
        </mc:AlternateContent>
        <mc:AlternateContent xmlns:mc="http://schemas.openxmlformats.org/markup-compatibility/2006">
          <mc:Choice Requires="x14">
            <control shapeId="19312" r:id="rId409" name="Button 3952">
              <controlPr locked="0" defaultSize="0" print="0" autoFill="0" autoPict="0" macro="[0]!Sheet1.deleteProcedure">
                <anchor moveWithCells="1" sizeWithCells="1">
                  <from>
                    <xdr:col>6</xdr:col>
                    <xdr:colOff>0</xdr:colOff>
                    <xdr:row>1285</xdr:row>
                    <xdr:rowOff>0</xdr:rowOff>
                  </from>
                  <to>
                    <xdr:col>10</xdr:col>
                    <xdr:colOff>0</xdr:colOff>
                    <xdr:row>1286</xdr:row>
                    <xdr:rowOff>0</xdr:rowOff>
                  </to>
                </anchor>
              </controlPr>
            </control>
          </mc:Choice>
        </mc:AlternateContent>
        <mc:AlternateContent xmlns:mc="http://schemas.openxmlformats.org/markup-compatibility/2006">
          <mc:Choice Requires="x14">
            <control shapeId="19314" r:id="rId410" name="Button 3954">
              <controlPr locked="0" defaultSize="0" print="0" autoFill="0" autoPict="0" macro="[0]!Sheet1.deleteRow">
                <anchor moveWithCells="1" sizeWithCells="1">
                  <from>
                    <xdr:col>6</xdr:col>
                    <xdr:colOff>0</xdr:colOff>
                    <xdr:row>1262</xdr:row>
                    <xdr:rowOff>0</xdr:rowOff>
                  </from>
                  <to>
                    <xdr:col>10</xdr:col>
                    <xdr:colOff>0</xdr:colOff>
                    <xdr:row>1263</xdr:row>
                    <xdr:rowOff>0</xdr:rowOff>
                  </to>
                </anchor>
              </controlPr>
            </control>
          </mc:Choice>
        </mc:AlternateContent>
        <mc:AlternateContent xmlns:mc="http://schemas.openxmlformats.org/markup-compatibility/2006">
          <mc:Choice Requires="x14">
            <control shapeId="19315" r:id="rId411" name="Button 3955">
              <controlPr locked="0" defaultSize="0" print="0" autoFill="0" autoPict="0" macro="[0]!Sheet1.deleteRow">
                <anchor moveWithCells="1" sizeWithCells="1">
                  <from>
                    <xdr:col>6</xdr:col>
                    <xdr:colOff>0</xdr:colOff>
                    <xdr:row>1263</xdr:row>
                    <xdr:rowOff>0</xdr:rowOff>
                  </from>
                  <to>
                    <xdr:col>10</xdr:col>
                    <xdr:colOff>0</xdr:colOff>
                    <xdr:row>1264</xdr:row>
                    <xdr:rowOff>0</xdr:rowOff>
                  </to>
                </anchor>
              </controlPr>
            </control>
          </mc:Choice>
        </mc:AlternateContent>
        <mc:AlternateContent xmlns:mc="http://schemas.openxmlformats.org/markup-compatibility/2006">
          <mc:Choice Requires="x14">
            <control shapeId="19316" r:id="rId412" name="Button 3956">
              <controlPr locked="0" defaultSize="0" print="0" autoFill="0" autoPict="0" macro="[0]!Sheet1.deleteRow">
                <anchor moveWithCells="1" sizeWithCells="1">
                  <from>
                    <xdr:col>6</xdr:col>
                    <xdr:colOff>0</xdr:colOff>
                    <xdr:row>1264</xdr:row>
                    <xdr:rowOff>0</xdr:rowOff>
                  </from>
                  <to>
                    <xdr:col>10</xdr:col>
                    <xdr:colOff>0</xdr:colOff>
                    <xdr:row>1265</xdr:row>
                    <xdr:rowOff>0</xdr:rowOff>
                  </to>
                </anchor>
              </controlPr>
            </control>
          </mc:Choice>
        </mc:AlternateContent>
        <mc:AlternateContent xmlns:mc="http://schemas.openxmlformats.org/markup-compatibility/2006">
          <mc:Choice Requires="x14">
            <control shapeId="19317" r:id="rId413" name="Button 3957">
              <controlPr locked="0" defaultSize="0" print="0" autoFill="0" autoPict="0" macro="[0]!Sheet1.deleteRow">
                <anchor moveWithCells="1" sizeWithCells="1">
                  <from>
                    <xdr:col>6</xdr:col>
                    <xdr:colOff>0</xdr:colOff>
                    <xdr:row>1265</xdr:row>
                    <xdr:rowOff>0</xdr:rowOff>
                  </from>
                  <to>
                    <xdr:col>10</xdr:col>
                    <xdr:colOff>0</xdr:colOff>
                    <xdr:row>1266</xdr:row>
                    <xdr:rowOff>0</xdr:rowOff>
                  </to>
                </anchor>
              </controlPr>
            </control>
          </mc:Choice>
        </mc:AlternateContent>
        <mc:AlternateContent xmlns:mc="http://schemas.openxmlformats.org/markup-compatibility/2006">
          <mc:Choice Requires="x14">
            <control shapeId="19318" r:id="rId414" name="Button 3958">
              <controlPr locked="0" defaultSize="0" print="0" autoFill="0" autoPict="0" macro="[0]!Sheet1.deleteRow">
                <anchor moveWithCells="1" sizeWithCells="1">
                  <from>
                    <xdr:col>6</xdr:col>
                    <xdr:colOff>0</xdr:colOff>
                    <xdr:row>1266</xdr:row>
                    <xdr:rowOff>0</xdr:rowOff>
                  </from>
                  <to>
                    <xdr:col>10</xdr:col>
                    <xdr:colOff>0</xdr:colOff>
                    <xdr:row>1267</xdr:row>
                    <xdr:rowOff>0</xdr:rowOff>
                  </to>
                </anchor>
              </controlPr>
            </control>
          </mc:Choice>
        </mc:AlternateContent>
        <mc:AlternateContent xmlns:mc="http://schemas.openxmlformats.org/markup-compatibility/2006">
          <mc:Choice Requires="x14">
            <control shapeId="19320" r:id="rId415" name="Button 3960">
              <controlPr locked="0" defaultSize="0" print="0" autoFill="0" autoPict="0" macro="[0]!Sheet1.deleteRow">
                <anchor moveWithCells="1" sizeWithCells="1">
                  <from>
                    <xdr:col>6</xdr:col>
                    <xdr:colOff>0</xdr:colOff>
                    <xdr:row>1277</xdr:row>
                    <xdr:rowOff>0</xdr:rowOff>
                  </from>
                  <to>
                    <xdr:col>10</xdr:col>
                    <xdr:colOff>0</xdr:colOff>
                    <xdr:row>1278</xdr:row>
                    <xdr:rowOff>0</xdr:rowOff>
                  </to>
                </anchor>
              </controlPr>
            </control>
          </mc:Choice>
        </mc:AlternateContent>
        <mc:AlternateContent xmlns:mc="http://schemas.openxmlformats.org/markup-compatibility/2006">
          <mc:Choice Requires="x14">
            <control shapeId="19321" r:id="rId416" name="Button 3961">
              <controlPr locked="0" defaultSize="0" print="0" autoFill="0" autoPict="0" macro="[0]!Sheet1.deleteRow">
                <anchor moveWithCells="1" sizeWithCells="1">
                  <from>
                    <xdr:col>6</xdr:col>
                    <xdr:colOff>0</xdr:colOff>
                    <xdr:row>1278</xdr:row>
                    <xdr:rowOff>0</xdr:rowOff>
                  </from>
                  <to>
                    <xdr:col>10</xdr:col>
                    <xdr:colOff>0</xdr:colOff>
                    <xdr:row>1279</xdr:row>
                    <xdr:rowOff>0</xdr:rowOff>
                  </to>
                </anchor>
              </controlPr>
            </control>
          </mc:Choice>
        </mc:AlternateContent>
        <mc:AlternateContent xmlns:mc="http://schemas.openxmlformats.org/markup-compatibility/2006">
          <mc:Choice Requires="x14">
            <control shapeId="19322" r:id="rId417" name="Button 3962">
              <controlPr locked="0" defaultSize="0" print="0" autoFill="0" autoPict="0" macro="[0]!Sheet1.deleteRow">
                <anchor moveWithCells="1" sizeWithCells="1">
                  <from>
                    <xdr:col>6</xdr:col>
                    <xdr:colOff>0</xdr:colOff>
                    <xdr:row>1279</xdr:row>
                    <xdr:rowOff>0</xdr:rowOff>
                  </from>
                  <to>
                    <xdr:col>10</xdr:col>
                    <xdr:colOff>0</xdr:colOff>
                    <xdr:row>1280</xdr:row>
                    <xdr:rowOff>0</xdr:rowOff>
                  </to>
                </anchor>
              </controlPr>
            </control>
          </mc:Choice>
        </mc:AlternateContent>
        <mc:AlternateContent xmlns:mc="http://schemas.openxmlformats.org/markup-compatibility/2006">
          <mc:Choice Requires="x14">
            <control shapeId="19323" r:id="rId418" name="Button 3963">
              <controlPr locked="0" defaultSize="0" print="0" autoFill="0" autoPict="0" macro="[0]!Sheet1.deleteRow">
                <anchor moveWithCells="1" sizeWithCells="1">
                  <from>
                    <xdr:col>6</xdr:col>
                    <xdr:colOff>0</xdr:colOff>
                    <xdr:row>1280</xdr:row>
                    <xdr:rowOff>0</xdr:rowOff>
                  </from>
                  <to>
                    <xdr:col>10</xdr:col>
                    <xdr:colOff>0</xdr:colOff>
                    <xdr:row>1281</xdr:row>
                    <xdr:rowOff>0</xdr:rowOff>
                  </to>
                </anchor>
              </controlPr>
            </control>
          </mc:Choice>
        </mc:AlternateContent>
        <mc:AlternateContent xmlns:mc="http://schemas.openxmlformats.org/markup-compatibility/2006">
          <mc:Choice Requires="x14">
            <control shapeId="19324" r:id="rId419" name="Button 3964">
              <controlPr locked="0" defaultSize="0" print="0" autoFill="0" autoPict="0" macro="[0]!Sheet1.deleteRow">
                <anchor moveWithCells="1" sizeWithCells="1">
                  <from>
                    <xdr:col>6</xdr:col>
                    <xdr:colOff>0</xdr:colOff>
                    <xdr:row>1281</xdr:row>
                    <xdr:rowOff>0</xdr:rowOff>
                  </from>
                  <to>
                    <xdr:col>10</xdr:col>
                    <xdr:colOff>0</xdr:colOff>
                    <xdr:row>1282</xdr:row>
                    <xdr:rowOff>0</xdr:rowOff>
                  </to>
                </anchor>
              </controlPr>
            </control>
          </mc:Choice>
        </mc:AlternateContent>
        <mc:AlternateContent xmlns:mc="http://schemas.openxmlformats.org/markup-compatibility/2006">
          <mc:Choice Requires="x14">
            <control shapeId="19325" r:id="rId420" name="Button 3965">
              <controlPr locked="0" defaultSize="0" print="0" autoFill="0" autoPict="0" macro="[0]!Sheet1.deleteRow">
                <anchor moveWithCells="1" sizeWithCells="1">
                  <from>
                    <xdr:col>6</xdr:col>
                    <xdr:colOff>0</xdr:colOff>
                    <xdr:row>1282</xdr:row>
                    <xdr:rowOff>0</xdr:rowOff>
                  </from>
                  <to>
                    <xdr:col>10</xdr:col>
                    <xdr:colOff>0</xdr:colOff>
                    <xdr:row>1283</xdr:row>
                    <xdr:rowOff>0</xdr:rowOff>
                  </to>
                </anchor>
              </controlPr>
            </control>
          </mc:Choice>
        </mc:AlternateContent>
        <mc:AlternateContent xmlns:mc="http://schemas.openxmlformats.org/markup-compatibility/2006">
          <mc:Choice Requires="x14">
            <control shapeId="19348" r:id="rId421" name="Button 3988">
              <controlPr locked="0" defaultSize="0" print="0" autoFill="0" autoPict="0" macro="[0]!Sheet1.InsertNewTableRow">
                <anchor moveWithCells="1" sizeWithCells="1">
                  <from>
                    <xdr:col>6</xdr:col>
                    <xdr:colOff>0</xdr:colOff>
                    <xdr:row>1303</xdr:row>
                    <xdr:rowOff>0</xdr:rowOff>
                  </from>
                  <to>
                    <xdr:col>10</xdr:col>
                    <xdr:colOff>0</xdr:colOff>
                    <xdr:row>1304</xdr:row>
                    <xdr:rowOff>0</xdr:rowOff>
                  </to>
                </anchor>
              </controlPr>
            </control>
          </mc:Choice>
        </mc:AlternateContent>
        <mc:AlternateContent xmlns:mc="http://schemas.openxmlformats.org/markup-compatibility/2006">
          <mc:Choice Requires="x14">
            <control shapeId="19349" r:id="rId422" name="Button 3989">
              <controlPr locked="0" defaultSize="0" print="0" autoFill="0" autoPict="0" macro="[0]!Sheet1.deleteRow">
                <anchor moveWithCells="1" sizeWithCells="1">
                  <from>
                    <xdr:col>6</xdr:col>
                    <xdr:colOff>0</xdr:colOff>
                    <xdr:row>1304</xdr:row>
                    <xdr:rowOff>0</xdr:rowOff>
                  </from>
                  <to>
                    <xdr:col>10</xdr:col>
                    <xdr:colOff>0</xdr:colOff>
                    <xdr:row>1305</xdr:row>
                    <xdr:rowOff>0</xdr:rowOff>
                  </to>
                </anchor>
              </controlPr>
            </control>
          </mc:Choice>
        </mc:AlternateContent>
        <mc:AlternateContent xmlns:mc="http://schemas.openxmlformats.org/markup-compatibility/2006">
          <mc:Choice Requires="x14">
            <control shapeId="19350" r:id="rId423" name="Button 3990">
              <controlPr locked="0" defaultSize="0" print="0" autoFill="0" autoPict="0" macro="[0]!Sheet1.deleteProcedure">
                <anchor moveWithCells="1" sizeWithCells="1">
                  <from>
                    <xdr:col>6</xdr:col>
                    <xdr:colOff>0</xdr:colOff>
                    <xdr:row>1296</xdr:row>
                    <xdr:rowOff>0</xdr:rowOff>
                  </from>
                  <to>
                    <xdr:col>10</xdr:col>
                    <xdr:colOff>0</xdr:colOff>
                    <xdr:row>1297</xdr:row>
                    <xdr:rowOff>0</xdr:rowOff>
                  </to>
                </anchor>
              </controlPr>
            </control>
          </mc:Choice>
        </mc:AlternateContent>
        <mc:AlternateContent xmlns:mc="http://schemas.openxmlformats.org/markup-compatibility/2006">
          <mc:Choice Requires="x14">
            <control shapeId="19369" r:id="rId424" name="Button 4009">
              <controlPr locked="0" defaultSize="0" print="0" autoFill="0" autoPict="0" macro="[0]!Sheet1.InsertNewTableRow">
                <anchor moveWithCells="1" sizeWithCells="1">
                  <from>
                    <xdr:col>6</xdr:col>
                    <xdr:colOff>0</xdr:colOff>
                    <xdr:row>1314</xdr:row>
                    <xdr:rowOff>0</xdr:rowOff>
                  </from>
                  <to>
                    <xdr:col>10</xdr:col>
                    <xdr:colOff>0</xdr:colOff>
                    <xdr:row>1315</xdr:row>
                    <xdr:rowOff>0</xdr:rowOff>
                  </to>
                </anchor>
              </controlPr>
            </control>
          </mc:Choice>
        </mc:AlternateContent>
        <mc:AlternateContent xmlns:mc="http://schemas.openxmlformats.org/markup-compatibility/2006">
          <mc:Choice Requires="x14">
            <control shapeId="19370" r:id="rId425" name="Button 4010">
              <controlPr locked="0" defaultSize="0" print="0" autoFill="0" autoPict="0" macro="[0]!Sheet1.deleteRow">
                <anchor moveWithCells="1" sizeWithCells="1">
                  <from>
                    <xdr:col>6</xdr:col>
                    <xdr:colOff>0</xdr:colOff>
                    <xdr:row>1315</xdr:row>
                    <xdr:rowOff>0</xdr:rowOff>
                  </from>
                  <to>
                    <xdr:col>10</xdr:col>
                    <xdr:colOff>0</xdr:colOff>
                    <xdr:row>1316</xdr:row>
                    <xdr:rowOff>0</xdr:rowOff>
                  </to>
                </anchor>
              </controlPr>
            </control>
          </mc:Choice>
        </mc:AlternateContent>
        <mc:AlternateContent xmlns:mc="http://schemas.openxmlformats.org/markup-compatibility/2006">
          <mc:Choice Requires="x14">
            <control shapeId="19371" r:id="rId426" name="Button 4011">
              <controlPr locked="0" defaultSize="0" print="0" autoFill="0" autoPict="0" macro="[0]!Sheet1.deleteProcedure">
                <anchor moveWithCells="1" sizeWithCells="1">
                  <from>
                    <xdr:col>6</xdr:col>
                    <xdr:colOff>0</xdr:colOff>
                    <xdr:row>1307</xdr:row>
                    <xdr:rowOff>0</xdr:rowOff>
                  </from>
                  <to>
                    <xdr:col>10</xdr:col>
                    <xdr:colOff>0</xdr:colOff>
                    <xdr:row>1308</xdr:row>
                    <xdr:rowOff>0</xdr:rowOff>
                  </to>
                </anchor>
              </controlPr>
            </control>
          </mc:Choice>
        </mc:AlternateContent>
        <mc:AlternateContent xmlns:mc="http://schemas.openxmlformats.org/markup-compatibility/2006">
          <mc:Choice Requires="x14">
            <control shapeId="19381" r:id="rId427" name="Button 4021">
              <controlPr locked="0" defaultSize="0" print="0" autoFill="0" autoPict="0" macro="[0]!Sheet1.deleteRow">
                <anchor moveWithCells="1" sizeWithCells="1">
                  <from>
                    <xdr:col>6</xdr:col>
                    <xdr:colOff>0</xdr:colOff>
                    <xdr:row>1316</xdr:row>
                    <xdr:rowOff>0</xdr:rowOff>
                  </from>
                  <to>
                    <xdr:col>10</xdr:col>
                    <xdr:colOff>0</xdr:colOff>
                    <xdr:row>1317</xdr:row>
                    <xdr:rowOff>0</xdr:rowOff>
                  </to>
                </anchor>
              </controlPr>
            </control>
          </mc:Choice>
        </mc:AlternateContent>
        <mc:AlternateContent xmlns:mc="http://schemas.openxmlformats.org/markup-compatibility/2006">
          <mc:Choice Requires="x14">
            <control shapeId="19401" r:id="rId428" name="Button 4041">
              <controlPr locked="0" defaultSize="0" print="0" autoFill="0" autoPict="0" macro="[0]!Sheet1.InsertNewTableRow">
                <anchor moveWithCells="1" sizeWithCells="1">
                  <from>
                    <xdr:col>6</xdr:col>
                    <xdr:colOff>0</xdr:colOff>
                    <xdr:row>1326</xdr:row>
                    <xdr:rowOff>0</xdr:rowOff>
                  </from>
                  <to>
                    <xdr:col>10</xdr:col>
                    <xdr:colOff>0</xdr:colOff>
                    <xdr:row>1327</xdr:row>
                    <xdr:rowOff>0</xdr:rowOff>
                  </to>
                </anchor>
              </controlPr>
            </control>
          </mc:Choice>
        </mc:AlternateContent>
        <mc:AlternateContent xmlns:mc="http://schemas.openxmlformats.org/markup-compatibility/2006">
          <mc:Choice Requires="x14">
            <control shapeId="19402" r:id="rId429" name="Button 4042">
              <controlPr locked="0" defaultSize="0" print="0" autoFill="0" autoPict="0" macro="[0]!Sheet1.deleteRow">
                <anchor moveWithCells="1" sizeWithCells="1">
                  <from>
                    <xdr:col>6</xdr:col>
                    <xdr:colOff>0</xdr:colOff>
                    <xdr:row>1327</xdr:row>
                    <xdr:rowOff>0</xdr:rowOff>
                  </from>
                  <to>
                    <xdr:col>10</xdr:col>
                    <xdr:colOff>0</xdr:colOff>
                    <xdr:row>1328</xdr:row>
                    <xdr:rowOff>0</xdr:rowOff>
                  </to>
                </anchor>
              </controlPr>
            </control>
          </mc:Choice>
        </mc:AlternateContent>
        <mc:AlternateContent xmlns:mc="http://schemas.openxmlformats.org/markup-compatibility/2006">
          <mc:Choice Requires="x14">
            <control shapeId="19403" r:id="rId430" name="Button 4043">
              <controlPr locked="0" defaultSize="0" print="0" autoFill="0" autoPict="0" macro="[0]!Sheet1.deleteProcedure">
                <anchor moveWithCells="1" sizeWithCells="1">
                  <from>
                    <xdr:col>6</xdr:col>
                    <xdr:colOff>0</xdr:colOff>
                    <xdr:row>1319</xdr:row>
                    <xdr:rowOff>0</xdr:rowOff>
                  </from>
                  <to>
                    <xdr:col>10</xdr:col>
                    <xdr:colOff>0</xdr:colOff>
                    <xdr:row>1320</xdr:row>
                    <xdr:rowOff>0</xdr:rowOff>
                  </to>
                </anchor>
              </controlPr>
            </control>
          </mc:Choice>
        </mc:AlternateContent>
        <mc:AlternateContent xmlns:mc="http://schemas.openxmlformats.org/markup-compatibility/2006">
          <mc:Choice Requires="x14">
            <control shapeId="19422" r:id="rId431" name="Button 4062">
              <controlPr locked="0" defaultSize="0" print="0" autoFill="0" autoPict="0" macro="[0]!Sheet1.InsertNewTableRow">
                <anchor moveWithCells="1" sizeWithCells="1">
                  <from>
                    <xdr:col>6</xdr:col>
                    <xdr:colOff>0</xdr:colOff>
                    <xdr:row>1340</xdr:row>
                    <xdr:rowOff>0</xdr:rowOff>
                  </from>
                  <to>
                    <xdr:col>10</xdr:col>
                    <xdr:colOff>0</xdr:colOff>
                    <xdr:row>1341</xdr:row>
                    <xdr:rowOff>0</xdr:rowOff>
                  </to>
                </anchor>
              </controlPr>
            </control>
          </mc:Choice>
        </mc:AlternateContent>
        <mc:AlternateContent xmlns:mc="http://schemas.openxmlformats.org/markup-compatibility/2006">
          <mc:Choice Requires="x14">
            <control shapeId="19423" r:id="rId432" name="Button 4063">
              <controlPr locked="0" defaultSize="0" print="0" autoFill="0" autoPict="0" macro="[0]!Sheet1.deleteRow">
                <anchor moveWithCells="1" sizeWithCells="1">
                  <from>
                    <xdr:col>6</xdr:col>
                    <xdr:colOff>0</xdr:colOff>
                    <xdr:row>1341</xdr:row>
                    <xdr:rowOff>0</xdr:rowOff>
                  </from>
                  <to>
                    <xdr:col>10</xdr:col>
                    <xdr:colOff>0</xdr:colOff>
                    <xdr:row>1342</xdr:row>
                    <xdr:rowOff>0</xdr:rowOff>
                  </to>
                </anchor>
              </controlPr>
            </control>
          </mc:Choice>
        </mc:AlternateContent>
        <mc:AlternateContent xmlns:mc="http://schemas.openxmlformats.org/markup-compatibility/2006">
          <mc:Choice Requires="x14">
            <control shapeId="19424" r:id="rId433" name="Button 4064">
              <controlPr locked="0" defaultSize="0" print="0" autoFill="0" autoPict="0" macro="[0]!Sheet1.deleteProcedure">
                <anchor moveWithCells="1" sizeWithCells="1">
                  <from>
                    <xdr:col>6</xdr:col>
                    <xdr:colOff>0</xdr:colOff>
                    <xdr:row>1333</xdr:row>
                    <xdr:rowOff>0</xdr:rowOff>
                  </from>
                  <to>
                    <xdr:col>10</xdr:col>
                    <xdr:colOff>0</xdr:colOff>
                    <xdr:row>1334</xdr:row>
                    <xdr:rowOff>0</xdr:rowOff>
                  </to>
                </anchor>
              </controlPr>
            </control>
          </mc:Choice>
        </mc:AlternateContent>
        <mc:AlternateContent xmlns:mc="http://schemas.openxmlformats.org/markup-compatibility/2006">
          <mc:Choice Requires="x14">
            <control shapeId="19426" r:id="rId434" name="Button 4066">
              <controlPr locked="0" defaultSize="0" print="0" autoFill="0" autoPict="0" macro="[0]!Sheet1.deleteRow">
                <anchor moveWithCells="1" sizeWithCells="1">
                  <from>
                    <xdr:col>6</xdr:col>
                    <xdr:colOff>0</xdr:colOff>
                    <xdr:row>1328</xdr:row>
                    <xdr:rowOff>0</xdr:rowOff>
                  </from>
                  <to>
                    <xdr:col>10</xdr:col>
                    <xdr:colOff>0</xdr:colOff>
                    <xdr:row>1329</xdr:row>
                    <xdr:rowOff>0</xdr:rowOff>
                  </to>
                </anchor>
              </controlPr>
            </control>
          </mc:Choice>
        </mc:AlternateContent>
        <mc:AlternateContent xmlns:mc="http://schemas.openxmlformats.org/markup-compatibility/2006">
          <mc:Choice Requires="x14">
            <control shapeId="19427" r:id="rId435" name="Button 4067">
              <controlPr locked="0" defaultSize="0" print="0" autoFill="0" autoPict="0" macro="[0]!Sheet1.deleteRow">
                <anchor moveWithCells="1" sizeWithCells="1">
                  <from>
                    <xdr:col>6</xdr:col>
                    <xdr:colOff>0</xdr:colOff>
                    <xdr:row>1329</xdr:row>
                    <xdr:rowOff>0</xdr:rowOff>
                  </from>
                  <to>
                    <xdr:col>10</xdr:col>
                    <xdr:colOff>0</xdr:colOff>
                    <xdr:row>1330</xdr:row>
                    <xdr:rowOff>0</xdr:rowOff>
                  </to>
                </anchor>
              </controlPr>
            </control>
          </mc:Choice>
        </mc:AlternateContent>
        <mc:AlternateContent xmlns:mc="http://schemas.openxmlformats.org/markup-compatibility/2006">
          <mc:Choice Requires="x14">
            <control shapeId="19428" r:id="rId436" name="Button 4068">
              <controlPr locked="0" defaultSize="0" print="0" autoFill="0" autoPict="0" macro="[0]!Sheet1.deleteRow">
                <anchor moveWithCells="1" sizeWithCells="1">
                  <from>
                    <xdr:col>6</xdr:col>
                    <xdr:colOff>0</xdr:colOff>
                    <xdr:row>1330</xdr:row>
                    <xdr:rowOff>0</xdr:rowOff>
                  </from>
                  <to>
                    <xdr:col>10</xdr:col>
                    <xdr:colOff>0</xdr:colOff>
                    <xdr:row>1331</xdr:row>
                    <xdr:rowOff>0</xdr:rowOff>
                  </to>
                </anchor>
              </controlPr>
            </control>
          </mc:Choice>
        </mc:AlternateContent>
        <mc:AlternateContent xmlns:mc="http://schemas.openxmlformats.org/markup-compatibility/2006">
          <mc:Choice Requires="x14">
            <control shapeId="19437" r:id="rId437" name="Button 4077">
              <controlPr locked="0" defaultSize="0" print="0" autoFill="0" autoPict="0" macro="[0]!Sheet1.deleteRow">
                <anchor moveWithCells="1" sizeWithCells="1">
                  <from>
                    <xdr:col>6</xdr:col>
                    <xdr:colOff>0</xdr:colOff>
                    <xdr:row>1342</xdr:row>
                    <xdr:rowOff>0</xdr:rowOff>
                  </from>
                  <to>
                    <xdr:col>10</xdr:col>
                    <xdr:colOff>0</xdr:colOff>
                    <xdr:row>1343</xdr:row>
                    <xdr:rowOff>0</xdr:rowOff>
                  </to>
                </anchor>
              </controlPr>
            </control>
          </mc:Choice>
        </mc:AlternateContent>
        <mc:AlternateContent xmlns:mc="http://schemas.openxmlformats.org/markup-compatibility/2006">
          <mc:Choice Requires="x14">
            <control shapeId="19438" r:id="rId438" name="Button 4078">
              <controlPr locked="0" defaultSize="0" print="0" autoFill="0" autoPict="0" macro="[0]!Sheet1.deleteRow">
                <anchor moveWithCells="1" sizeWithCells="1">
                  <from>
                    <xdr:col>6</xdr:col>
                    <xdr:colOff>0</xdr:colOff>
                    <xdr:row>1343</xdr:row>
                    <xdr:rowOff>0</xdr:rowOff>
                  </from>
                  <to>
                    <xdr:col>10</xdr:col>
                    <xdr:colOff>0</xdr:colOff>
                    <xdr:row>1344</xdr:row>
                    <xdr:rowOff>0</xdr:rowOff>
                  </to>
                </anchor>
              </controlPr>
            </control>
          </mc:Choice>
        </mc:AlternateContent>
        <mc:AlternateContent xmlns:mc="http://schemas.openxmlformats.org/markup-compatibility/2006">
          <mc:Choice Requires="x14">
            <control shapeId="19439" r:id="rId439" name="Button 4079">
              <controlPr locked="0" defaultSize="0" print="0" autoFill="0" autoPict="0" macro="[0]!Sheet1.deleteRow">
                <anchor moveWithCells="1" sizeWithCells="1">
                  <from>
                    <xdr:col>6</xdr:col>
                    <xdr:colOff>0</xdr:colOff>
                    <xdr:row>1344</xdr:row>
                    <xdr:rowOff>0</xdr:rowOff>
                  </from>
                  <to>
                    <xdr:col>10</xdr:col>
                    <xdr:colOff>0</xdr:colOff>
                    <xdr:row>1345</xdr:row>
                    <xdr:rowOff>0</xdr:rowOff>
                  </to>
                </anchor>
              </controlPr>
            </control>
          </mc:Choice>
        </mc:AlternateContent>
        <mc:AlternateContent xmlns:mc="http://schemas.openxmlformats.org/markup-compatibility/2006">
          <mc:Choice Requires="x14">
            <control shapeId="19440" r:id="rId440" name="Button 4080">
              <controlPr locked="0" defaultSize="0" print="0" autoFill="0" autoPict="0" macro="[0]!Sheet1.deleteRow">
                <anchor moveWithCells="1" sizeWithCells="1">
                  <from>
                    <xdr:col>6</xdr:col>
                    <xdr:colOff>0</xdr:colOff>
                    <xdr:row>1345</xdr:row>
                    <xdr:rowOff>0</xdr:rowOff>
                  </from>
                  <to>
                    <xdr:col>10</xdr:col>
                    <xdr:colOff>0</xdr:colOff>
                    <xdr:row>1346</xdr:row>
                    <xdr:rowOff>0</xdr:rowOff>
                  </to>
                </anchor>
              </controlPr>
            </control>
          </mc:Choice>
        </mc:AlternateContent>
        <mc:AlternateContent xmlns:mc="http://schemas.openxmlformats.org/markup-compatibility/2006">
          <mc:Choice Requires="x14">
            <control shapeId="19441" r:id="rId441" name="Button 4081">
              <controlPr locked="0" defaultSize="0" print="0" autoFill="0" autoPict="0" macro="[0]!Sheet1.deleteRow">
                <anchor moveWithCells="1" sizeWithCells="1">
                  <from>
                    <xdr:col>6</xdr:col>
                    <xdr:colOff>0</xdr:colOff>
                    <xdr:row>1346</xdr:row>
                    <xdr:rowOff>0</xdr:rowOff>
                  </from>
                  <to>
                    <xdr:col>10</xdr:col>
                    <xdr:colOff>0</xdr:colOff>
                    <xdr:row>1347</xdr:row>
                    <xdr:rowOff>0</xdr:rowOff>
                  </to>
                </anchor>
              </controlPr>
            </control>
          </mc:Choice>
        </mc:AlternateContent>
        <mc:AlternateContent xmlns:mc="http://schemas.openxmlformats.org/markup-compatibility/2006">
          <mc:Choice Requires="x14">
            <control shapeId="19442" r:id="rId442" name="Button 4082">
              <controlPr locked="0" defaultSize="0" print="0" autoFill="0" autoPict="0" macro="[0]!Sheet1.deleteRow">
                <anchor moveWithCells="1" sizeWithCells="1">
                  <from>
                    <xdr:col>6</xdr:col>
                    <xdr:colOff>0</xdr:colOff>
                    <xdr:row>1347</xdr:row>
                    <xdr:rowOff>0</xdr:rowOff>
                  </from>
                  <to>
                    <xdr:col>10</xdr:col>
                    <xdr:colOff>0</xdr:colOff>
                    <xdr:row>1348</xdr:row>
                    <xdr:rowOff>0</xdr:rowOff>
                  </to>
                </anchor>
              </controlPr>
            </control>
          </mc:Choice>
        </mc:AlternateContent>
        <mc:AlternateContent xmlns:mc="http://schemas.openxmlformats.org/markup-compatibility/2006">
          <mc:Choice Requires="x14">
            <control shapeId="19443" r:id="rId443" name="Button 4083">
              <controlPr locked="0" defaultSize="0" print="0" autoFill="0" autoPict="0" macro="[0]!Sheet1.deleteRow">
                <anchor moveWithCells="1" sizeWithCells="1">
                  <from>
                    <xdr:col>6</xdr:col>
                    <xdr:colOff>0</xdr:colOff>
                    <xdr:row>1348</xdr:row>
                    <xdr:rowOff>0</xdr:rowOff>
                  </from>
                  <to>
                    <xdr:col>10</xdr:col>
                    <xdr:colOff>0</xdr:colOff>
                    <xdr:row>1349</xdr:row>
                    <xdr:rowOff>0</xdr:rowOff>
                  </to>
                </anchor>
              </controlPr>
            </control>
          </mc:Choice>
        </mc:AlternateContent>
        <mc:AlternateContent xmlns:mc="http://schemas.openxmlformats.org/markup-compatibility/2006">
          <mc:Choice Requires="x14">
            <control shapeId="19444" r:id="rId444" name="Button 4084">
              <controlPr locked="0" defaultSize="0" print="0" autoFill="0" autoPict="0" macro="[0]!Sheet1.deleteRow">
                <anchor moveWithCells="1" sizeWithCells="1">
                  <from>
                    <xdr:col>6</xdr:col>
                    <xdr:colOff>0</xdr:colOff>
                    <xdr:row>1349</xdr:row>
                    <xdr:rowOff>0</xdr:rowOff>
                  </from>
                  <to>
                    <xdr:col>10</xdr:col>
                    <xdr:colOff>0</xdr:colOff>
                    <xdr:row>1350</xdr:row>
                    <xdr:rowOff>0</xdr:rowOff>
                  </to>
                </anchor>
              </controlPr>
            </control>
          </mc:Choice>
        </mc:AlternateContent>
        <mc:AlternateContent xmlns:mc="http://schemas.openxmlformats.org/markup-compatibility/2006">
          <mc:Choice Requires="x14">
            <control shapeId="19445" r:id="rId445" name="Button 4085">
              <controlPr locked="0" defaultSize="0" print="0" autoFill="0" autoPict="0" macro="[0]!Sheet1.deleteRow">
                <anchor moveWithCells="1" sizeWithCells="1">
                  <from>
                    <xdr:col>6</xdr:col>
                    <xdr:colOff>0</xdr:colOff>
                    <xdr:row>1350</xdr:row>
                    <xdr:rowOff>0</xdr:rowOff>
                  </from>
                  <to>
                    <xdr:col>10</xdr:col>
                    <xdr:colOff>0</xdr:colOff>
                    <xdr:row>1351</xdr:row>
                    <xdr:rowOff>0</xdr:rowOff>
                  </to>
                </anchor>
              </controlPr>
            </control>
          </mc:Choice>
        </mc:AlternateContent>
        <mc:AlternateContent xmlns:mc="http://schemas.openxmlformats.org/markup-compatibility/2006">
          <mc:Choice Requires="x14">
            <control shapeId="19446" r:id="rId446" name="Button 4086">
              <controlPr locked="0" defaultSize="0" print="0" autoFill="0" autoPict="0" macro="[0]!Sheet1.deleteRow">
                <anchor moveWithCells="1" sizeWithCells="1">
                  <from>
                    <xdr:col>6</xdr:col>
                    <xdr:colOff>0</xdr:colOff>
                    <xdr:row>1351</xdr:row>
                    <xdr:rowOff>0</xdr:rowOff>
                  </from>
                  <to>
                    <xdr:col>10</xdr:col>
                    <xdr:colOff>0</xdr:colOff>
                    <xdr:row>1352</xdr:row>
                    <xdr:rowOff>0</xdr:rowOff>
                  </to>
                </anchor>
              </controlPr>
            </control>
          </mc:Choice>
        </mc:AlternateContent>
        <mc:AlternateContent xmlns:mc="http://schemas.openxmlformats.org/markup-compatibility/2006">
          <mc:Choice Requires="x14">
            <control shapeId="23564" r:id="rId447" name="Button 4108">
              <controlPr locked="0" defaultSize="0" print="0" autoFill="0" autoPict="0" macro="[0]!Sheet1.InsertNewTableRow">
                <anchor moveWithCells="1" sizeWithCells="1">
                  <from>
                    <xdr:col>6</xdr:col>
                    <xdr:colOff>0</xdr:colOff>
                    <xdr:row>1361</xdr:row>
                    <xdr:rowOff>0</xdr:rowOff>
                  </from>
                  <to>
                    <xdr:col>10</xdr:col>
                    <xdr:colOff>0</xdr:colOff>
                    <xdr:row>1362</xdr:row>
                    <xdr:rowOff>0</xdr:rowOff>
                  </to>
                </anchor>
              </controlPr>
            </control>
          </mc:Choice>
        </mc:AlternateContent>
        <mc:AlternateContent xmlns:mc="http://schemas.openxmlformats.org/markup-compatibility/2006">
          <mc:Choice Requires="x14">
            <control shapeId="23565" r:id="rId448" name="Button 4109">
              <controlPr locked="0" defaultSize="0" print="0" autoFill="0" autoPict="0" macro="[0]!Sheet1.deleteRow">
                <anchor moveWithCells="1" sizeWithCells="1">
                  <from>
                    <xdr:col>6</xdr:col>
                    <xdr:colOff>0</xdr:colOff>
                    <xdr:row>1362</xdr:row>
                    <xdr:rowOff>0</xdr:rowOff>
                  </from>
                  <to>
                    <xdr:col>10</xdr:col>
                    <xdr:colOff>0</xdr:colOff>
                    <xdr:row>1363</xdr:row>
                    <xdr:rowOff>0</xdr:rowOff>
                  </to>
                </anchor>
              </controlPr>
            </control>
          </mc:Choice>
        </mc:AlternateContent>
        <mc:AlternateContent xmlns:mc="http://schemas.openxmlformats.org/markup-compatibility/2006">
          <mc:Choice Requires="x14">
            <control shapeId="23566" r:id="rId449" name="Button 4110">
              <controlPr locked="0" defaultSize="0" print="0" autoFill="0" autoPict="0" macro="[0]!Sheet1.deleteProcedure">
                <anchor moveWithCells="1" sizeWithCells="1">
                  <from>
                    <xdr:col>6</xdr:col>
                    <xdr:colOff>0</xdr:colOff>
                    <xdr:row>1354</xdr:row>
                    <xdr:rowOff>0</xdr:rowOff>
                  </from>
                  <to>
                    <xdr:col>10</xdr:col>
                    <xdr:colOff>0</xdr:colOff>
                    <xdr:row>1355</xdr:row>
                    <xdr:rowOff>0</xdr:rowOff>
                  </to>
                </anchor>
              </controlPr>
            </control>
          </mc:Choice>
        </mc:AlternateContent>
        <mc:AlternateContent xmlns:mc="http://schemas.openxmlformats.org/markup-compatibility/2006">
          <mc:Choice Requires="x14">
            <control shapeId="23585" r:id="rId450" name="Button 4129">
              <controlPr locked="0" defaultSize="0" print="0" autoFill="0" autoPict="0" macro="[0]!Sheet1.InsertNewTableRow">
                <anchor moveWithCells="1" sizeWithCells="1">
                  <from>
                    <xdr:col>6</xdr:col>
                    <xdr:colOff>0</xdr:colOff>
                    <xdr:row>1372</xdr:row>
                    <xdr:rowOff>0</xdr:rowOff>
                  </from>
                  <to>
                    <xdr:col>10</xdr:col>
                    <xdr:colOff>0</xdr:colOff>
                    <xdr:row>1373</xdr:row>
                    <xdr:rowOff>0</xdr:rowOff>
                  </to>
                </anchor>
              </controlPr>
            </control>
          </mc:Choice>
        </mc:AlternateContent>
        <mc:AlternateContent xmlns:mc="http://schemas.openxmlformats.org/markup-compatibility/2006">
          <mc:Choice Requires="x14">
            <control shapeId="23586" r:id="rId451" name="Button 4130">
              <controlPr locked="0" defaultSize="0" print="0" autoFill="0" autoPict="0" macro="[0]!Sheet1.deleteRow">
                <anchor moveWithCells="1" sizeWithCells="1">
                  <from>
                    <xdr:col>6</xdr:col>
                    <xdr:colOff>0</xdr:colOff>
                    <xdr:row>1373</xdr:row>
                    <xdr:rowOff>0</xdr:rowOff>
                  </from>
                  <to>
                    <xdr:col>10</xdr:col>
                    <xdr:colOff>0</xdr:colOff>
                    <xdr:row>1374</xdr:row>
                    <xdr:rowOff>0</xdr:rowOff>
                  </to>
                </anchor>
              </controlPr>
            </control>
          </mc:Choice>
        </mc:AlternateContent>
        <mc:AlternateContent xmlns:mc="http://schemas.openxmlformats.org/markup-compatibility/2006">
          <mc:Choice Requires="x14">
            <control shapeId="23587" r:id="rId452" name="Button 4131">
              <controlPr locked="0" defaultSize="0" print="0" autoFill="0" autoPict="0" macro="[0]!Sheet1.deleteProcedure">
                <anchor moveWithCells="1" sizeWithCells="1">
                  <from>
                    <xdr:col>6</xdr:col>
                    <xdr:colOff>0</xdr:colOff>
                    <xdr:row>1365</xdr:row>
                    <xdr:rowOff>0</xdr:rowOff>
                  </from>
                  <to>
                    <xdr:col>10</xdr:col>
                    <xdr:colOff>0</xdr:colOff>
                    <xdr:row>1366</xdr:row>
                    <xdr:rowOff>0</xdr:rowOff>
                  </to>
                </anchor>
              </controlPr>
            </control>
          </mc:Choice>
        </mc:AlternateContent>
        <mc:AlternateContent xmlns:mc="http://schemas.openxmlformats.org/markup-compatibility/2006">
          <mc:Choice Requires="x14">
            <control shapeId="23606" r:id="rId453" name="Button 4150">
              <controlPr locked="0" defaultSize="0" print="0" autoFill="0" autoPict="0" macro="[0]!Sheet1.InsertNewTableRow">
                <anchor moveWithCells="1" sizeWithCells="1">
                  <from>
                    <xdr:col>6</xdr:col>
                    <xdr:colOff>0</xdr:colOff>
                    <xdr:row>1383</xdr:row>
                    <xdr:rowOff>0</xdr:rowOff>
                  </from>
                  <to>
                    <xdr:col>10</xdr:col>
                    <xdr:colOff>0</xdr:colOff>
                    <xdr:row>1384</xdr:row>
                    <xdr:rowOff>0</xdr:rowOff>
                  </to>
                </anchor>
              </controlPr>
            </control>
          </mc:Choice>
        </mc:AlternateContent>
        <mc:AlternateContent xmlns:mc="http://schemas.openxmlformats.org/markup-compatibility/2006">
          <mc:Choice Requires="x14">
            <control shapeId="23607" r:id="rId454" name="Button 4151">
              <controlPr locked="0" defaultSize="0" print="0" autoFill="0" autoPict="0" macro="[0]!Sheet1.deleteRow">
                <anchor moveWithCells="1" sizeWithCells="1">
                  <from>
                    <xdr:col>6</xdr:col>
                    <xdr:colOff>0</xdr:colOff>
                    <xdr:row>1384</xdr:row>
                    <xdr:rowOff>0</xdr:rowOff>
                  </from>
                  <to>
                    <xdr:col>10</xdr:col>
                    <xdr:colOff>0</xdr:colOff>
                    <xdr:row>1385</xdr:row>
                    <xdr:rowOff>0</xdr:rowOff>
                  </to>
                </anchor>
              </controlPr>
            </control>
          </mc:Choice>
        </mc:AlternateContent>
        <mc:AlternateContent xmlns:mc="http://schemas.openxmlformats.org/markup-compatibility/2006">
          <mc:Choice Requires="x14">
            <control shapeId="23608" r:id="rId455" name="Button 4152">
              <controlPr locked="0" defaultSize="0" print="0" autoFill="0" autoPict="0" macro="[0]!Sheet1.deleteProcedure">
                <anchor moveWithCells="1" sizeWithCells="1">
                  <from>
                    <xdr:col>6</xdr:col>
                    <xdr:colOff>0</xdr:colOff>
                    <xdr:row>1376</xdr:row>
                    <xdr:rowOff>0</xdr:rowOff>
                  </from>
                  <to>
                    <xdr:col>10</xdr:col>
                    <xdr:colOff>0</xdr:colOff>
                    <xdr:row>1377</xdr:row>
                    <xdr:rowOff>0</xdr:rowOff>
                  </to>
                </anchor>
              </controlPr>
            </control>
          </mc:Choice>
        </mc:AlternateContent>
        <mc:AlternateContent xmlns:mc="http://schemas.openxmlformats.org/markup-compatibility/2006">
          <mc:Choice Requires="x14">
            <control shapeId="23627" r:id="rId456" name="Button 4171">
              <controlPr locked="0" defaultSize="0" print="0" autoFill="0" autoPict="0" macro="[0]!Sheet1.InsertNewTableRow">
                <anchor moveWithCells="1" sizeWithCells="1">
                  <from>
                    <xdr:col>6</xdr:col>
                    <xdr:colOff>0</xdr:colOff>
                    <xdr:row>1394</xdr:row>
                    <xdr:rowOff>0</xdr:rowOff>
                  </from>
                  <to>
                    <xdr:col>10</xdr:col>
                    <xdr:colOff>0</xdr:colOff>
                    <xdr:row>1395</xdr:row>
                    <xdr:rowOff>0</xdr:rowOff>
                  </to>
                </anchor>
              </controlPr>
            </control>
          </mc:Choice>
        </mc:AlternateContent>
        <mc:AlternateContent xmlns:mc="http://schemas.openxmlformats.org/markup-compatibility/2006">
          <mc:Choice Requires="x14">
            <control shapeId="23628" r:id="rId457" name="Button 4172">
              <controlPr locked="0" defaultSize="0" print="0" autoFill="0" autoPict="0" macro="[0]!Sheet1.deleteRow">
                <anchor moveWithCells="1" sizeWithCells="1">
                  <from>
                    <xdr:col>6</xdr:col>
                    <xdr:colOff>0</xdr:colOff>
                    <xdr:row>1395</xdr:row>
                    <xdr:rowOff>0</xdr:rowOff>
                  </from>
                  <to>
                    <xdr:col>10</xdr:col>
                    <xdr:colOff>0</xdr:colOff>
                    <xdr:row>1396</xdr:row>
                    <xdr:rowOff>0</xdr:rowOff>
                  </to>
                </anchor>
              </controlPr>
            </control>
          </mc:Choice>
        </mc:AlternateContent>
        <mc:AlternateContent xmlns:mc="http://schemas.openxmlformats.org/markup-compatibility/2006">
          <mc:Choice Requires="x14">
            <control shapeId="23629" r:id="rId458" name="Button 4173">
              <controlPr locked="0" defaultSize="0" print="0" autoFill="0" autoPict="0" macro="[0]!Sheet1.deleteProcedure">
                <anchor moveWithCells="1" sizeWithCells="1">
                  <from>
                    <xdr:col>6</xdr:col>
                    <xdr:colOff>0</xdr:colOff>
                    <xdr:row>1387</xdr:row>
                    <xdr:rowOff>0</xdr:rowOff>
                  </from>
                  <to>
                    <xdr:col>10</xdr:col>
                    <xdr:colOff>0</xdr:colOff>
                    <xdr:row>1388</xdr:row>
                    <xdr:rowOff>0</xdr:rowOff>
                  </to>
                </anchor>
              </controlPr>
            </control>
          </mc:Choice>
        </mc:AlternateContent>
        <mc:AlternateContent xmlns:mc="http://schemas.openxmlformats.org/markup-compatibility/2006">
          <mc:Choice Requires="x14">
            <control shapeId="23655" r:id="rId459" name="Button 4199">
              <controlPr locked="0" defaultSize="0" print="0" autoFill="0" autoPict="0" macro="[0]!Sheet1.InsertNewTableRow">
                <anchor moveWithCells="1" sizeWithCells="1">
                  <from>
                    <xdr:col>6</xdr:col>
                    <xdr:colOff>0</xdr:colOff>
                    <xdr:row>1405</xdr:row>
                    <xdr:rowOff>0</xdr:rowOff>
                  </from>
                  <to>
                    <xdr:col>10</xdr:col>
                    <xdr:colOff>0</xdr:colOff>
                    <xdr:row>1406</xdr:row>
                    <xdr:rowOff>0</xdr:rowOff>
                  </to>
                </anchor>
              </controlPr>
            </control>
          </mc:Choice>
        </mc:AlternateContent>
        <mc:AlternateContent xmlns:mc="http://schemas.openxmlformats.org/markup-compatibility/2006">
          <mc:Choice Requires="x14">
            <control shapeId="23656" r:id="rId460" name="Button 4200">
              <controlPr locked="0" defaultSize="0" print="0" autoFill="0" autoPict="0" macro="[0]!Sheet1.deleteRow">
                <anchor moveWithCells="1" sizeWithCells="1">
                  <from>
                    <xdr:col>6</xdr:col>
                    <xdr:colOff>0</xdr:colOff>
                    <xdr:row>1406</xdr:row>
                    <xdr:rowOff>0</xdr:rowOff>
                  </from>
                  <to>
                    <xdr:col>10</xdr:col>
                    <xdr:colOff>0</xdr:colOff>
                    <xdr:row>1407</xdr:row>
                    <xdr:rowOff>0</xdr:rowOff>
                  </to>
                </anchor>
              </controlPr>
            </control>
          </mc:Choice>
        </mc:AlternateContent>
        <mc:AlternateContent xmlns:mc="http://schemas.openxmlformats.org/markup-compatibility/2006">
          <mc:Choice Requires="x14">
            <control shapeId="23657" r:id="rId461" name="Button 4201">
              <controlPr locked="0" defaultSize="0" print="0" autoFill="0" autoPict="0" macro="[0]!Sheet1.deleteProcedure">
                <anchor moveWithCells="1" sizeWithCells="1">
                  <from>
                    <xdr:col>6</xdr:col>
                    <xdr:colOff>0</xdr:colOff>
                    <xdr:row>1398</xdr:row>
                    <xdr:rowOff>0</xdr:rowOff>
                  </from>
                  <to>
                    <xdr:col>10</xdr:col>
                    <xdr:colOff>0</xdr:colOff>
                    <xdr:row>1399</xdr:row>
                    <xdr:rowOff>0</xdr:rowOff>
                  </to>
                </anchor>
              </controlPr>
            </control>
          </mc:Choice>
        </mc:AlternateContent>
        <mc:AlternateContent xmlns:mc="http://schemas.openxmlformats.org/markup-compatibility/2006">
          <mc:Choice Requires="x14">
            <control shapeId="23682" r:id="rId462" name="Button 4226">
              <controlPr locked="0" defaultSize="0" print="0" autoFill="0" autoPict="0" macro="[0]!Sheet1.deleteRow">
                <anchor moveWithCells="1" sizeWithCells="1">
                  <from>
                    <xdr:col>6</xdr:col>
                    <xdr:colOff>0</xdr:colOff>
                    <xdr:row>1407</xdr:row>
                    <xdr:rowOff>0</xdr:rowOff>
                  </from>
                  <to>
                    <xdr:col>10</xdr:col>
                    <xdr:colOff>0</xdr:colOff>
                    <xdr:row>1408</xdr:row>
                    <xdr:rowOff>0</xdr:rowOff>
                  </to>
                </anchor>
              </controlPr>
            </control>
          </mc:Choice>
        </mc:AlternateContent>
        <mc:AlternateContent xmlns:mc="http://schemas.openxmlformats.org/markup-compatibility/2006">
          <mc:Choice Requires="x14">
            <control shapeId="23683" r:id="rId463" name="Button 4227">
              <controlPr locked="0" defaultSize="0" print="0" autoFill="0" autoPict="0" macro="[0]!Sheet1.deleteRow">
                <anchor moveWithCells="1" sizeWithCells="1">
                  <from>
                    <xdr:col>6</xdr:col>
                    <xdr:colOff>0</xdr:colOff>
                    <xdr:row>1408</xdr:row>
                    <xdr:rowOff>0</xdr:rowOff>
                  </from>
                  <to>
                    <xdr:col>10</xdr:col>
                    <xdr:colOff>0</xdr:colOff>
                    <xdr:row>1409</xdr:row>
                    <xdr:rowOff>0</xdr:rowOff>
                  </to>
                </anchor>
              </controlPr>
            </control>
          </mc:Choice>
        </mc:AlternateContent>
        <mc:AlternateContent xmlns:mc="http://schemas.openxmlformats.org/markup-compatibility/2006">
          <mc:Choice Requires="x14">
            <control shapeId="23707" r:id="rId464" name="Button 4251">
              <controlPr locked="0" defaultSize="0" print="0" autoFill="0" autoPict="0" macro="[0]!Sheet1.InsertNewTableRow">
                <anchor moveWithCells="1" sizeWithCells="1">
                  <from>
                    <xdr:col>6</xdr:col>
                    <xdr:colOff>0</xdr:colOff>
                    <xdr:row>1418</xdr:row>
                    <xdr:rowOff>0</xdr:rowOff>
                  </from>
                  <to>
                    <xdr:col>10</xdr:col>
                    <xdr:colOff>0</xdr:colOff>
                    <xdr:row>1419</xdr:row>
                    <xdr:rowOff>0</xdr:rowOff>
                  </to>
                </anchor>
              </controlPr>
            </control>
          </mc:Choice>
        </mc:AlternateContent>
        <mc:AlternateContent xmlns:mc="http://schemas.openxmlformats.org/markup-compatibility/2006">
          <mc:Choice Requires="x14">
            <control shapeId="23708" r:id="rId465" name="Button 4252">
              <controlPr locked="0" defaultSize="0" print="0" autoFill="0" autoPict="0" macro="[0]!Sheet1.deleteRow">
                <anchor moveWithCells="1" sizeWithCells="1">
                  <from>
                    <xdr:col>6</xdr:col>
                    <xdr:colOff>0</xdr:colOff>
                    <xdr:row>1419</xdr:row>
                    <xdr:rowOff>0</xdr:rowOff>
                  </from>
                  <to>
                    <xdr:col>10</xdr:col>
                    <xdr:colOff>0</xdr:colOff>
                    <xdr:row>1420</xdr:row>
                    <xdr:rowOff>0</xdr:rowOff>
                  </to>
                </anchor>
              </controlPr>
            </control>
          </mc:Choice>
        </mc:AlternateContent>
        <mc:AlternateContent xmlns:mc="http://schemas.openxmlformats.org/markup-compatibility/2006">
          <mc:Choice Requires="x14">
            <control shapeId="23709" r:id="rId466" name="Button 4253">
              <controlPr locked="0" defaultSize="0" print="0" autoFill="0" autoPict="0" macro="[0]!Sheet1.deleteProcedure">
                <anchor moveWithCells="1" sizeWithCells="1">
                  <from>
                    <xdr:col>6</xdr:col>
                    <xdr:colOff>0</xdr:colOff>
                    <xdr:row>1411</xdr:row>
                    <xdr:rowOff>0</xdr:rowOff>
                  </from>
                  <to>
                    <xdr:col>10</xdr:col>
                    <xdr:colOff>0</xdr:colOff>
                    <xdr:row>1412</xdr:row>
                    <xdr:rowOff>0</xdr:rowOff>
                  </to>
                </anchor>
              </controlPr>
            </control>
          </mc:Choice>
        </mc:AlternateContent>
        <mc:AlternateContent xmlns:mc="http://schemas.openxmlformats.org/markup-compatibility/2006">
          <mc:Choice Requires="x14">
            <control shapeId="23715" r:id="rId467" name="Button 4259">
              <controlPr locked="0" defaultSize="0" print="0" autoFill="0" autoPict="0" macro="[0]!Sheet1.deleteRow">
                <anchor moveWithCells="1" sizeWithCells="1">
                  <from>
                    <xdr:col>6</xdr:col>
                    <xdr:colOff>0</xdr:colOff>
                    <xdr:row>1420</xdr:row>
                    <xdr:rowOff>0</xdr:rowOff>
                  </from>
                  <to>
                    <xdr:col>10</xdr:col>
                    <xdr:colOff>0</xdr:colOff>
                    <xdr:row>1421</xdr:row>
                    <xdr:rowOff>0</xdr:rowOff>
                  </to>
                </anchor>
              </controlPr>
            </control>
          </mc:Choice>
        </mc:AlternateContent>
        <mc:AlternateContent xmlns:mc="http://schemas.openxmlformats.org/markup-compatibility/2006">
          <mc:Choice Requires="x14">
            <control shapeId="23716" r:id="rId468" name="Button 4260">
              <controlPr locked="0" defaultSize="0" print="0" autoFill="0" autoPict="0" macro="[0]!Sheet1.deleteRow">
                <anchor moveWithCells="1" sizeWithCells="1">
                  <from>
                    <xdr:col>6</xdr:col>
                    <xdr:colOff>0</xdr:colOff>
                    <xdr:row>1421</xdr:row>
                    <xdr:rowOff>0</xdr:rowOff>
                  </from>
                  <to>
                    <xdr:col>10</xdr:col>
                    <xdr:colOff>0</xdr:colOff>
                    <xdr:row>1422</xdr:row>
                    <xdr:rowOff>0</xdr:rowOff>
                  </to>
                </anchor>
              </controlPr>
            </control>
          </mc:Choice>
        </mc:AlternateContent>
        <mc:AlternateContent xmlns:mc="http://schemas.openxmlformats.org/markup-compatibility/2006">
          <mc:Choice Requires="x14">
            <control shapeId="23717" r:id="rId469" name="Button 4261">
              <controlPr locked="0" defaultSize="0" print="0" autoFill="0" autoPict="0" macro="[0]!Sheet1.deleteRow">
                <anchor moveWithCells="1" sizeWithCells="1">
                  <from>
                    <xdr:col>6</xdr:col>
                    <xdr:colOff>0</xdr:colOff>
                    <xdr:row>1422</xdr:row>
                    <xdr:rowOff>0</xdr:rowOff>
                  </from>
                  <to>
                    <xdr:col>10</xdr:col>
                    <xdr:colOff>0</xdr:colOff>
                    <xdr:row>1423</xdr:row>
                    <xdr:rowOff>0</xdr:rowOff>
                  </to>
                </anchor>
              </controlPr>
            </control>
          </mc:Choice>
        </mc:AlternateContent>
        <mc:AlternateContent xmlns:mc="http://schemas.openxmlformats.org/markup-compatibility/2006">
          <mc:Choice Requires="x14">
            <control shapeId="23740" r:id="rId470" name="Button 4284">
              <controlPr locked="0" defaultSize="0" print="0" autoFill="0" autoPict="0" macro="[0]!Sheet1.InsertNewTableRow">
                <anchor moveWithCells="1" sizeWithCells="1">
                  <from>
                    <xdr:col>6</xdr:col>
                    <xdr:colOff>0</xdr:colOff>
                    <xdr:row>1433</xdr:row>
                    <xdr:rowOff>0</xdr:rowOff>
                  </from>
                  <to>
                    <xdr:col>10</xdr:col>
                    <xdr:colOff>0</xdr:colOff>
                    <xdr:row>1434</xdr:row>
                    <xdr:rowOff>0</xdr:rowOff>
                  </to>
                </anchor>
              </controlPr>
            </control>
          </mc:Choice>
        </mc:AlternateContent>
        <mc:AlternateContent xmlns:mc="http://schemas.openxmlformats.org/markup-compatibility/2006">
          <mc:Choice Requires="x14">
            <control shapeId="23741" r:id="rId471" name="Button 4285">
              <controlPr locked="0" defaultSize="0" print="0" autoFill="0" autoPict="0" macro="[0]!Sheet1.deleteRow">
                <anchor moveWithCells="1" sizeWithCells="1">
                  <from>
                    <xdr:col>6</xdr:col>
                    <xdr:colOff>0</xdr:colOff>
                    <xdr:row>1434</xdr:row>
                    <xdr:rowOff>0</xdr:rowOff>
                  </from>
                  <to>
                    <xdr:col>10</xdr:col>
                    <xdr:colOff>0</xdr:colOff>
                    <xdr:row>1435</xdr:row>
                    <xdr:rowOff>0</xdr:rowOff>
                  </to>
                </anchor>
              </controlPr>
            </control>
          </mc:Choice>
        </mc:AlternateContent>
        <mc:AlternateContent xmlns:mc="http://schemas.openxmlformats.org/markup-compatibility/2006">
          <mc:Choice Requires="x14">
            <control shapeId="23742" r:id="rId472" name="Button 4286">
              <controlPr locked="0" defaultSize="0" print="0" autoFill="0" autoPict="0" macro="[0]!Sheet1.deleteProcedure">
                <anchor moveWithCells="1" sizeWithCells="1">
                  <from>
                    <xdr:col>6</xdr:col>
                    <xdr:colOff>0</xdr:colOff>
                    <xdr:row>1426</xdr:row>
                    <xdr:rowOff>0</xdr:rowOff>
                  </from>
                  <to>
                    <xdr:col>10</xdr:col>
                    <xdr:colOff>0</xdr:colOff>
                    <xdr:row>1427</xdr:row>
                    <xdr:rowOff>0</xdr:rowOff>
                  </to>
                </anchor>
              </controlPr>
            </control>
          </mc:Choice>
        </mc:AlternateContent>
        <mc:AlternateContent xmlns:mc="http://schemas.openxmlformats.org/markup-compatibility/2006">
          <mc:Choice Requires="x14">
            <control shapeId="23747" r:id="rId473" name="Button 4291">
              <controlPr locked="0" defaultSize="0" print="0" autoFill="0" autoPict="0" macro="[0]!Sheet1.deleteRow">
                <anchor moveWithCells="1" sizeWithCells="1">
                  <from>
                    <xdr:col>6</xdr:col>
                    <xdr:colOff>0</xdr:colOff>
                    <xdr:row>1435</xdr:row>
                    <xdr:rowOff>0</xdr:rowOff>
                  </from>
                  <to>
                    <xdr:col>10</xdr:col>
                    <xdr:colOff>0</xdr:colOff>
                    <xdr:row>1436</xdr:row>
                    <xdr:rowOff>0</xdr:rowOff>
                  </to>
                </anchor>
              </controlPr>
            </control>
          </mc:Choice>
        </mc:AlternateContent>
        <mc:AlternateContent xmlns:mc="http://schemas.openxmlformats.org/markup-compatibility/2006">
          <mc:Choice Requires="x14">
            <control shapeId="23749" r:id="rId474" name="Button 4293">
              <controlPr locked="0" defaultSize="0" print="0" autoFill="0" autoPict="0" macro="[0]!Sheet1.deleteRow">
                <anchor moveWithCells="1" sizeWithCells="1">
                  <from>
                    <xdr:col>6</xdr:col>
                    <xdr:colOff>0</xdr:colOff>
                    <xdr:row>1436</xdr:row>
                    <xdr:rowOff>0</xdr:rowOff>
                  </from>
                  <to>
                    <xdr:col>10</xdr:col>
                    <xdr:colOff>0</xdr:colOff>
                    <xdr:row>1437</xdr:row>
                    <xdr:rowOff>0</xdr:rowOff>
                  </to>
                </anchor>
              </controlPr>
            </control>
          </mc:Choice>
        </mc:AlternateContent>
        <mc:AlternateContent xmlns:mc="http://schemas.openxmlformats.org/markup-compatibility/2006">
          <mc:Choice Requires="x14">
            <control shapeId="23751" r:id="rId475" name="Button 4295">
              <controlPr locked="0" defaultSize="0" print="0" autoFill="0" autoPict="0" macro="[0]!Sheet1.deleteRow">
                <anchor moveWithCells="1" sizeWithCells="1">
                  <from>
                    <xdr:col>6</xdr:col>
                    <xdr:colOff>0</xdr:colOff>
                    <xdr:row>1437</xdr:row>
                    <xdr:rowOff>0</xdr:rowOff>
                  </from>
                  <to>
                    <xdr:col>10</xdr:col>
                    <xdr:colOff>0</xdr:colOff>
                    <xdr:row>1438</xdr:row>
                    <xdr:rowOff>0</xdr:rowOff>
                  </to>
                </anchor>
              </controlPr>
            </control>
          </mc:Choice>
        </mc:AlternateContent>
        <mc:AlternateContent xmlns:mc="http://schemas.openxmlformats.org/markup-compatibility/2006">
          <mc:Choice Requires="x14">
            <control shapeId="23753" r:id="rId476" name="Button 4297">
              <controlPr locked="0" defaultSize="0" print="0" autoFill="0" autoPict="0" macro="[0]!Sheet1.deleteRow">
                <anchor moveWithCells="1" sizeWithCells="1">
                  <from>
                    <xdr:col>6</xdr:col>
                    <xdr:colOff>0</xdr:colOff>
                    <xdr:row>1438</xdr:row>
                    <xdr:rowOff>0</xdr:rowOff>
                  </from>
                  <to>
                    <xdr:col>10</xdr:col>
                    <xdr:colOff>0</xdr:colOff>
                    <xdr:row>1439</xdr:row>
                    <xdr:rowOff>0</xdr:rowOff>
                  </to>
                </anchor>
              </controlPr>
            </control>
          </mc:Choice>
        </mc:AlternateContent>
        <mc:AlternateContent xmlns:mc="http://schemas.openxmlformats.org/markup-compatibility/2006">
          <mc:Choice Requires="x14">
            <control shapeId="23754" r:id="rId477" name="Button 4298">
              <controlPr locked="0" defaultSize="0" print="0" autoFill="0" autoPict="0" macro="[0]!Sheet1.deleteRow">
                <anchor moveWithCells="1" sizeWithCells="1">
                  <from>
                    <xdr:col>6</xdr:col>
                    <xdr:colOff>0</xdr:colOff>
                    <xdr:row>1439</xdr:row>
                    <xdr:rowOff>0</xdr:rowOff>
                  </from>
                  <to>
                    <xdr:col>10</xdr:col>
                    <xdr:colOff>0</xdr:colOff>
                    <xdr:row>1440</xdr:row>
                    <xdr:rowOff>0</xdr:rowOff>
                  </to>
                </anchor>
              </controlPr>
            </control>
          </mc:Choice>
        </mc:AlternateContent>
        <mc:AlternateContent xmlns:mc="http://schemas.openxmlformats.org/markup-compatibility/2006">
          <mc:Choice Requires="x14">
            <control shapeId="23755" r:id="rId478" name="Button 4299">
              <controlPr locked="0" defaultSize="0" print="0" autoFill="0" autoPict="0" macro="[0]!Sheet1.deleteRow">
                <anchor moveWithCells="1" sizeWithCells="1">
                  <from>
                    <xdr:col>6</xdr:col>
                    <xdr:colOff>0</xdr:colOff>
                    <xdr:row>1440</xdr:row>
                    <xdr:rowOff>0</xdr:rowOff>
                  </from>
                  <to>
                    <xdr:col>10</xdr:col>
                    <xdr:colOff>0</xdr:colOff>
                    <xdr:row>1441</xdr:row>
                    <xdr:rowOff>0</xdr:rowOff>
                  </to>
                </anchor>
              </controlPr>
            </control>
          </mc:Choice>
        </mc:AlternateContent>
        <mc:AlternateContent xmlns:mc="http://schemas.openxmlformats.org/markup-compatibility/2006">
          <mc:Choice Requires="x14">
            <control shapeId="23756" r:id="rId479" name="Button 4300">
              <controlPr locked="0" defaultSize="0" print="0" autoFill="0" autoPict="0" macro="[0]!Sheet1.deleteRow">
                <anchor moveWithCells="1" sizeWithCells="1">
                  <from>
                    <xdr:col>6</xdr:col>
                    <xdr:colOff>0</xdr:colOff>
                    <xdr:row>1441</xdr:row>
                    <xdr:rowOff>0</xdr:rowOff>
                  </from>
                  <to>
                    <xdr:col>10</xdr:col>
                    <xdr:colOff>0</xdr:colOff>
                    <xdr:row>1442</xdr:row>
                    <xdr:rowOff>0</xdr:rowOff>
                  </to>
                </anchor>
              </controlPr>
            </control>
          </mc:Choice>
        </mc:AlternateContent>
        <mc:AlternateContent xmlns:mc="http://schemas.openxmlformats.org/markup-compatibility/2006">
          <mc:Choice Requires="x14">
            <control shapeId="23758" r:id="rId480" name="Button 4302">
              <controlPr locked="0" defaultSize="0" print="0" autoFill="0" autoPict="0" macro="[0]!Sheet1.deleteRow">
                <anchor moveWithCells="1" sizeWithCells="1">
                  <from>
                    <xdr:col>6</xdr:col>
                    <xdr:colOff>0</xdr:colOff>
                    <xdr:row>1442</xdr:row>
                    <xdr:rowOff>0</xdr:rowOff>
                  </from>
                  <to>
                    <xdr:col>10</xdr:col>
                    <xdr:colOff>0</xdr:colOff>
                    <xdr:row>1443</xdr:row>
                    <xdr:rowOff>0</xdr:rowOff>
                  </to>
                </anchor>
              </controlPr>
            </control>
          </mc:Choice>
        </mc:AlternateContent>
        <mc:AlternateContent xmlns:mc="http://schemas.openxmlformats.org/markup-compatibility/2006">
          <mc:Choice Requires="x14">
            <control shapeId="23759" r:id="rId481" name="Button 4303">
              <controlPr locked="0" defaultSize="0" print="0" autoFill="0" autoPict="0" macro="[0]!Sheet1.deleteRow">
                <anchor moveWithCells="1" sizeWithCells="1">
                  <from>
                    <xdr:col>6</xdr:col>
                    <xdr:colOff>0</xdr:colOff>
                    <xdr:row>1443</xdr:row>
                    <xdr:rowOff>0</xdr:rowOff>
                  </from>
                  <to>
                    <xdr:col>10</xdr:col>
                    <xdr:colOff>0</xdr:colOff>
                    <xdr:row>1444</xdr:row>
                    <xdr:rowOff>0</xdr:rowOff>
                  </to>
                </anchor>
              </controlPr>
            </control>
          </mc:Choice>
        </mc:AlternateContent>
        <mc:AlternateContent xmlns:mc="http://schemas.openxmlformats.org/markup-compatibility/2006">
          <mc:Choice Requires="x14">
            <control shapeId="23760" r:id="rId482" name="Button 4304">
              <controlPr locked="0" defaultSize="0" print="0" autoFill="0" autoPict="0" macro="[0]!Sheet1.deleteRow">
                <anchor moveWithCells="1" sizeWithCells="1">
                  <from>
                    <xdr:col>6</xdr:col>
                    <xdr:colOff>0</xdr:colOff>
                    <xdr:row>1444</xdr:row>
                    <xdr:rowOff>0</xdr:rowOff>
                  </from>
                  <to>
                    <xdr:col>10</xdr:col>
                    <xdr:colOff>0</xdr:colOff>
                    <xdr:row>1445</xdr:row>
                    <xdr:rowOff>0</xdr:rowOff>
                  </to>
                </anchor>
              </controlPr>
            </control>
          </mc:Choice>
        </mc:AlternateContent>
        <mc:AlternateContent xmlns:mc="http://schemas.openxmlformats.org/markup-compatibility/2006">
          <mc:Choice Requires="x14">
            <control shapeId="23761" r:id="rId483" name="Button 4305">
              <controlPr locked="0" defaultSize="0" print="0" autoFill="0" autoPict="0" macro="[0]!Sheet1.deleteRow">
                <anchor moveWithCells="1" sizeWithCells="1">
                  <from>
                    <xdr:col>6</xdr:col>
                    <xdr:colOff>0</xdr:colOff>
                    <xdr:row>1445</xdr:row>
                    <xdr:rowOff>0</xdr:rowOff>
                  </from>
                  <to>
                    <xdr:col>10</xdr:col>
                    <xdr:colOff>0</xdr:colOff>
                    <xdr:row>1446</xdr:row>
                    <xdr:rowOff>0</xdr:rowOff>
                  </to>
                </anchor>
              </controlPr>
            </control>
          </mc:Choice>
        </mc:AlternateContent>
        <mc:AlternateContent xmlns:mc="http://schemas.openxmlformats.org/markup-compatibility/2006">
          <mc:Choice Requires="x14">
            <control shapeId="23762" r:id="rId484" name="Button 4306">
              <controlPr locked="0" defaultSize="0" print="0" autoFill="0" autoPict="0" macro="[0]!Sheet1.deleteRow">
                <anchor moveWithCells="1" sizeWithCells="1">
                  <from>
                    <xdr:col>6</xdr:col>
                    <xdr:colOff>0</xdr:colOff>
                    <xdr:row>1446</xdr:row>
                    <xdr:rowOff>0</xdr:rowOff>
                  </from>
                  <to>
                    <xdr:col>10</xdr:col>
                    <xdr:colOff>0</xdr:colOff>
                    <xdr:row>1447</xdr:row>
                    <xdr:rowOff>0</xdr:rowOff>
                  </to>
                </anchor>
              </controlPr>
            </control>
          </mc:Choice>
        </mc:AlternateContent>
        <mc:AlternateContent xmlns:mc="http://schemas.openxmlformats.org/markup-compatibility/2006">
          <mc:Choice Requires="x14">
            <control shapeId="23765" r:id="rId485" name="Button 4309">
              <controlPr locked="0" defaultSize="0" print="0" autoFill="0" autoPict="0" macro="[0]!Sheet1.deleteRow">
                <anchor moveWithCells="1" sizeWithCells="1">
                  <from>
                    <xdr:col>6</xdr:col>
                    <xdr:colOff>0</xdr:colOff>
                    <xdr:row>1447</xdr:row>
                    <xdr:rowOff>0</xdr:rowOff>
                  </from>
                  <to>
                    <xdr:col>10</xdr:col>
                    <xdr:colOff>0</xdr:colOff>
                    <xdr:row>1448</xdr:row>
                    <xdr:rowOff>0</xdr:rowOff>
                  </to>
                </anchor>
              </controlPr>
            </control>
          </mc:Choice>
        </mc:AlternateContent>
        <mc:AlternateContent xmlns:mc="http://schemas.openxmlformats.org/markup-compatibility/2006">
          <mc:Choice Requires="x14">
            <control shapeId="23786" r:id="rId486" name="Button 4330">
              <controlPr locked="0" defaultSize="0" print="0" autoFill="0" autoPict="0" macro="[0]!Sheet1.InsertNewTableRow">
                <anchor moveWithCells="1" sizeWithCells="1">
                  <from>
                    <xdr:col>6</xdr:col>
                    <xdr:colOff>0</xdr:colOff>
                    <xdr:row>1457</xdr:row>
                    <xdr:rowOff>0</xdr:rowOff>
                  </from>
                  <to>
                    <xdr:col>10</xdr:col>
                    <xdr:colOff>0</xdr:colOff>
                    <xdr:row>1458</xdr:row>
                    <xdr:rowOff>0</xdr:rowOff>
                  </to>
                </anchor>
              </controlPr>
            </control>
          </mc:Choice>
        </mc:AlternateContent>
        <mc:AlternateContent xmlns:mc="http://schemas.openxmlformats.org/markup-compatibility/2006">
          <mc:Choice Requires="x14">
            <control shapeId="23787" r:id="rId487" name="Button 4331">
              <controlPr locked="0" defaultSize="0" print="0" autoFill="0" autoPict="0" macro="[0]!Sheet1.deleteRow">
                <anchor moveWithCells="1" sizeWithCells="1">
                  <from>
                    <xdr:col>6</xdr:col>
                    <xdr:colOff>0</xdr:colOff>
                    <xdr:row>1458</xdr:row>
                    <xdr:rowOff>0</xdr:rowOff>
                  </from>
                  <to>
                    <xdr:col>10</xdr:col>
                    <xdr:colOff>0</xdr:colOff>
                    <xdr:row>1459</xdr:row>
                    <xdr:rowOff>0</xdr:rowOff>
                  </to>
                </anchor>
              </controlPr>
            </control>
          </mc:Choice>
        </mc:AlternateContent>
        <mc:AlternateContent xmlns:mc="http://schemas.openxmlformats.org/markup-compatibility/2006">
          <mc:Choice Requires="x14">
            <control shapeId="23788" r:id="rId488" name="Button 4332">
              <controlPr locked="0" defaultSize="0" print="0" autoFill="0" autoPict="0" macro="[0]!Sheet1.deleteProcedure">
                <anchor moveWithCells="1" sizeWithCells="1">
                  <from>
                    <xdr:col>6</xdr:col>
                    <xdr:colOff>0</xdr:colOff>
                    <xdr:row>1450</xdr:row>
                    <xdr:rowOff>0</xdr:rowOff>
                  </from>
                  <to>
                    <xdr:col>10</xdr:col>
                    <xdr:colOff>0</xdr:colOff>
                    <xdr:row>1451</xdr:row>
                    <xdr:rowOff>0</xdr:rowOff>
                  </to>
                </anchor>
              </controlPr>
            </control>
          </mc:Choice>
        </mc:AlternateContent>
        <mc:AlternateContent xmlns:mc="http://schemas.openxmlformats.org/markup-compatibility/2006">
          <mc:Choice Requires="x14">
            <control shapeId="23791" r:id="rId489" name="Button 4335">
              <controlPr locked="0" defaultSize="0" print="0" autoFill="0" autoPict="0" macro="[0]!Sheet1.deleteRow">
                <anchor moveWithCells="1" sizeWithCells="1">
                  <from>
                    <xdr:col>6</xdr:col>
                    <xdr:colOff>0</xdr:colOff>
                    <xdr:row>1459</xdr:row>
                    <xdr:rowOff>0</xdr:rowOff>
                  </from>
                  <to>
                    <xdr:col>10</xdr:col>
                    <xdr:colOff>0</xdr:colOff>
                    <xdr:row>1460</xdr:row>
                    <xdr:rowOff>0</xdr:rowOff>
                  </to>
                </anchor>
              </controlPr>
            </control>
          </mc:Choice>
        </mc:AlternateContent>
        <mc:AlternateContent xmlns:mc="http://schemas.openxmlformats.org/markup-compatibility/2006">
          <mc:Choice Requires="x14">
            <control shapeId="23792" r:id="rId490" name="Button 4336">
              <controlPr locked="0" defaultSize="0" print="0" autoFill="0" autoPict="0" macro="[0]!Sheet1.deleteRow">
                <anchor moveWithCells="1" sizeWithCells="1">
                  <from>
                    <xdr:col>6</xdr:col>
                    <xdr:colOff>0</xdr:colOff>
                    <xdr:row>1460</xdr:row>
                    <xdr:rowOff>0</xdr:rowOff>
                  </from>
                  <to>
                    <xdr:col>10</xdr:col>
                    <xdr:colOff>0</xdr:colOff>
                    <xdr:row>1461</xdr:row>
                    <xdr:rowOff>0</xdr:rowOff>
                  </to>
                </anchor>
              </controlPr>
            </control>
          </mc:Choice>
        </mc:AlternateContent>
        <mc:AlternateContent xmlns:mc="http://schemas.openxmlformats.org/markup-compatibility/2006">
          <mc:Choice Requires="x14">
            <control shapeId="23794" r:id="rId491" name="Button 4338">
              <controlPr locked="0" defaultSize="0" print="0" autoFill="0" autoPict="0" macro="[0]!Sheet1.deleteRow">
                <anchor moveWithCells="1" sizeWithCells="1">
                  <from>
                    <xdr:col>6</xdr:col>
                    <xdr:colOff>0</xdr:colOff>
                    <xdr:row>1461</xdr:row>
                    <xdr:rowOff>0</xdr:rowOff>
                  </from>
                  <to>
                    <xdr:col>10</xdr:col>
                    <xdr:colOff>0</xdr:colOff>
                    <xdr:row>1462</xdr:row>
                    <xdr:rowOff>0</xdr:rowOff>
                  </to>
                </anchor>
              </controlPr>
            </control>
          </mc:Choice>
        </mc:AlternateContent>
        <mc:AlternateContent xmlns:mc="http://schemas.openxmlformats.org/markup-compatibility/2006">
          <mc:Choice Requires="x14">
            <control shapeId="23796" r:id="rId492" name="Button 4340">
              <controlPr locked="0" defaultSize="0" print="0" autoFill="0" autoPict="0" macro="[0]!Sheet1.deleteRow">
                <anchor moveWithCells="1" sizeWithCells="1">
                  <from>
                    <xdr:col>6</xdr:col>
                    <xdr:colOff>0</xdr:colOff>
                    <xdr:row>1462</xdr:row>
                    <xdr:rowOff>0</xdr:rowOff>
                  </from>
                  <to>
                    <xdr:col>10</xdr:col>
                    <xdr:colOff>0</xdr:colOff>
                    <xdr:row>1463</xdr:row>
                    <xdr:rowOff>0</xdr:rowOff>
                  </to>
                </anchor>
              </controlPr>
            </control>
          </mc:Choice>
        </mc:AlternateContent>
        <mc:AlternateContent xmlns:mc="http://schemas.openxmlformats.org/markup-compatibility/2006">
          <mc:Choice Requires="x14">
            <control shapeId="23798" r:id="rId493" name="Button 4342">
              <controlPr locked="0" defaultSize="0" print="0" autoFill="0" autoPict="0" macro="[0]!Sheet1.deleteRow">
                <anchor moveWithCells="1" sizeWithCells="1">
                  <from>
                    <xdr:col>6</xdr:col>
                    <xdr:colOff>0</xdr:colOff>
                    <xdr:row>1463</xdr:row>
                    <xdr:rowOff>0</xdr:rowOff>
                  </from>
                  <to>
                    <xdr:col>10</xdr:col>
                    <xdr:colOff>0</xdr:colOff>
                    <xdr:row>1464</xdr:row>
                    <xdr:rowOff>0</xdr:rowOff>
                  </to>
                </anchor>
              </controlPr>
            </control>
          </mc:Choice>
        </mc:AlternateContent>
        <mc:AlternateContent xmlns:mc="http://schemas.openxmlformats.org/markup-compatibility/2006">
          <mc:Choice Requires="x14">
            <control shapeId="23800" r:id="rId494" name="Button 4344">
              <controlPr locked="0" defaultSize="0" print="0" autoFill="0" autoPict="0" macro="[0]!Sheet1.deleteRow">
                <anchor moveWithCells="1" sizeWithCells="1">
                  <from>
                    <xdr:col>6</xdr:col>
                    <xdr:colOff>0</xdr:colOff>
                    <xdr:row>1464</xdr:row>
                    <xdr:rowOff>0</xdr:rowOff>
                  </from>
                  <to>
                    <xdr:col>10</xdr:col>
                    <xdr:colOff>0</xdr:colOff>
                    <xdr:row>1465</xdr:row>
                    <xdr:rowOff>0</xdr:rowOff>
                  </to>
                </anchor>
              </controlPr>
            </control>
          </mc:Choice>
        </mc:AlternateContent>
        <mc:AlternateContent xmlns:mc="http://schemas.openxmlformats.org/markup-compatibility/2006">
          <mc:Choice Requires="x14">
            <control shapeId="23801" r:id="rId495" name="Button 4345">
              <controlPr locked="0" defaultSize="0" print="0" autoFill="0" autoPict="0" macro="[0]!Sheet1.deleteRow">
                <anchor moveWithCells="1" sizeWithCells="1">
                  <from>
                    <xdr:col>6</xdr:col>
                    <xdr:colOff>0</xdr:colOff>
                    <xdr:row>1465</xdr:row>
                    <xdr:rowOff>0</xdr:rowOff>
                  </from>
                  <to>
                    <xdr:col>10</xdr:col>
                    <xdr:colOff>0</xdr:colOff>
                    <xdr:row>1466</xdr:row>
                    <xdr:rowOff>0</xdr:rowOff>
                  </to>
                </anchor>
              </controlPr>
            </control>
          </mc:Choice>
        </mc:AlternateContent>
        <mc:AlternateContent xmlns:mc="http://schemas.openxmlformats.org/markup-compatibility/2006">
          <mc:Choice Requires="x14">
            <control shapeId="23802" r:id="rId496" name="Button 4346">
              <controlPr locked="0" defaultSize="0" print="0" autoFill="0" autoPict="0" macro="[0]!Sheet1.deleteRow">
                <anchor moveWithCells="1" sizeWithCells="1">
                  <from>
                    <xdr:col>6</xdr:col>
                    <xdr:colOff>0</xdr:colOff>
                    <xdr:row>1466</xdr:row>
                    <xdr:rowOff>0</xdr:rowOff>
                  </from>
                  <to>
                    <xdr:col>10</xdr:col>
                    <xdr:colOff>0</xdr:colOff>
                    <xdr:row>1467</xdr:row>
                    <xdr:rowOff>0</xdr:rowOff>
                  </to>
                </anchor>
              </controlPr>
            </control>
          </mc:Choice>
        </mc:AlternateContent>
        <mc:AlternateContent xmlns:mc="http://schemas.openxmlformats.org/markup-compatibility/2006">
          <mc:Choice Requires="x14">
            <control shapeId="23806" r:id="rId497" name="Button 4350">
              <controlPr locked="0" defaultSize="0" print="0" autoFill="0" autoPict="0" macro="[0]!Sheet1.deleteRow">
                <anchor moveWithCells="1" sizeWithCells="1">
                  <from>
                    <xdr:col>6</xdr:col>
                    <xdr:colOff>0</xdr:colOff>
                    <xdr:row>1467</xdr:row>
                    <xdr:rowOff>0</xdr:rowOff>
                  </from>
                  <to>
                    <xdr:col>10</xdr:col>
                    <xdr:colOff>0</xdr:colOff>
                    <xdr:row>1468</xdr:row>
                    <xdr:rowOff>0</xdr:rowOff>
                  </to>
                </anchor>
              </controlPr>
            </control>
          </mc:Choice>
        </mc:AlternateContent>
        <mc:AlternateContent xmlns:mc="http://schemas.openxmlformats.org/markup-compatibility/2006">
          <mc:Choice Requires="x14">
            <control shapeId="23807" r:id="rId498" name="Button 4351">
              <controlPr locked="0" defaultSize="0" print="0" autoFill="0" autoPict="0" macro="[0]!Sheet1.deleteRow">
                <anchor moveWithCells="1" sizeWithCells="1">
                  <from>
                    <xdr:col>6</xdr:col>
                    <xdr:colOff>0</xdr:colOff>
                    <xdr:row>1468</xdr:row>
                    <xdr:rowOff>0</xdr:rowOff>
                  </from>
                  <to>
                    <xdr:col>10</xdr:col>
                    <xdr:colOff>0</xdr:colOff>
                    <xdr:row>1469</xdr:row>
                    <xdr:rowOff>0</xdr:rowOff>
                  </to>
                </anchor>
              </controlPr>
            </control>
          </mc:Choice>
        </mc:AlternateContent>
        <mc:AlternateContent xmlns:mc="http://schemas.openxmlformats.org/markup-compatibility/2006">
          <mc:Choice Requires="x14">
            <control shapeId="23808" r:id="rId499" name="Button 4352">
              <controlPr locked="0" defaultSize="0" print="0" autoFill="0" autoPict="0" macro="[0]!Sheet1.deleteRow">
                <anchor moveWithCells="1" sizeWithCells="1">
                  <from>
                    <xdr:col>6</xdr:col>
                    <xdr:colOff>0</xdr:colOff>
                    <xdr:row>1469</xdr:row>
                    <xdr:rowOff>0</xdr:rowOff>
                  </from>
                  <to>
                    <xdr:col>10</xdr:col>
                    <xdr:colOff>0</xdr:colOff>
                    <xdr:row>1470</xdr:row>
                    <xdr:rowOff>0</xdr:rowOff>
                  </to>
                </anchor>
              </controlPr>
            </control>
          </mc:Choice>
        </mc:AlternateContent>
        <mc:AlternateContent xmlns:mc="http://schemas.openxmlformats.org/markup-compatibility/2006">
          <mc:Choice Requires="x14">
            <control shapeId="23811" r:id="rId500" name="Button 4355">
              <controlPr locked="0" defaultSize="0" print="0" autoFill="0" autoPict="0" macro="[0]!Sheet1.deleteRow">
                <anchor moveWithCells="1" sizeWithCells="1">
                  <from>
                    <xdr:col>6</xdr:col>
                    <xdr:colOff>0</xdr:colOff>
                    <xdr:row>1470</xdr:row>
                    <xdr:rowOff>0</xdr:rowOff>
                  </from>
                  <to>
                    <xdr:col>10</xdr:col>
                    <xdr:colOff>0</xdr:colOff>
                    <xdr:row>1471</xdr:row>
                    <xdr:rowOff>0</xdr:rowOff>
                  </to>
                </anchor>
              </controlPr>
            </control>
          </mc:Choice>
        </mc:AlternateContent>
        <mc:AlternateContent xmlns:mc="http://schemas.openxmlformats.org/markup-compatibility/2006">
          <mc:Choice Requires="x14">
            <control shapeId="23813" r:id="rId501" name="Button 4357">
              <controlPr locked="0" defaultSize="0" print="0" autoFill="0" autoPict="0" macro="[0]!Sheet1.deleteRow">
                <anchor moveWithCells="1" sizeWithCells="1">
                  <from>
                    <xdr:col>6</xdr:col>
                    <xdr:colOff>0</xdr:colOff>
                    <xdr:row>1471</xdr:row>
                    <xdr:rowOff>0</xdr:rowOff>
                  </from>
                  <to>
                    <xdr:col>10</xdr:col>
                    <xdr:colOff>0</xdr:colOff>
                    <xdr:row>1472</xdr:row>
                    <xdr:rowOff>0</xdr:rowOff>
                  </to>
                </anchor>
              </controlPr>
            </control>
          </mc:Choice>
        </mc:AlternateContent>
        <mc:AlternateContent xmlns:mc="http://schemas.openxmlformats.org/markup-compatibility/2006">
          <mc:Choice Requires="x14">
            <control shapeId="23815" r:id="rId502" name="Button 4359">
              <controlPr locked="0" defaultSize="0" print="0" autoFill="0" autoPict="0" macro="[0]!Sheet1.deleteRow">
                <anchor moveWithCells="1" sizeWithCells="1">
                  <from>
                    <xdr:col>6</xdr:col>
                    <xdr:colOff>0</xdr:colOff>
                    <xdr:row>1472</xdr:row>
                    <xdr:rowOff>0</xdr:rowOff>
                  </from>
                  <to>
                    <xdr:col>10</xdr:col>
                    <xdr:colOff>0</xdr:colOff>
                    <xdr:row>1473</xdr:row>
                    <xdr:rowOff>0</xdr:rowOff>
                  </to>
                </anchor>
              </controlPr>
            </control>
          </mc:Choice>
        </mc:AlternateContent>
        <mc:AlternateContent xmlns:mc="http://schemas.openxmlformats.org/markup-compatibility/2006">
          <mc:Choice Requires="x14">
            <control shapeId="23835" r:id="rId503" name="Button 4379">
              <controlPr locked="0" defaultSize="0" print="0" autoFill="0" autoPict="0" macro="[0]!Sheet1.InsertNewTableRow">
                <anchor moveWithCells="1" sizeWithCells="1">
                  <from>
                    <xdr:col>6</xdr:col>
                    <xdr:colOff>0</xdr:colOff>
                    <xdr:row>1482</xdr:row>
                    <xdr:rowOff>0</xdr:rowOff>
                  </from>
                  <to>
                    <xdr:col>10</xdr:col>
                    <xdr:colOff>0</xdr:colOff>
                    <xdr:row>1483</xdr:row>
                    <xdr:rowOff>0</xdr:rowOff>
                  </to>
                </anchor>
              </controlPr>
            </control>
          </mc:Choice>
        </mc:AlternateContent>
        <mc:AlternateContent xmlns:mc="http://schemas.openxmlformats.org/markup-compatibility/2006">
          <mc:Choice Requires="x14">
            <control shapeId="23836" r:id="rId504" name="Button 4380">
              <controlPr locked="0" defaultSize="0" print="0" autoFill="0" autoPict="0" macro="[0]!Sheet1.deleteRow">
                <anchor moveWithCells="1" sizeWithCells="1">
                  <from>
                    <xdr:col>6</xdr:col>
                    <xdr:colOff>0</xdr:colOff>
                    <xdr:row>1483</xdr:row>
                    <xdr:rowOff>0</xdr:rowOff>
                  </from>
                  <to>
                    <xdr:col>10</xdr:col>
                    <xdr:colOff>0</xdr:colOff>
                    <xdr:row>1484</xdr:row>
                    <xdr:rowOff>0</xdr:rowOff>
                  </to>
                </anchor>
              </controlPr>
            </control>
          </mc:Choice>
        </mc:AlternateContent>
        <mc:AlternateContent xmlns:mc="http://schemas.openxmlformats.org/markup-compatibility/2006">
          <mc:Choice Requires="x14">
            <control shapeId="23837" r:id="rId505" name="Button 4381">
              <controlPr locked="0" defaultSize="0" print="0" autoFill="0" autoPict="0" macro="[0]!Sheet1.deleteProcedure">
                <anchor moveWithCells="1" sizeWithCells="1">
                  <from>
                    <xdr:col>6</xdr:col>
                    <xdr:colOff>0</xdr:colOff>
                    <xdr:row>1475</xdr:row>
                    <xdr:rowOff>0</xdr:rowOff>
                  </from>
                  <to>
                    <xdr:col>10</xdr:col>
                    <xdr:colOff>0</xdr:colOff>
                    <xdr:row>1476</xdr:row>
                    <xdr:rowOff>0</xdr:rowOff>
                  </to>
                </anchor>
              </controlPr>
            </control>
          </mc:Choice>
        </mc:AlternateContent>
        <mc:AlternateContent xmlns:mc="http://schemas.openxmlformats.org/markup-compatibility/2006">
          <mc:Choice Requires="x14">
            <control shapeId="23846" r:id="rId506" name="Button 4390">
              <controlPr locked="0" defaultSize="0" print="0" autoFill="0" autoPict="0" macro="[0]!Sheet1.deleteRow">
                <anchor moveWithCells="1" sizeWithCells="1">
                  <from>
                    <xdr:col>6</xdr:col>
                    <xdr:colOff>0</xdr:colOff>
                    <xdr:row>1484</xdr:row>
                    <xdr:rowOff>0</xdr:rowOff>
                  </from>
                  <to>
                    <xdr:col>10</xdr:col>
                    <xdr:colOff>0</xdr:colOff>
                    <xdr:row>1485</xdr:row>
                    <xdr:rowOff>0</xdr:rowOff>
                  </to>
                </anchor>
              </controlPr>
            </control>
          </mc:Choice>
        </mc:AlternateContent>
        <mc:AlternateContent xmlns:mc="http://schemas.openxmlformats.org/markup-compatibility/2006">
          <mc:Choice Requires="x14">
            <control shapeId="23847" r:id="rId507" name="Button 4391">
              <controlPr locked="0" defaultSize="0" print="0" autoFill="0" autoPict="0" macro="[0]!Sheet1.deleteRow">
                <anchor moveWithCells="1" sizeWithCells="1">
                  <from>
                    <xdr:col>6</xdr:col>
                    <xdr:colOff>0</xdr:colOff>
                    <xdr:row>1485</xdr:row>
                    <xdr:rowOff>0</xdr:rowOff>
                  </from>
                  <to>
                    <xdr:col>10</xdr:col>
                    <xdr:colOff>0</xdr:colOff>
                    <xdr:row>1486</xdr:row>
                    <xdr:rowOff>0</xdr:rowOff>
                  </to>
                </anchor>
              </controlPr>
            </control>
          </mc:Choice>
        </mc:AlternateContent>
        <mc:AlternateContent xmlns:mc="http://schemas.openxmlformats.org/markup-compatibility/2006">
          <mc:Choice Requires="x14">
            <control shapeId="23848" r:id="rId508" name="Button 4392">
              <controlPr locked="0" defaultSize="0" print="0" autoFill="0" autoPict="0" macro="[0]!Sheet1.deleteRow">
                <anchor moveWithCells="1" sizeWithCells="1">
                  <from>
                    <xdr:col>6</xdr:col>
                    <xdr:colOff>0</xdr:colOff>
                    <xdr:row>1486</xdr:row>
                    <xdr:rowOff>0</xdr:rowOff>
                  </from>
                  <to>
                    <xdr:col>10</xdr:col>
                    <xdr:colOff>0</xdr:colOff>
                    <xdr:row>1487</xdr:row>
                    <xdr:rowOff>0</xdr:rowOff>
                  </to>
                </anchor>
              </controlPr>
            </control>
          </mc:Choice>
        </mc:AlternateContent>
        <mc:AlternateContent xmlns:mc="http://schemas.openxmlformats.org/markup-compatibility/2006">
          <mc:Choice Requires="x14">
            <control shapeId="23849" r:id="rId509" name="Button 4393">
              <controlPr locked="0" defaultSize="0" print="0" autoFill="0" autoPict="0" macro="[0]!Sheet1.deleteRow">
                <anchor moveWithCells="1" sizeWithCells="1">
                  <from>
                    <xdr:col>6</xdr:col>
                    <xdr:colOff>0</xdr:colOff>
                    <xdr:row>1487</xdr:row>
                    <xdr:rowOff>0</xdr:rowOff>
                  </from>
                  <to>
                    <xdr:col>10</xdr:col>
                    <xdr:colOff>0</xdr:colOff>
                    <xdr:row>1488</xdr:row>
                    <xdr:rowOff>0</xdr:rowOff>
                  </to>
                </anchor>
              </controlPr>
            </control>
          </mc:Choice>
        </mc:AlternateContent>
        <mc:AlternateContent xmlns:mc="http://schemas.openxmlformats.org/markup-compatibility/2006">
          <mc:Choice Requires="x14">
            <control shapeId="23850" r:id="rId510" name="Button 4394">
              <controlPr locked="0" defaultSize="0" print="0" autoFill="0" autoPict="0" macro="[0]!Sheet1.deleteRow">
                <anchor moveWithCells="1" sizeWithCells="1">
                  <from>
                    <xdr:col>6</xdr:col>
                    <xdr:colOff>0</xdr:colOff>
                    <xdr:row>1488</xdr:row>
                    <xdr:rowOff>0</xdr:rowOff>
                  </from>
                  <to>
                    <xdr:col>10</xdr:col>
                    <xdr:colOff>0</xdr:colOff>
                    <xdr:row>1489</xdr:row>
                    <xdr:rowOff>0</xdr:rowOff>
                  </to>
                </anchor>
              </controlPr>
            </control>
          </mc:Choice>
        </mc:AlternateContent>
        <mc:AlternateContent xmlns:mc="http://schemas.openxmlformats.org/markup-compatibility/2006">
          <mc:Choice Requires="x14">
            <control shapeId="23851" r:id="rId511" name="Button 4395">
              <controlPr locked="0" defaultSize="0" print="0" autoFill="0" autoPict="0" macro="[0]!Sheet1.deleteRow">
                <anchor moveWithCells="1" sizeWithCells="1">
                  <from>
                    <xdr:col>6</xdr:col>
                    <xdr:colOff>0</xdr:colOff>
                    <xdr:row>1489</xdr:row>
                    <xdr:rowOff>0</xdr:rowOff>
                  </from>
                  <to>
                    <xdr:col>10</xdr:col>
                    <xdr:colOff>0</xdr:colOff>
                    <xdr:row>1490</xdr:row>
                    <xdr:rowOff>0</xdr:rowOff>
                  </to>
                </anchor>
              </controlPr>
            </control>
          </mc:Choice>
        </mc:AlternateContent>
        <mc:AlternateContent xmlns:mc="http://schemas.openxmlformats.org/markup-compatibility/2006">
          <mc:Choice Requires="x14">
            <control shapeId="23852" r:id="rId512" name="Button 4396">
              <controlPr locked="0" defaultSize="0" print="0" autoFill="0" autoPict="0" macro="[0]!Sheet1.deleteRow">
                <anchor moveWithCells="1" sizeWithCells="1">
                  <from>
                    <xdr:col>6</xdr:col>
                    <xdr:colOff>0</xdr:colOff>
                    <xdr:row>1490</xdr:row>
                    <xdr:rowOff>0</xdr:rowOff>
                  </from>
                  <to>
                    <xdr:col>10</xdr:col>
                    <xdr:colOff>0</xdr:colOff>
                    <xdr:row>1491</xdr:row>
                    <xdr:rowOff>0</xdr:rowOff>
                  </to>
                </anchor>
              </controlPr>
            </control>
          </mc:Choice>
        </mc:AlternateContent>
        <mc:AlternateContent xmlns:mc="http://schemas.openxmlformats.org/markup-compatibility/2006">
          <mc:Choice Requires="x14">
            <control shapeId="23853" r:id="rId513" name="Button 4397">
              <controlPr locked="0" defaultSize="0" print="0" autoFill="0" autoPict="0" macro="[0]!Sheet1.deleteRow">
                <anchor moveWithCells="1" sizeWithCells="1">
                  <from>
                    <xdr:col>6</xdr:col>
                    <xdr:colOff>0</xdr:colOff>
                    <xdr:row>1491</xdr:row>
                    <xdr:rowOff>0</xdr:rowOff>
                  </from>
                  <to>
                    <xdr:col>10</xdr:col>
                    <xdr:colOff>0</xdr:colOff>
                    <xdr:row>1492</xdr:row>
                    <xdr:rowOff>0</xdr:rowOff>
                  </to>
                </anchor>
              </controlPr>
            </control>
          </mc:Choice>
        </mc:AlternateContent>
        <mc:AlternateContent xmlns:mc="http://schemas.openxmlformats.org/markup-compatibility/2006">
          <mc:Choice Requires="x14">
            <control shapeId="23854" r:id="rId514" name="Button 4398">
              <controlPr locked="0" defaultSize="0" print="0" autoFill="0" autoPict="0" macro="[0]!Sheet1.deleteRow">
                <anchor moveWithCells="1" sizeWithCells="1">
                  <from>
                    <xdr:col>6</xdr:col>
                    <xdr:colOff>0</xdr:colOff>
                    <xdr:row>1492</xdr:row>
                    <xdr:rowOff>0</xdr:rowOff>
                  </from>
                  <to>
                    <xdr:col>10</xdr:col>
                    <xdr:colOff>0</xdr:colOff>
                    <xdr:row>1493</xdr:row>
                    <xdr:rowOff>0</xdr:rowOff>
                  </to>
                </anchor>
              </controlPr>
            </control>
          </mc:Choice>
        </mc:AlternateContent>
        <mc:AlternateContent xmlns:mc="http://schemas.openxmlformats.org/markup-compatibility/2006">
          <mc:Choice Requires="x14">
            <control shapeId="23855" r:id="rId515" name="Button 4399">
              <controlPr locked="0" defaultSize="0" print="0" autoFill="0" autoPict="0" macro="[0]!Sheet1.deleteRow">
                <anchor moveWithCells="1" sizeWithCells="1">
                  <from>
                    <xdr:col>6</xdr:col>
                    <xdr:colOff>0</xdr:colOff>
                    <xdr:row>1493</xdr:row>
                    <xdr:rowOff>0</xdr:rowOff>
                  </from>
                  <to>
                    <xdr:col>10</xdr:col>
                    <xdr:colOff>0</xdr:colOff>
                    <xdr:row>1494</xdr:row>
                    <xdr:rowOff>0</xdr:rowOff>
                  </to>
                </anchor>
              </controlPr>
            </control>
          </mc:Choice>
        </mc:AlternateContent>
        <mc:AlternateContent xmlns:mc="http://schemas.openxmlformats.org/markup-compatibility/2006">
          <mc:Choice Requires="x14">
            <control shapeId="23856" r:id="rId516" name="Button 4400">
              <controlPr locked="0" defaultSize="0" print="0" autoFill="0" autoPict="0" macro="[0]!Sheet1.deleteRow">
                <anchor moveWithCells="1" sizeWithCells="1">
                  <from>
                    <xdr:col>6</xdr:col>
                    <xdr:colOff>0</xdr:colOff>
                    <xdr:row>1494</xdr:row>
                    <xdr:rowOff>0</xdr:rowOff>
                  </from>
                  <to>
                    <xdr:col>10</xdr:col>
                    <xdr:colOff>0</xdr:colOff>
                    <xdr:row>1495</xdr:row>
                    <xdr:rowOff>0</xdr:rowOff>
                  </to>
                </anchor>
              </controlPr>
            </control>
          </mc:Choice>
        </mc:AlternateContent>
        <mc:AlternateContent xmlns:mc="http://schemas.openxmlformats.org/markup-compatibility/2006">
          <mc:Choice Requires="x14">
            <control shapeId="23857" r:id="rId517" name="Button 4401">
              <controlPr locked="0" defaultSize="0" print="0" autoFill="0" autoPict="0" macro="[0]!Sheet1.deleteRow">
                <anchor moveWithCells="1" sizeWithCells="1">
                  <from>
                    <xdr:col>6</xdr:col>
                    <xdr:colOff>0</xdr:colOff>
                    <xdr:row>1495</xdr:row>
                    <xdr:rowOff>0</xdr:rowOff>
                  </from>
                  <to>
                    <xdr:col>10</xdr:col>
                    <xdr:colOff>0</xdr:colOff>
                    <xdr:row>1496</xdr:row>
                    <xdr:rowOff>0</xdr:rowOff>
                  </to>
                </anchor>
              </controlPr>
            </control>
          </mc:Choice>
        </mc:AlternateContent>
        <mc:AlternateContent xmlns:mc="http://schemas.openxmlformats.org/markup-compatibility/2006">
          <mc:Choice Requires="x14">
            <control shapeId="23861" r:id="rId518" name="Button 4405">
              <controlPr locked="0" defaultSize="0" print="0" autoFill="0" autoPict="0" macro="[0]!Sheet1.deleteRow">
                <anchor moveWithCells="1" sizeWithCells="1">
                  <from>
                    <xdr:col>6</xdr:col>
                    <xdr:colOff>0</xdr:colOff>
                    <xdr:row>1496</xdr:row>
                    <xdr:rowOff>0</xdr:rowOff>
                  </from>
                  <to>
                    <xdr:col>10</xdr:col>
                    <xdr:colOff>0</xdr:colOff>
                    <xdr:row>1497</xdr:row>
                    <xdr:rowOff>0</xdr:rowOff>
                  </to>
                </anchor>
              </controlPr>
            </control>
          </mc:Choice>
        </mc:AlternateContent>
        <mc:AlternateContent xmlns:mc="http://schemas.openxmlformats.org/markup-compatibility/2006">
          <mc:Choice Requires="x14">
            <control shapeId="23862" r:id="rId519" name="Button 4406">
              <controlPr locked="0" defaultSize="0" print="0" autoFill="0" autoPict="0" macro="[0]!Sheet1.deleteRow">
                <anchor moveWithCells="1" sizeWithCells="1">
                  <from>
                    <xdr:col>6</xdr:col>
                    <xdr:colOff>0</xdr:colOff>
                    <xdr:row>1497</xdr:row>
                    <xdr:rowOff>0</xdr:rowOff>
                  </from>
                  <to>
                    <xdr:col>10</xdr:col>
                    <xdr:colOff>0</xdr:colOff>
                    <xdr:row>1498</xdr:row>
                    <xdr:rowOff>0</xdr:rowOff>
                  </to>
                </anchor>
              </controlPr>
            </control>
          </mc:Choice>
        </mc:AlternateContent>
        <mc:AlternateContent xmlns:mc="http://schemas.openxmlformats.org/markup-compatibility/2006">
          <mc:Choice Requires="x14">
            <control shapeId="23863" r:id="rId520" name="Button 4407">
              <controlPr locked="0" defaultSize="0" print="0" autoFill="0" autoPict="0" macro="[0]!Sheet1.deleteRow">
                <anchor moveWithCells="1" sizeWithCells="1">
                  <from>
                    <xdr:col>6</xdr:col>
                    <xdr:colOff>0</xdr:colOff>
                    <xdr:row>1498</xdr:row>
                    <xdr:rowOff>0</xdr:rowOff>
                  </from>
                  <to>
                    <xdr:col>10</xdr:col>
                    <xdr:colOff>0</xdr:colOff>
                    <xdr:row>1499</xdr:row>
                    <xdr:rowOff>0</xdr:rowOff>
                  </to>
                </anchor>
              </controlPr>
            </control>
          </mc:Choice>
        </mc:AlternateContent>
        <mc:AlternateContent xmlns:mc="http://schemas.openxmlformats.org/markup-compatibility/2006">
          <mc:Choice Requires="x14">
            <control shapeId="23864" r:id="rId521" name="Button 4408">
              <controlPr locked="0" defaultSize="0" print="0" autoFill="0" autoPict="0" macro="[0]!Sheet1.deleteRow">
                <anchor moveWithCells="1" sizeWithCells="1">
                  <from>
                    <xdr:col>6</xdr:col>
                    <xdr:colOff>0</xdr:colOff>
                    <xdr:row>1499</xdr:row>
                    <xdr:rowOff>0</xdr:rowOff>
                  </from>
                  <to>
                    <xdr:col>10</xdr:col>
                    <xdr:colOff>0</xdr:colOff>
                    <xdr:row>1500</xdr:row>
                    <xdr:rowOff>0</xdr:rowOff>
                  </to>
                </anchor>
              </controlPr>
            </control>
          </mc:Choice>
        </mc:AlternateContent>
        <mc:AlternateContent xmlns:mc="http://schemas.openxmlformats.org/markup-compatibility/2006">
          <mc:Choice Requires="x14">
            <control shapeId="23868" r:id="rId522" name="Button 4412">
              <controlPr locked="0" defaultSize="0" print="0" autoFill="0" autoPict="0" macro="[0]!Sheet1.deleteRow">
                <anchor moveWithCells="1" sizeWithCells="1">
                  <from>
                    <xdr:col>6</xdr:col>
                    <xdr:colOff>0</xdr:colOff>
                    <xdr:row>1500</xdr:row>
                    <xdr:rowOff>0</xdr:rowOff>
                  </from>
                  <to>
                    <xdr:col>10</xdr:col>
                    <xdr:colOff>0</xdr:colOff>
                    <xdr:row>1501</xdr:row>
                    <xdr:rowOff>0</xdr:rowOff>
                  </to>
                </anchor>
              </controlPr>
            </control>
          </mc:Choice>
        </mc:AlternateContent>
        <mc:AlternateContent xmlns:mc="http://schemas.openxmlformats.org/markup-compatibility/2006">
          <mc:Choice Requires="x14">
            <control shapeId="23984" r:id="rId523" name="Button 4528">
              <controlPr locked="0" defaultSize="0" print="0" autoFill="0" autoPict="0" macro="[0]!Sheet1.InsertNewTableRow">
                <anchor moveWithCells="1" sizeWithCells="1">
                  <from>
                    <xdr:col>6</xdr:col>
                    <xdr:colOff>0</xdr:colOff>
                    <xdr:row>1510</xdr:row>
                    <xdr:rowOff>0</xdr:rowOff>
                  </from>
                  <to>
                    <xdr:col>10</xdr:col>
                    <xdr:colOff>0</xdr:colOff>
                    <xdr:row>1511</xdr:row>
                    <xdr:rowOff>0</xdr:rowOff>
                  </to>
                </anchor>
              </controlPr>
            </control>
          </mc:Choice>
        </mc:AlternateContent>
        <mc:AlternateContent xmlns:mc="http://schemas.openxmlformats.org/markup-compatibility/2006">
          <mc:Choice Requires="x14">
            <control shapeId="23985" r:id="rId524" name="Button 4529">
              <controlPr locked="0" defaultSize="0" print="0" autoFill="0" autoPict="0" macro="[0]!Sheet1.deleteRow">
                <anchor moveWithCells="1" sizeWithCells="1">
                  <from>
                    <xdr:col>6</xdr:col>
                    <xdr:colOff>0</xdr:colOff>
                    <xdr:row>1511</xdr:row>
                    <xdr:rowOff>0</xdr:rowOff>
                  </from>
                  <to>
                    <xdr:col>10</xdr:col>
                    <xdr:colOff>0</xdr:colOff>
                    <xdr:row>1512</xdr:row>
                    <xdr:rowOff>0</xdr:rowOff>
                  </to>
                </anchor>
              </controlPr>
            </control>
          </mc:Choice>
        </mc:AlternateContent>
        <mc:AlternateContent xmlns:mc="http://schemas.openxmlformats.org/markup-compatibility/2006">
          <mc:Choice Requires="x14">
            <control shapeId="23986" r:id="rId525" name="Button 4530">
              <controlPr locked="0" defaultSize="0" print="0" autoFill="0" autoPict="0" macro="[0]!Sheet1.deleteProcedure">
                <anchor moveWithCells="1" sizeWithCells="1">
                  <from>
                    <xdr:col>6</xdr:col>
                    <xdr:colOff>0</xdr:colOff>
                    <xdr:row>1503</xdr:row>
                    <xdr:rowOff>0</xdr:rowOff>
                  </from>
                  <to>
                    <xdr:col>10</xdr:col>
                    <xdr:colOff>0</xdr:colOff>
                    <xdr:row>1504</xdr:row>
                    <xdr:rowOff>0</xdr:rowOff>
                  </to>
                </anchor>
              </controlPr>
            </control>
          </mc:Choice>
        </mc:AlternateContent>
        <mc:AlternateContent xmlns:mc="http://schemas.openxmlformats.org/markup-compatibility/2006">
          <mc:Choice Requires="x14">
            <control shapeId="24007" r:id="rId526" name="Button 4551">
              <controlPr locked="0" defaultSize="0" print="0" autoFill="0" autoPict="0" macro="[0]!Sheet1.InsertNewTableRow">
                <anchor moveWithCells="1" sizeWithCells="1">
                  <from>
                    <xdr:col>6</xdr:col>
                    <xdr:colOff>0</xdr:colOff>
                    <xdr:row>1521</xdr:row>
                    <xdr:rowOff>0</xdr:rowOff>
                  </from>
                  <to>
                    <xdr:col>10</xdr:col>
                    <xdr:colOff>0</xdr:colOff>
                    <xdr:row>1522</xdr:row>
                    <xdr:rowOff>0</xdr:rowOff>
                  </to>
                </anchor>
              </controlPr>
            </control>
          </mc:Choice>
        </mc:AlternateContent>
        <mc:AlternateContent xmlns:mc="http://schemas.openxmlformats.org/markup-compatibility/2006">
          <mc:Choice Requires="x14">
            <control shapeId="24008" r:id="rId527" name="Button 4552">
              <controlPr locked="0" defaultSize="0" print="0" autoFill="0" autoPict="0" macro="[0]!Sheet1.deleteRow">
                <anchor moveWithCells="1" sizeWithCells="1">
                  <from>
                    <xdr:col>6</xdr:col>
                    <xdr:colOff>0</xdr:colOff>
                    <xdr:row>1522</xdr:row>
                    <xdr:rowOff>0</xdr:rowOff>
                  </from>
                  <to>
                    <xdr:col>10</xdr:col>
                    <xdr:colOff>0</xdr:colOff>
                    <xdr:row>1523</xdr:row>
                    <xdr:rowOff>0</xdr:rowOff>
                  </to>
                </anchor>
              </controlPr>
            </control>
          </mc:Choice>
        </mc:AlternateContent>
        <mc:AlternateContent xmlns:mc="http://schemas.openxmlformats.org/markup-compatibility/2006">
          <mc:Choice Requires="x14">
            <control shapeId="24009" r:id="rId528" name="Button 4553">
              <controlPr locked="0" defaultSize="0" print="0" autoFill="0" autoPict="0" macro="[0]!Sheet1.deleteProcedure">
                <anchor moveWithCells="1" sizeWithCells="1">
                  <from>
                    <xdr:col>6</xdr:col>
                    <xdr:colOff>0</xdr:colOff>
                    <xdr:row>1514</xdr:row>
                    <xdr:rowOff>0</xdr:rowOff>
                  </from>
                  <to>
                    <xdr:col>10</xdr:col>
                    <xdr:colOff>0</xdr:colOff>
                    <xdr:row>1515</xdr:row>
                    <xdr:rowOff>0</xdr:rowOff>
                  </to>
                </anchor>
              </controlPr>
            </control>
          </mc:Choice>
        </mc:AlternateContent>
        <mc:AlternateContent xmlns:mc="http://schemas.openxmlformats.org/markup-compatibility/2006">
          <mc:Choice Requires="x14">
            <control shapeId="24028" r:id="rId529" name="Button 4572">
              <controlPr locked="0" defaultSize="0" print="0" autoFill="0" autoPict="0" macro="[0]!Sheet1.InsertNewTableRow">
                <anchor moveWithCells="1" sizeWithCells="1">
                  <from>
                    <xdr:col>6</xdr:col>
                    <xdr:colOff>0</xdr:colOff>
                    <xdr:row>1534</xdr:row>
                    <xdr:rowOff>0</xdr:rowOff>
                  </from>
                  <to>
                    <xdr:col>10</xdr:col>
                    <xdr:colOff>0</xdr:colOff>
                    <xdr:row>1535</xdr:row>
                    <xdr:rowOff>0</xdr:rowOff>
                  </to>
                </anchor>
              </controlPr>
            </control>
          </mc:Choice>
        </mc:AlternateContent>
        <mc:AlternateContent xmlns:mc="http://schemas.openxmlformats.org/markup-compatibility/2006">
          <mc:Choice Requires="x14">
            <control shapeId="24029" r:id="rId530" name="Button 4573">
              <controlPr locked="0" defaultSize="0" print="0" autoFill="0" autoPict="0" macro="[0]!Sheet1.deleteRow">
                <anchor moveWithCells="1" sizeWithCells="1">
                  <from>
                    <xdr:col>6</xdr:col>
                    <xdr:colOff>0</xdr:colOff>
                    <xdr:row>1535</xdr:row>
                    <xdr:rowOff>0</xdr:rowOff>
                  </from>
                  <to>
                    <xdr:col>10</xdr:col>
                    <xdr:colOff>0</xdr:colOff>
                    <xdr:row>1536</xdr:row>
                    <xdr:rowOff>0</xdr:rowOff>
                  </to>
                </anchor>
              </controlPr>
            </control>
          </mc:Choice>
        </mc:AlternateContent>
        <mc:AlternateContent xmlns:mc="http://schemas.openxmlformats.org/markup-compatibility/2006">
          <mc:Choice Requires="x14">
            <control shapeId="24030" r:id="rId531" name="Button 4574">
              <controlPr locked="0" defaultSize="0" print="0" autoFill="0" autoPict="0" macro="[0]!Sheet1.deleteProcedure">
                <anchor moveWithCells="1" sizeWithCells="1">
                  <from>
                    <xdr:col>6</xdr:col>
                    <xdr:colOff>0</xdr:colOff>
                    <xdr:row>1527</xdr:row>
                    <xdr:rowOff>0</xdr:rowOff>
                  </from>
                  <to>
                    <xdr:col>10</xdr:col>
                    <xdr:colOff>0</xdr:colOff>
                    <xdr:row>1528</xdr:row>
                    <xdr:rowOff>0</xdr:rowOff>
                  </to>
                </anchor>
              </controlPr>
            </control>
          </mc:Choice>
        </mc:AlternateContent>
        <mc:AlternateContent xmlns:mc="http://schemas.openxmlformats.org/markup-compatibility/2006">
          <mc:Choice Requires="x14">
            <control shapeId="24049" r:id="rId532" name="Button 4593">
              <controlPr locked="0" defaultSize="0" print="0" autoFill="0" autoPict="0" macro="[0]!Sheet1.InsertNewTableRow">
                <anchor moveWithCells="1" sizeWithCells="1">
                  <from>
                    <xdr:col>6</xdr:col>
                    <xdr:colOff>0</xdr:colOff>
                    <xdr:row>1546</xdr:row>
                    <xdr:rowOff>0</xdr:rowOff>
                  </from>
                  <to>
                    <xdr:col>10</xdr:col>
                    <xdr:colOff>0</xdr:colOff>
                    <xdr:row>1547</xdr:row>
                    <xdr:rowOff>0</xdr:rowOff>
                  </to>
                </anchor>
              </controlPr>
            </control>
          </mc:Choice>
        </mc:AlternateContent>
        <mc:AlternateContent xmlns:mc="http://schemas.openxmlformats.org/markup-compatibility/2006">
          <mc:Choice Requires="x14">
            <control shapeId="24050" r:id="rId533" name="Button 4594">
              <controlPr locked="0" defaultSize="0" print="0" autoFill="0" autoPict="0" macro="[0]!Sheet1.deleteRow">
                <anchor moveWithCells="1" sizeWithCells="1">
                  <from>
                    <xdr:col>6</xdr:col>
                    <xdr:colOff>0</xdr:colOff>
                    <xdr:row>1547</xdr:row>
                    <xdr:rowOff>0</xdr:rowOff>
                  </from>
                  <to>
                    <xdr:col>10</xdr:col>
                    <xdr:colOff>0</xdr:colOff>
                    <xdr:row>1548</xdr:row>
                    <xdr:rowOff>0</xdr:rowOff>
                  </to>
                </anchor>
              </controlPr>
            </control>
          </mc:Choice>
        </mc:AlternateContent>
        <mc:AlternateContent xmlns:mc="http://schemas.openxmlformats.org/markup-compatibility/2006">
          <mc:Choice Requires="x14">
            <control shapeId="24051" r:id="rId534" name="Button 4595">
              <controlPr locked="0" defaultSize="0" print="0" autoFill="0" autoPict="0" macro="[0]!Sheet1.deleteProcedure">
                <anchor moveWithCells="1" sizeWithCells="1">
                  <from>
                    <xdr:col>6</xdr:col>
                    <xdr:colOff>0</xdr:colOff>
                    <xdr:row>1539</xdr:row>
                    <xdr:rowOff>0</xdr:rowOff>
                  </from>
                  <to>
                    <xdr:col>10</xdr:col>
                    <xdr:colOff>0</xdr:colOff>
                    <xdr:row>1540</xdr:row>
                    <xdr:rowOff>0</xdr:rowOff>
                  </to>
                </anchor>
              </controlPr>
            </control>
          </mc:Choice>
        </mc:AlternateContent>
        <mc:AlternateContent xmlns:mc="http://schemas.openxmlformats.org/markup-compatibility/2006">
          <mc:Choice Requires="x14">
            <control shapeId="24070" r:id="rId535" name="Button 4614">
              <controlPr locked="0" defaultSize="0" print="0" autoFill="0" autoPict="0" macro="[0]!Sheet1.InsertNewTableRow">
                <anchor moveWithCells="1" sizeWithCells="1">
                  <from>
                    <xdr:col>6</xdr:col>
                    <xdr:colOff>0</xdr:colOff>
                    <xdr:row>1558</xdr:row>
                    <xdr:rowOff>0</xdr:rowOff>
                  </from>
                  <to>
                    <xdr:col>10</xdr:col>
                    <xdr:colOff>0</xdr:colOff>
                    <xdr:row>1559</xdr:row>
                    <xdr:rowOff>0</xdr:rowOff>
                  </to>
                </anchor>
              </controlPr>
            </control>
          </mc:Choice>
        </mc:AlternateContent>
        <mc:AlternateContent xmlns:mc="http://schemas.openxmlformats.org/markup-compatibility/2006">
          <mc:Choice Requires="x14">
            <control shapeId="24071" r:id="rId536" name="Button 4615">
              <controlPr locked="0" defaultSize="0" print="0" autoFill="0" autoPict="0" macro="[0]!Sheet1.deleteRow">
                <anchor moveWithCells="1" sizeWithCells="1">
                  <from>
                    <xdr:col>6</xdr:col>
                    <xdr:colOff>0</xdr:colOff>
                    <xdr:row>1559</xdr:row>
                    <xdr:rowOff>0</xdr:rowOff>
                  </from>
                  <to>
                    <xdr:col>10</xdr:col>
                    <xdr:colOff>0</xdr:colOff>
                    <xdr:row>1560</xdr:row>
                    <xdr:rowOff>0</xdr:rowOff>
                  </to>
                </anchor>
              </controlPr>
            </control>
          </mc:Choice>
        </mc:AlternateContent>
        <mc:AlternateContent xmlns:mc="http://schemas.openxmlformats.org/markup-compatibility/2006">
          <mc:Choice Requires="x14">
            <control shapeId="24072" r:id="rId537" name="Button 4616">
              <controlPr locked="0" defaultSize="0" print="0" autoFill="0" autoPict="0" macro="[0]!Sheet1.deleteProcedure">
                <anchor moveWithCells="1" sizeWithCells="1">
                  <from>
                    <xdr:col>6</xdr:col>
                    <xdr:colOff>0</xdr:colOff>
                    <xdr:row>1551</xdr:row>
                    <xdr:rowOff>0</xdr:rowOff>
                  </from>
                  <to>
                    <xdr:col>10</xdr:col>
                    <xdr:colOff>0</xdr:colOff>
                    <xdr:row>1552</xdr:row>
                    <xdr:rowOff>0</xdr:rowOff>
                  </to>
                </anchor>
              </controlPr>
            </control>
          </mc:Choice>
        </mc:AlternateContent>
        <mc:AlternateContent xmlns:mc="http://schemas.openxmlformats.org/markup-compatibility/2006">
          <mc:Choice Requires="x14">
            <control shapeId="24096" r:id="rId538" name="Button 4640">
              <controlPr locked="0" defaultSize="0" print="0" autoFill="0" autoPict="0" macro="[0]!Sheet1.deleteRow">
                <anchor moveWithCells="1" sizeWithCells="1">
                  <from>
                    <xdr:col>6</xdr:col>
                    <xdr:colOff>0</xdr:colOff>
                    <xdr:row>1523</xdr:row>
                    <xdr:rowOff>0</xdr:rowOff>
                  </from>
                  <to>
                    <xdr:col>10</xdr:col>
                    <xdr:colOff>0</xdr:colOff>
                    <xdr:row>1524</xdr:row>
                    <xdr:rowOff>0</xdr:rowOff>
                  </to>
                </anchor>
              </controlPr>
            </control>
          </mc:Choice>
        </mc:AlternateContent>
        <mc:AlternateContent xmlns:mc="http://schemas.openxmlformats.org/markup-compatibility/2006">
          <mc:Choice Requires="x14">
            <control shapeId="24097" r:id="rId539" name="Button 4641">
              <controlPr locked="0" defaultSize="0" print="0" autoFill="0" autoPict="0" macro="[0]!Sheet1.deleteRow">
                <anchor moveWithCells="1" sizeWithCells="1">
                  <from>
                    <xdr:col>6</xdr:col>
                    <xdr:colOff>0</xdr:colOff>
                    <xdr:row>1524</xdr:row>
                    <xdr:rowOff>0</xdr:rowOff>
                  </from>
                  <to>
                    <xdr:col>10</xdr:col>
                    <xdr:colOff>0</xdr:colOff>
                    <xdr:row>1525</xdr:row>
                    <xdr:rowOff>0</xdr:rowOff>
                  </to>
                </anchor>
              </controlPr>
            </control>
          </mc:Choice>
        </mc:AlternateContent>
        <mc:AlternateContent xmlns:mc="http://schemas.openxmlformats.org/markup-compatibility/2006">
          <mc:Choice Requires="x14">
            <control shapeId="24100" r:id="rId540" name="Button 4644">
              <controlPr locked="0" defaultSize="0" print="0" autoFill="0" autoPict="0" macro="[0]!Sheet1.deleteRow">
                <anchor moveWithCells="1" sizeWithCells="1">
                  <from>
                    <xdr:col>6</xdr:col>
                    <xdr:colOff>0</xdr:colOff>
                    <xdr:row>1536</xdr:row>
                    <xdr:rowOff>0</xdr:rowOff>
                  </from>
                  <to>
                    <xdr:col>10</xdr:col>
                    <xdr:colOff>0</xdr:colOff>
                    <xdr:row>1537</xdr:row>
                    <xdr:rowOff>0</xdr:rowOff>
                  </to>
                </anchor>
              </controlPr>
            </control>
          </mc:Choice>
        </mc:AlternateContent>
        <mc:AlternateContent xmlns:mc="http://schemas.openxmlformats.org/markup-compatibility/2006">
          <mc:Choice Requires="x14">
            <control shapeId="24103" r:id="rId541" name="Button 4647">
              <controlPr locked="0" defaultSize="0" print="0" autoFill="0" autoPict="0" macro="[0]!Sheet1.deleteRow">
                <anchor moveWithCells="1" sizeWithCells="1">
                  <from>
                    <xdr:col>6</xdr:col>
                    <xdr:colOff>0</xdr:colOff>
                    <xdr:row>1548</xdr:row>
                    <xdr:rowOff>0</xdr:rowOff>
                  </from>
                  <to>
                    <xdr:col>10</xdr:col>
                    <xdr:colOff>0</xdr:colOff>
                    <xdr:row>1549</xdr:row>
                    <xdr:rowOff>0</xdr:rowOff>
                  </to>
                </anchor>
              </controlPr>
            </control>
          </mc:Choice>
        </mc:AlternateContent>
        <mc:AlternateContent xmlns:mc="http://schemas.openxmlformats.org/markup-compatibility/2006">
          <mc:Choice Requires="x14">
            <control shapeId="24105" r:id="rId542" name="Button 4649">
              <controlPr locked="0" defaultSize="0" print="0" autoFill="0" autoPict="0" macro="[0]!Sheet1.deleteRow">
                <anchor moveWithCells="1" sizeWithCells="1">
                  <from>
                    <xdr:col>6</xdr:col>
                    <xdr:colOff>0</xdr:colOff>
                    <xdr:row>1560</xdr:row>
                    <xdr:rowOff>0</xdr:rowOff>
                  </from>
                  <to>
                    <xdr:col>10</xdr:col>
                    <xdr:colOff>0</xdr:colOff>
                    <xdr:row>1561</xdr:row>
                    <xdr:rowOff>0</xdr:rowOff>
                  </to>
                </anchor>
              </controlPr>
            </control>
          </mc:Choice>
        </mc:AlternateContent>
        <mc:AlternateContent xmlns:mc="http://schemas.openxmlformats.org/markup-compatibility/2006">
          <mc:Choice Requires="x14">
            <control shapeId="24124" r:id="rId543" name="Button 4668">
              <controlPr locked="0" defaultSize="0" print="0" autoFill="0" autoPict="0" macro="[0]!Sheet1.InsertNewTableRow">
                <anchor moveWithCells="1" sizeWithCells="1">
                  <from>
                    <xdr:col>6</xdr:col>
                    <xdr:colOff>0</xdr:colOff>
                    <xdr:row>1570</xdr:row>
                    <xdr:rowOff>0</xdr:rowOff>
                  </from>
                  <to>
                    <xdr:col>10</xdr:col>
                    <xdr:colOff>0</xdr:colOff>
                    <xdr:row>1571</xdr:row>
                    <xdr:rowOff>0</xdr:rowOff>
                  </to>
                </anchor>
              </controlPr>
            </control>
          </mc:Choice>
        </mc:AlternateContent>
        <mc:AlternateContent xmlns:mc="http://schemas.openxmlformats.org/markup-compatibility/2006">
          <mc:Choice Requires="x14">
            <control shapeId="24125" r:id="rId544" name="Button 4669">
              <controlPr locked="0" defaultSize="0" print="0" autoFill="0" autoPict="0" macro="[0]!Sheet1.deleteRow">
                <anchor moveWithCells="1" sizeWithCells="1">
                  <from>
                    <xdr:col>6</xdr:col>
                    <xdr:colOff>0</xdr:colOff>
                    <xdr:row>1571</xdr:row>
                    <xdr:rowOff>0</xdr:rowOff>
                  </from>
                  <to>
                    <xdr:col>10</xdr:col>
                    <xdr:colOff>0</xdr:colOff>
                    <xdr:row>1572</xdr:row>
                    <xdr:rowOff>0</xdr:rowOff>
                  </to>
                </anchor>
              </controlPr>
            </control>
          </mc:Choice>
        </mc:AlternateContent>
        <mc:AlternateContent xmlns:mc="http://schemas.openxmlformats.org/markup-compatibility/2006">
          <mc:Choice Requires="x14">
            <control shapeId="24126" r:id="rId545" name="Button 4670">
              <controlPr locked="0" defaultSize="0" print="0" autoFill="0" autoPict="0" macro="[0]!Sheet1.deleteProcedure">
                <anchor moveWithCells="1" sizeWithCells="1">
                  <from>
                    <xdr:col>6</xdr:col>
                    <xdr:colOff>0</xdr:colOff>
                    <xdr:row>1563</xdr:row>
                    <xdr:rowOff>0</xdr:rowOff>
                  </from>
                  <to>
                    <xdr:col>10</xdr:col>
                    <xdr:colOff>0</xdr:colOff>
                    <xdr:row>1564</xdr:row>
                    <xdr:rowOff>0</xdr:rowOff>
                  </to>
                </anchor>
              </controlPr>
            </control>
          </mc:Choice>
        </mc:AlternateContent>
        <mc:AlternateContent xmlns:mc="http://schemas.openxmlformats.org/markup-compatibility/2006">
          <mc:Choice Requires="x14">
            <control shapeId="24145" r:id="rId546" name="Button 4689">
              <controlPr locked="0" defaultSize="0" print="0" autoFill="0" autoPict="0" macro="[0]!Sheet1.InsertNewTableRow">
                <anchor moveWithCells="1" sizeWithCells="1">
                  <from>
                    <xdr:col>6</xdr:col>
                    <xdr:colOff>0</xdr:colOff>
                    <xdr:row>1582</xdr:row>
                    <xdr:rowOff>0</xdr:rowOff>
                  </from>
                  <to>
                    <xdr:col>10</xdr:col>
                    <xdr:colOff>0</xdr:colOff>
                    <xdr:row>1583</xdr:row>
                    <xdr:rowOff>0</xdr:rowOff>
                  </to>
                </anchor>
              </controlPr>
            </control>
          </mc:Choice>
        </mc:AlternateContent>
        <mc:AlternateContent xmlns:mc="http://schemas.openxmlformats.org/markup-compatibility/2006">
          <mc:Choice Requires="x14">
            <control shapeId="24146" r:id="rId547" name="Button 4690">
              <controlPr locked="0" defaultSize="0" print="0" autoFill="0" autoPict="0" macro="[0]!Sheet1.deleteRow">
                <anchor moveWithCells="1" sizeWithCells="1">
                  <from>
                    <xdr:col>6</xdr:col>
                    <xdr:colOff>0</xdr:colOff>
                    <xdr:row>1583</xdr:row>
                    <xdr:rowOff>0</xdr:rowOff>
                  </from>
                  <to>
                    <xdr:col>10</xdr:col>
                    <xdr:colOff>0</xdr:colOff>
                    <xdr:row>1584</xdr:row>
                    <xdr:rowOff>0</xdr:rowOff>
                  </to>
                </anchor>
              </controlPr>
            </control>
          </mc:Choice>
        </mc:AlternateContent>
        <mc:AlternateContent xmlns:mc="http://schemas.openxmlformats.org/markup-compatibility/2006">
          <mc:Choice Requires="x14">
            <control shapeId="24147" r:id="rId548" name="Button 4691">
              <controlPr locked="0" defaultSize="0" print="0" autoFill="0" autoPict="0" macro="[0]!Sheet1.deleteProcedure">
                <anchor moveWithCells="1" sizeWithCells="1">
                  <from>
                    <xdr:col>6</xdr:col>
                    <xdr:colOff>0</xdr:colOff>
                    <xdr:row>1575</xdr:row>
                    <xdr:rowOff>0</xdr:rowOff>
                  </from>
                  <to>
                    <xdr:col>10</xdr:col>
                    <xdr:colOff>0</xdr:colOff>
                    <xdr:row>1576</xdr:row>
                    <xdr:rowOff>0</xdr:rowOff>
                  </to>
                </anchor>
              </controlPr>
            </control>
          </mc:Choice>
        </mc:AlternateContent>
        <mc:AlternateContent xmlns:mc="http://schemas.openxmlformats.org/markup-compatibility/2006">
          <mc:Choice Requires="x14">
            <control shapeId="24166" r:id="rId549" name="Button 4710">
              <controlPr locked="0" defaultSize="0" print="0" autoFill="0" autoPict="0" macro="[0]!Sheet1.InsertNewTableRow">
                <anchor moveWithCells="1" sizeWithCells="1">
                  <from>
                    <xdr:col>6</xdr:col>
                    <xdr:colOff>0</xdr:colOff>
                    <xdr:row>1594</xdr:row>
                    <xdr:rowOff>0</xdr:rowOff>
                  </from>
                  <to>
                    <xdr:col>10</xdr:col>
                    <xdr:colOff>0</xdr:colOff>
                    <xdr:row>1595</xdr:row>
                    <xdr:rowOff>0</xdr:rowOff>
                  </to>
                </anchor>
              </controlPr>
            </control>
          </mc:Choice>
        </mc:AlternateContent>
        <mc:AlternateContent xmlns:mc="http://schemas.openxmlformats.org/markup-compatibility/2006">
          <mc:Choice Requires="x14">
            <control shapeId="24167" r:id="rId550" name="Button 4711">
              <controlPr locked="0" defaultSize="0" print="0" autoFill="0" autoPict="0" macro="[0]!Sheet1.deleteRow">
                <anchor moveWithCells="1" sizeWithCells="1">
                  <from>
                    <xdr:col>6</xdr:col>
                    <xdr:colOff>0</xdr:colOff>
                    <xdr:row>1595</xdr:row>
                    <xdr:rowOff>0</xdr:rowOff>
                  </from>
                  <to>
                    <xdr:col>10</xdr:col>
                    <xdr:colOff>0</xdr:colOff>
                    <xdr:row>1596</xdr:row>
                    <xdr:rowOff>0</xdr:rowOff>
                  </to>
                </anchor>
              </controlPr>
            </control>
          </mc:Choice>
        </mc:AlternateContent>
        <mc:AlternateContent xmlns:mc="http://schemas.openxmlformats.org/markup-compatibility/2006">
          <mc:Choice Requires="x14">
            <control shapeId="24168" r:id="rId551" name="Button 4712">
              <controlPr locked="0" defaultSize="0" print="0" autoFill="0" autoPict="0" macro="[0]!Sheet1.deleteProcedure">
                <anchor moveWithCells="1" sizeWithCells="1">
                  <from>
                    <xdr:col>6</xdr:col>
                    <xdr:colOff>0</xdr:colOff>
                    <xdr:row>1587</xdr:row>
                    <xdr:rowOff>0</xdr:rowOff>
                  </from>
                  <to>
                    <xdr:col>10</xdr:col>
                    <xdr:colOff>0</xdr:colOff>
                    <xdr:row>1588</xdr:row>
                    <xdr:rowOff>0</xdr:rowOff>
                  </to>
                </anchor>
              </controlPr>
            </control>
          </mc:Choice>
        </mc:AlternateContent>
        <mc:AlternateContent xmlns:mc="http://schemas.openxmlformats.org/markup-compatibility/2006">
          <mc:Choice Requires="x14">
            <control shapeId="24187" r:id="rId552" name="Button 4731">
              <controlPr locked="0" defaultSize="0" print="0" autoFill="0" autoPict="0" macro="[0]!Sheet1.InsertNewTableRow">
                <anchor moveWithCells="1" sizeWithCells="1">
                  <from>
                    <xdr:col>6</xdr:col>
                    <xdr:colOff>0</xdr:colOff>
                    <xdr:row>1606</xdr:row>
                    <xdr:rowOff>0</xdr:rowOff>
                  </from>
                  <to>
                    <xdr:col>10</xdr:col>
                    <xdr:colOff>0</xdr:colOff>
                    <xdr:row>1607</xdr:row>
                    <xdr:rowOff>0</xdr:rowOff>
                  </to>
                </anchor>
              </controlPr>
            </control>
          </mc:Choice>
        </mc:AlternateContent>
        <mc:AlternateContent xmlns:mc="http://schemas.openxmlformats.org/markup-compatibility/2006">
          <mc:Choice Requires="x14">
            <control shapeId="24188" r:id="rId553" name="Button 4732">
              <controlPr locked="0" defaultSize="0" print="0" autoFill="0" autoPict="0" macro="[0]!Sheet1.deleteRow">
                <anchor moveWithCells="1" sizeWithCells="1">
                  <from>
                    <xdr:col>6</xdr:col>
                    <xdr:colOff>0</xdr:colOff>
                    <xdr:row>1607</xdr:row>
                    <xdr:rowOff>0</xdr:rowOff>
                  </from>
                  <to>
                    <xdr:col>10</xdr:col>
                    <xdr:colOff>0</xdr:colOff>
                    <xdr:row>1608</xdr:row>
                    <xdr:rowOff>0</xdr:rowOff>
                  </to>
                </anchor>
              </controlPr>
            </control>
          </mc:Choice>
        </mc:AlternateContent>
        <mc:AlternateContent xmlns:mc="http://schemas.openxmlformats.org/markup-compatibility/2006">
          <mc:Choice Requires="x14">
            <control shapeId="24189" r:id="rId554" name="Button 4733">
              <controlPr locked="0" defaultSize="0" print="0" autoFill="0" autoPict="0" macro="[0]!Sheet1.deleteProcedure">
                <anchor moveWithCells="1" sizeWithCells="1">
                  <from>
                    <xdr:col>6</xdr:col>
                    <xdr:colOff>0</xdr:colOff>
                    <xdr:row>1599</xdr:row>
                    <xdr:rowOff>0</xdr:rowOff>
                  </from>
                  <to>
                    <xdr:col>10</xdr:col>
                    <xdr:colOff>0</xdr:colOff>
                    <xdr:row>1600</xdr:row>
                    <xdr:rowOff>0</xdr:rowOff>
                  </to>
                </anchor>
              </controlPr>
            </control>
          </mc:Choice>
        </mc:AlternateContent>
        <mc:AlternateContent xmlns:mc="http://schemas.openxmlformats.org/markup-compatibility/2006">
          <mc:Choice Requires="x14">
            <control shapeId="24207" r:id="rId555" name="Button 4751">
              <controlPr locked="0" defaultSize="0" print="0" autoFill="0" autoPict="0" macro="[0]!Sheet1.deleteRow">
                <anchor moveWithCells="1" sizeWithCells="1">
                  <from>
                    <xdr:col>6</xdr:col>
                    <xdr:colOff>0</xdr:colOff>
                    <xdr:row>1572</xdr:row>
                    <xdr:rowOff>0</xdr:rowOff>
                  </from>
                  <to>
                    <xdr:col>10</xdr:col>
                    <xdr:colOff>0</xdr:colOff>
                    <xdr:row>1573</xdr:row>
                    <xdr:rowOff>0</xdr:rowOff>
                  </to>
                </anchor>
              </controlPr>
            </control>
          </mc:Choice>
        </mc:AlternateContent>
        <mc:AlternateContent xmlns:mc="http://schemas.openxmlformats.org/markup-compatibility/2006">
          <mc:Choice Requires="x14">
            <control shapeId="24209" r:id="rId556" name="Button 4753">
              <controlPr locked="0" defaultSize="0" print="0" autoFill="0" autoPict="0" macro="[0]!Sheet1.deleteRow">
                <anchor moveWithCells="1" sizeWithCells="1">
                  <from>
                    <xdr:col>6</xdr:col>
                    <xdr:colOff>0</xdr:colOff>
                    <xdr:row>1584</xdr:row>
                    <xdr:rowOff>0</xdr:rowOff>
                  </from>
                  <to>
                    <xdr:col>10</xdr:col>
                    <xdr:colOff>0</xdr:colOff>
                    <xdr:row>1585</xdr:row>
                    <xdr:rowOff>0</xdr:rowOff>
                  </to>
                </anchor>
              </controlPr>
            </control>
          </mc:Choice>
        </mc:AlternateContent>
        <mc:AlternateContent xmlns:mc="http://schemas.openxmlformats.org/markup-compatibility/2006">
          <mc:Choice Requires="x14">
            <control shapeId="24210" r:id="rId557" name="Button 4754">
              <controlPr locked="0" defaultSize="0" print="0" autoFill="0" autoPict="0" macro="[0]!Sheet1.deleteRow">
                <anchor moveWithCells="1" sizeWithCells="1">
                  <from>
                    <xdr:col>6</xdr:col>
                    <xdr:colOff>0</xdr:colOff>
                    <xdr:row>1596</xdr:row>
                    <xdr:rowOff>0</xdr:rowOff>
                  </from>
                  <to>
                    <xdr:col>10</xdr:col>
                    <xdr:colOff>0</xdr:colOff>
                    <xdr:row>1597</xdr:row>
                    <xdr:rowOff>0</xdr:rowOff>
                  </to>
                </anchor>
              </controlPr>
            </control>
          </mc:Choice>
        </mc:AlternateContent>
        <mc:AlternateContent xmlns:mc="http://schemas.openxmlformats.org/markup-compatibility/2006">
          <mc:Choice Requires="x14">
            <control shapeId="24212" r:id="rId558" name="Button 4756">
              <controlPr locked="0" defaultSize="0" print="0" autoFill="0" autoPict="0" macro="[0]!Sheet1.deleteRow">
                <anchor moveWithCells="1" sizeWithCells="1">
                  <from>
                    <xdr:col>6</xdr:col>
                    <xdr:colOff>0</xdr:colOff>
                    <xdr:row>1608</xdr:row>
                    <xdr:rowOff>0</xdr:rowOff>
                  </from>
                  <to>
                    <xdr:col>10</xdr:col>
                    <xdr:colOff>0</xdr:colOff>
                    <xdr:row>1609</xdr:row>
                    <xdr:rowOff>0</xdr:rowOff>
                  </to>
                </anchor>
              </controlPr>
            </control>
          </mc:Choice>
        </mc:AlternateContent>
        <mc:AlternateContent xmlns:mc="http://schemas.openxmlformats.org/markup-compatibility/2006">
          <mc:Choice Requires="x14">
            <control shapeId="24254" r:id="rId559" name="Button 4798">
              <controlPr locked="0" defaultSize="0" print="0" autoFill="0" autoPict="0" macro="[0]!Sheet1.InsertNewTableRow">
                <anchor moveWithCells="1" sizeWithCells="1">
                  <from>
                    <xdr:col>6</xdr:col>
                    <xdr:colOff>0</xdr:colOff>
                    <xdr:row>1618</xdr:row>
                    <xdr:rowOff>0</xdr:rowOff>
                  </from>
                  <to>
                    <xdr:col>10</xdr:col>
                    <xdr:colOff>0</xdr:colOff>
                    <xdr:row>1619</xdr:row>
                    <xdr:rowOff>0</xdr:rowOff>
                  </to>
                </anchor>
              </controlPr>
            </control>
          </mc:Choice>
        </mc:AlternateContent>
        <mc:AlternateContent xmlns:mc="http://schemas.openxmlformats.org/markup-compatibility/2006">
          <mc:Choice Requires="x14">
            <control shapeId="24255" r:id="rId560" name="Button 4799">
              <controlPr locked="0" defaultSize="0" print="0" autoFill="0" autoPict="0" macro="[0]!Sheet1.deleteRow">
                <anchor moveWithCells="1" sizeWithCells="1">
                  <from>
                    <xdr:col>6</xdr:col>
                    <xdr:colOff>0</xdr:colOff>
                    <xdr:row>1619</xdr:row>
                    <xdr:rowOff>0</xdr:rowOff>
                  </from>
                  <to>
                    <xdr:col>10</xdr:col>
                    <xdr:colOff>0</xdr:colOff>
                    <xdr:row>1620</xdr:row>
                    <xdr:rowOff>0</xdr:rowOff>
                  </to>
                </anchor>
              </controlPr>
            </control>
          </mc:Choice>
        </mc:AlternateContent>
        <mc:AlternateContent xmlns:mc="http://schemas.openxmlformats.org/markup-compatibility/2006">
          <mc:Choice Requires="x14">
            <control shapeId="24256" r:id="rId561" name="Button 4800">
              <controlPr locked="0" defaultSize="0" print="0" autoFill="0" autoPict="0" macro="[0]!Sheet1.deleteProcedure">
                <anchor moveWithCells="1" sizeWithCells="1">
                  <from>
                    <xdr:col>6</xdr:col>
                    <xdr:colOff>0</xdr:colOff>
                    <xdr:row>1611</xdr:row>
                    <xdr:rowOff>0</xdr:rowOff>
                  </from>
                  <to>
                    <xdr:col>10</xdr:col>
                    <xdr:colOff>0</xdr:colOff>
                    <xdr:row>1612</xdr:row>
                    <xdr:rowOff>0</xdr:rowOff>
                  </to>
                </anchor>
              </controlPr>
            </control>
          </mc:Choice>
        </mc:AlternateContent>
        <mc:AlternateContent xmlns:mc="http://schemas.openxmlformats.org/markup-compatibility/2006">
          <mc:Choice Requires="x14">
            <control shapeId="24257" r:id="rId562" name="Button 4801">
              <controlPr locked="0" defaultSize="0" print="0" autoFill="0" autoPict="0" macro="[0]!Sheet1.deleteRow">
                <anchor moveWithCells="1" sizeWithCells="1">
                  <from>
                    <xdr:col>6</xdr:col>
                    <xdr:colOff>0</xdr:colOff>
                    <xdr:row>95</xdr:row>
                    <xdr:rowOff>0</xdr:rowOff>
                  </from>
                  <to>
                    <xdr:col>10</xdr:col>
                    <xdr:colOff>0</xdr:colOff>
                    <xdr:row>96</xdr:row>
                    <xdr:rowOff>0</xdr:rowOff>
                  </to>
                </anchor>
              </controlPr>
            </control>
          </mc:Choice>
        </mc:AlternateContent>
        <mc:AlternateContent xmlns:mc="http://schemas.openxmlformats.org/markup-compatibility/2006">
          <mc:Choice Requires="x14">
            <control shapeId="24260" r:id="rId563" name="Button 4804">
              <controlPr locked="0" defaultSize="0" print="0" autoFill="0" autoPict="0" macro="[0]!Sheet1.deleteRow">
                <anchor moveWithCells="1" sizeWithCells="1">
                  <from>
                    <xdr:col>6</xdr:col>
                    <xdr:colOff>0</xdr:colOff>
                    <xdr:row>129</xdr:row>
                    <xdr:rowOff>0</xdr:rowOff>
                  </from>
                  <to>
                    <xdr:col>10</xdr:col>
                    <xdr:colOff>0</xdr:colOff>
                    <xdr:row>130</xdr:row>
                    <xdr:rowOff>0</xdr:rowOff>
                  </to>
                </anchor>
              </controlPr>
            </control>
          </mc:Choice>
        </mc:AlternateContent>
        <mc:AlternateContent xmlns:mc="http://schemas.openxmlformats.org/markup-compatibility/2006">
          <mc:Choice Requires="x14">
            <control shapeId="24270" r:id="rId564" name="Button 4814">
              <controlPr locked="0" defaultSize="0" print="0" autoFill="0" autoPict="0" macro="[0]!Sheet1.deleteRow">
                <anchor moveWithCells="1" sizeWithCells="1">
                  <from>
                    <xdr:col>6</xdr:col>
                    <xdr:colOff>0</xdr:colOff>
                    <xdr:row>228</xdr:row>
                    <xdr:rowOff>0</xdr:rowOff>
                  </from>
                  <to>
                    <xdr:col>10</xdr:col>
                    <xdr:colOff>0</xdr:colOff>
                    <xdr:row>229</xdr:row>
                    <xdr:rowOff>0</xdr:rowOff>
                  </to>
                </anchor>
              </controlPr>
            </control>
          </mc:Choice>
        </mc:AlternateContent>
        <mc:AlternateContent xmlns:mc="http://schemas.openxmlformats.org/markup-compatibility/2006">
          <mc:Choice Requires="x14">
            <control shapeId="24272" r:id="rId565" name="Button 4816">
              <controlPr locked="0" defaultSize="0" print="0" autoFill="0" autoPict="0" macro="[0]!Sheet1.deleteRow">
                <anchor moveWithCells="1" sizeWithCells="1">
                  <from>
                    <xdr:col>6</xdr:col>
                    <xdr:colOff>0</xdr:colOff>
                    <xdr:row>240</xdr:row>
                    <xdr:rowOff>0</xdr:rowOff>
                  </from>
                  <to>
                    <xdr:col>10</xdr:col>
                    <xdr:colOff>0</xdr:colOff>
                    <xdr:row>241</xdr:row>
                    <xdr:rowOff>0</xdr:rowOff>
                  </to>
                </anchor>
              </controlPr>
            </control>
          </mc:Choice>
        </mc:AlternateContent>
        <mc:AlternateContent xmlns:mc="http://schemas.openxmlformats.org/markup-compatibility/2006">
          <mc:Choice Requires="x14">
            <control shapeId="24274" r:id="rId566" name="Button 4818">
              <controlPr locked="0" defaultSize="0" print="0" autoFill="0" autoPict="0" macro="[0]!Sheet1.deleteRow">
                <anchor moveWithCells="1" sizeWithCells="1">
                  <from>
                    <xdr:col>6</xdr:col>
                    <xdr:colOff>0</xdr:colOff>
                    <xdr:row>252</xdr:row>
                    <xdr:rowOff>0</xdr:rowOff>
                  </from>
                  <to>
                    <xdr:col>10</xdr:col>
                    <xdr:colOff>0</xdr:colOff>
                    <xdr:row>253</xdr:row>
                    <xdr:rowOff>0</xdr:rowOff>
                  </to>
                </anchor>
              </controlPr>
            </control>
          </mc:Choice>
        </mc:AlternateContent>
        <mc:AlternateContent xmlns:mc="http://schemas.openxmlformats.org/markup-compatibility/2006">
          <mc:Choice Requires="x14">
            <control shapeId="24275" r:id="rId567" name="Button 4819">
              <controlPr locked="0" defaultSize="0" print="0" autoFill="0" autoPict="0" macro="[0]!Sheet1.deleteRow">
                <anchor moveWithCells="1" sizeWithCells="1">
                  <from>
                    <xdr:col>6</xdr:col>
                    <xdr:colOff>0</xdr:colOff>
                    <xdr:row>264</xdr:row>
                    <xdr:rowOff>0</xdr:rowOff>
                  </from>
                  <to>
                    <xdr:col>10</xdr:col>
                    <xdr:colOff>0</xdr:colOff>
                    <xdr:row>265</xdr:row>
                    <xdr:rowOff>0</xdr:rowOff>
                  </to>
                </anchor>
              </controlPr>
            </control>
          </mc:Choice>
        </mc:AlternateContent>
        <mc:AlternateContent xmlns:mc="http://schemas.openxmlformats.org/markup-compatibility/2006">
          <mc:Choice Requires="x14">
            <control shapeId="24320" r:id="rId568" name="Button 4864">
              <controlPr locked="0" defaultSize="0" print="0" autoFill="0" autoPict="0" macro="[0]!Sheet1.deleteRow">
                <anchor moveWithCells="1" sizeWithCells="1">
                  <from>
                    <xdr:col>6</xdr:col>
                    <xdr:colOff>0</xdr:colOff>
                    <xdr:row>588</xdr:row>
                    <xdr:rowOff>0</xdr:rowOff>
                  </from>
                  <to>
                    <xdr:col>10</xdr:col>
                    <xdr:colOff>0</xdr:colOff>
                    <xdr:row>589</xdr:row>
                    <xdr:rowOff>0</xdr:rowOff>
                  </to>
                </anchor>
              </controlPr>
            </control>
          </mc:Choice>
        </mc:AlternateContent>
        <mc:AlternateContent xmlns:mc="http://schemas.openxmlformats.org/markup-compatibility/2006">
          <mc:Choice Requires="x14">
            <control shapeId="24322" r:id="rId569" name="Button 4866">
              <controlPr locked="0" defaultSize="0" print="0" autoFill="0" autoPict="0" macro="[0]!Sheet1.deleteRow">
                <anchor moveWithCells="1" sizeWithCells="1">
                  <from>
                    <xdr:col>6</xdr:col>
                    <xdr:colOff>0</xdr:colOff>
                    <xdr:row>600</xdr:row>
                    <xdr:rowOff>0</xdr:rowOff>
                  </from>
                  <to>
                    <xdr:col>10</xdr:col>
                    <xdr:colOff>0</xdr:colOff>
                    <xdr:row>601</xdr:row>
                    <xdr:rowOff>0</xdr:rowOff>
                  </to>
                </anchor>
              </controlPr>
            </control>
          </mc:Choice>
        </mc:AlternateContent>
        <mc:AlternateContent xmlns:mc="http://schemas.openxmlformats.org/markup-compatibility/2006">
          <mc:Choice Requires="x14">
            <control shapeId="24323" r:id="rId570" name="Button 4867">
              <controlPr locked="0" defaultSize="0" print="0" autoFill="0" autoPict="0" macro="[0]!Sheet1.deleteRow">
                <anchor moveWithCells="1" sizeWithCells="1">
                  <from>
                    <xdr:col>6</xdr:col>
                    <xdr:colOff>0</xdr:colOff>
                    <xdr:row>612</xdr:row>
                    <xdr:rowOff>0</xdr:rowOff>
                  </from>
                  <to>
                    <xdr:col>10</xdr:col>
                    <xdr:colOff>0</xdr:colOff>
                    <xdr:row>613</xdr:row>
                    <xdr:rowOff>0</xdr:rowOff>
                  </to>
                </anchor>
              </controlPr>
            </control>
          </mc:Choice>
        </mc:AlternateContent>
        <mc:AlternateContent xmlns:mc="http://schemas.openxmlformats.org/markup-compatibility/2006">
          <mc:Choice Requires="x14">
            <control shapeId="24324" r:id="rId571" name="Button 4868">
              <controlPr locked="0" defaultSize="0" print="0" autoFill="0" autoPict="0" macro="[0]!Sheet1.deleteRow">
                <anchor moveWithCells="1" sizeWithCells="1">
                  <from>
                    <xdr:col>6</xdr:col>
                    <xdr:colOff>0</xdr:colOff>
                    <xdr:row>624</xdr:row>
                    <xdr:rowOff>0</xdr:rowOff>
                  </from>
                  <to>
                    <xdr:col>10</xdr:col>
                    <xdr:colOff>0</xdr:colOff>
                    <xdr:row>625</xdr:row>
                    <xdr:rowOff>0</xdr:rowOff>
                  </to>
                </anchor>
              </controlPr>
            </control>
          </mc:Choice>
        </mc:AlternateContent>
        <mc:AlternateContent xmlns:mc="http://schemas.openxmlformats.org/markup-compatibility/2006">
          <mc:Choice Requires="x14">
            <control shapeId="24327" r:id="rId572" name="Button 4871">
              <controlPr locked="0" defaultSize="0" print="0" autoFill="0" autoPict="0" macro="[0]!Sheet1.deleteRow">
                <anchor moveWithCells="1" sizeWithCells="1">
                  <from>
                    <xdr:col>6</xdr:col>
                    <xdr:colOff>0</xdr:colOff>
                    <xdr:row>1423</xdr:row>
                    <xdr:rowOff>0</xdr:rowOff>
                  </from>
                  <to>
                    <xdr:col>10</xdr:col>
                    <xdr:colOff>0</xdr:colOff>
                    <xdr:row>1424</xdr:row>
                    <xdr:rowOff>0</xdr:rowOff>
                  </to>
                </anchor>
              </controlPr>
            </control>
          </mc:Choice>
        </mc:AlternateContent>
        <mc:AlternateContent xmlns:mc="http://schemas.openxmlformats.org/markup-compatibility/2006">
          <mc:Choice Requires="x14">
            <control shapeId="24329" r:id="rId573" name="Button 4873">
              <controlPr locked="0" defaultSize="0" print="0" autoFill="0" autoPict="0" macro="[0]!Sheet1.deleteRow">
                <anchor moveWithCells="1" sizeWithCells="1">
                  <from>
                    <xdr:col>6</xdr:col>
                    <xdr:colOff>0</xdr:colOff>
                    <xdr:row>384</xdr:row>
                    <xdr:rowOff>0</xdr:rowOff>
                  </from>
                  <to>
                    <xdr:col>10</xdr:col>
                    <xdr:colOff>0</xdr:colOff>
                    <xdr:row>385</xdr:row>
                    <xdr:rowOff>0</xdr:rowOff>
                  </to>
                </anchor>
              </controlPr>
            </control>
          </mc:Choice>
        </mc:AlternateContent>
        <mc:AlternateContent xmlns:mc="http://schemas.openxmlformats.org/markup-compatibility/2006">
          <mc:Choice Requires="x14">
            <control shapeId="24331" r:id="rId574" name="Button 4875">
              <controlPr locked="0" defaultSize="0" print="0" autoFill="0" autoPict="0" macro="[0]!Sheet1.deleteRow">
                <anchor moveWithCells="1" sizeWithCells="1">
                  <from>
                    <xdr:col>6</xdr:col>
                    <xdr:colOff>0</xdr:colOff>
                    <xdr:row>396</xdr:row>
                    <xdr:rowOff>0</xdr:rowOff>
                  </from>
                  <to>
                    <xdr:col>10</xdr:col>
                    <xdr:colOff>0</xdr:colOff>
                    <xdr:row>397</xdr:row>
                    <xdr:rowOff>0</xdr:rowOff>
                  </to>
                </anchor>
              </controlPr>
            </control>
          </mc:Choice>
        </mc:AlternateContent>
        <mc:AlternateContent xmlns:mc="http://schemas.openxmlformats.org/markup-compatibility/2006">
          <mc:Choice Requires="x14">
            <control shapeId="24333" r:id="rId575" name="Button 4877">
              <controlPr locked="0" defaultSize="0" print="0" autoFill="0" autoPict="0" macro="[0]!Sheet1.deleteRow">
                <anchor moveWithCells="1" sizeWithCells="1">
                  <from>
                    <xdr:col>6</xdr:col>
                    <xdr:colOff>0</xdr:colOff>
                    <xdr:row>408</xdr:row>
                    <xdr:rowOff>0</xdr:rowOff>
                  </from>
                  <to>
                    <xdr:col>10</xdr:col>
                    <xdr:colOff>0</xdr:colOff>
                    <xdr:row>409</xdr:row>
                    <xdr:rowOff>0</xdr:rowOff>
                  </to>
                </anchor>
              </controlPr>
            </control>
          </mc:Choice>
        </mc:AlternateContent>
        <mc:AlternateContent xmlns:mc="http://schemas.openxmlformats.org/markup-compatibility/2006">
          <mc:Choice Requires="x14">
            <control shapeId="24334" r:id="rId576" name="Button 4878">
              <controlPr locked="0" defaultSize="0" print="0" autoFill="0" autoPict="0" macro="[0]!Sheet1.deleteRow">
                <anchor moveWithCells="1" sizeWithCells="1">
                  <from>
                    <xdr:col>6</xdr:col>
                    <xdr:colOff>0</xdr:colOff>
                    <xdr:row>420</xdr:row>
                    <xdr:rowOff>0</xdr:rowOff>
                  </from>
                  <to>
                    <xdr:col>10</xdr:col>
                    <xdr:colOff>0</xdr:colOff>
                    <xdr:row>421</xdr:row>
                    <xdr:rowOff>0</xdr:rowOff>
                  </to>
                </anchor>
              </controlPr>
            </control>
          </mc:Choice>
        </mc:AlternateContent>
        <mc:AlternateContent xmlns:mc="http://schemas.openxmlformats.org/markup-compatibility/2006">
          <mc:Choice Requires="x14">
            <control shapeId="24354" r:id="rId577" name="Button 4898">
              <controlPr locked="0" defaultSize="0" print="0" autoFill="0" autoPict="0" macro="[0]!Sheet1.InsertNewTableRow">
                <anchor moveWithCells="1" sizeWithCells="1">
                  <from>
                    <xdr:col>6</xdr:col>
                    <xdr:colOff>0</xdr:colOff>
                    <xdr:row>1629</xdr:row>
                    <xdr:rowOff>0</xdr:rowOff>
                  </from>
                  <to>
                    <xdr:col>10</xdr:col>
                    <xdr:colOff>0</xdr:colOff>
                    <xdr:row>1630</xdr:row>
                    <xdr:rowOff>0</xdr:rowOff>
                  </to>
                </anchor>
              </controlPr>
            </control>
          </mc:Choice>
        </mc:AlternateContent>
        <mc:AlternateContent xmlns:mc="http://schemas.openxmlformats.org/markup-compatibility/2006">
          <mc:Choice Requires="x14">
            <control shapeId="24355" r:id="rId578" name="Button 4899">
              <controlPr locked="0" defaultSize="0" print="0" autoFill="0" autoPict="0" macro="[0]!Sheet1.deleteRow">
                <anchor moveWithCells="1" sizeWithCells="1">
                  <from>
                    <xdr:col>6</xdr:col>
                    <xdr:colOff>0</xdr:colOff>
                    <xdr:row>1630</xdr:row>
                    <xdr:rowOff>0</xdr:rowOff>
                  </from>
                  <to>
                    <xdr:col>10</xdr:col>
                    <xdr:colOff>0</xdr:colOff>
                    <xdr:row>1631</xdr:row>
                    <xdr:rowOff>0</xdr:rowOff>
                  </to>
                </anchor>
              </controlPr>
            </control>
          </mc:Choice>
        </mc:AlternateContent>
        <mc:AlternateContent xmlns:mc="http://schemas.openxmlformats.org/markup-compatibility/2006">
          <mc:Choice Requires="x14">
            <control shapeId="24356" r:id="rId579" name="Button 4900">
              <controlPr locked="0" defaultSize="0" print="0" autoFill="0" autoPict="0" macro="[0]!Sheet1.deleteProcedure">
                <anchor moveWithCells="1" sizeWithCells="1">
                  <from>
                    <xdr:col>6</xdr:col>
                    <xdr:colOff>0</xdr:colOff>
                    <xdr:row>1622</xdr:row>
                    <xdr:rowOff>0</xdr:rowOff>
                  </from>
                  <to>
                    <xdr:col>10</xdr:col>
                    <xdr:colOff>0</xdr:colOff>
                    <xdr:row>1623</xdr:row>
                    <xdr:rowOff>0</xdr:rowOff>
                  </to>
                </anchor>
              </controlPr>
            </control>
          </mc:Choice>
        </mc:AlternateContent>
        <mc:AlternateContent xmlns:mc="http://schemas.openxmlformats.org/markup-compatibility/2006">
          <mc:Choice Requires="x14">
            <control shapeId="24375" r:id="rId580" name="Button 4919">
              <controlPr locked="0" defaultSize="0" print="0" autoFill="0" autoPict="0" macro="[0]!Sheet1.InsertNewTableRow">
                <anchor moveWithCells="1" sizeWithCells="1">
                  <from>
                    <xdr:col>6</xdr:col>
                    <xdr:colOff>0</xdr:colOff>
                    <xdr:row>1640</xdr:row>
                    <xdr:rowOff>0</xdr:rowOff>
                  </from>
                  <to>
                    <xdr:col>10</xdr:col>
                    <xdr:colOff>0</xdr:colOff>
                    <xdr:row>1641</xdr:row>
                    <xdr:rowOff>0</xdr:rowOff>
                  </to>
                </anchor>
              </controlPr>
            </control>
          </mc:Choice>
        </mc:AlternateContent>
        <mc:AlternateContent xmlns:mc="http://schemas.openxmlformats.org/markup-compatibility/2006">
          <mc:Choice Requires="x14">
            <control shapeId="24376" r:id="rId581" name="Button 4920">
              <controlPr locked="0" defaultSize="0" print="0" autoFill="0" autoPict="0" macro="[0]!Sheet1.deleteRow">
                <anchor moveWithCells="1" sizeWithCells="1">
                  <from>
                    <xdr:col>6</xdr:col>
                    <xdr:colOff>0</xdr:colOff>
                    <xdr:row>1641</xdr:row>
                    <xdr:rowOff>0</xdr:rowOff>
                  </from>
                  <to>
                    <xdr:col>10</xdr:col>
                    <xdr:colOff>0</xdr:colOff>
                    <xdr:row>1642</xdr:row>
                    <xdr:rowOff>0</xdr:rowOff>
                  </to>
                </anchor>
              </controlPr>
            </control>
          </mc:Choice>
        </mc:AlternateContent>
        <mc:AlternateContent xmlns:mc="http://schemas.openxmlformats.org/markup-compatibility/2006">
          <mc:Choice Requires="x14">
            <control shapeId="24377" r:id="rId582" name="Button 4921">
              <controlPr locked="0" defaultSize="0" print="0" autoFill="0" autoPict="0" macro="[0]!Sheet1.deleteProcedure">
                <anchor moveWithCells="1" sizeWithCells="1">
                  <from>
                    <xdr:col>6</xdr:col>
                    <xdr:colOff>0</xdr:colOff>
                    <xdr:row>1633</xdr:row>
                    <xdr:rowOff>0</xdr:rowOff>
                  </from>
                  <to>
                    <xdr:col>10</xdr:col>
                    <xdr:colOff>0</xdr:colOff>
                    <xdr:row>1634</xdr:row>
                    <xdr:rowOff>0</xdr:rowOff>
                  </to>
                </anchor>
              </controlPr>
            </control>
          </mc:Choice>
        </mc:AlternateContent>
        <mc:AlternateContent xmlns:mc="http://schemas.openxmlformats.org/markup-compatibility/2006">
          <mc:Choice Requires="x14">
            <control shapeId="24396" r:id="rId583" name="Button 4940">
              <controlPr locked="0" defaultSize="0" print="0" autoFill="0" autoPict="0" macro="[0]!Sheet1.InsertNewTableRow">
                <anchor moveWithCells="1" sizeWithCells="1">
                  <from>
                    <xdr:col>6</xdr:col>
                    <xdr:colOff>0</xdr:colOff>
                    <xdr:row>1651</xdr:row>
                    <xdr:rowOff>0</xdr:rowOff>
                  </from>
                  <to>
                    <xdr:col>10</xdr:col>
                    <xdr:colOff>0</xdr:colOff>
                    <xdr:row>1652</xdr:row>
                    <xdr:rowOff>0</xdr:rowOff>
                  </to>
                </anchor>
              </controlPr>
            </control>
          </mc:Choice>
        </mc:AlternateContent>
        <mc:AlternateContent xmlns:mc="http://schemas.openxmlformats.org/markup-compatibility/2006">
          <mc:Choice Requires="x14">
            <control shapeId="24397" r:id="rId584" name="Button 4941">
              <controlPr locked="0" defaultSize="0" print="0" autoFill="0" autoPict="0" macro="[0]!Sheet1.deleteRow">
                <anchor moveWithCells="1" sizeWithCells="1">
                  <from>
                    <xdr:col>6</xdr:col>
                    <xdr:colOff>0</xdr:colOff>
                    <xdr:row>1652</xdr:row>
                    <xdr:rowOff>0</xdr:rowOff>
                  </from>
                  <to>
                    <xdr:col>10</xdr:col>
                    <xdr:colOff>0</xdr:colOff>
                    <xdr:row>1653</xdr:row>
                    <xdr:rowOff>0</xdr:rowOff>
                  </to>
                </anchor>
              </controlPr>
            </control>
          </mc:Choice>
        </mc:AlternateContent>
        <mc:AlternateContent xmlns:mc="http://schemas.openxmlformats.org/markup-compatibility/2006">
          <mc:Choice Requires="x14">
            <control shapeId="24398" r:id="rId585" name="Button 4942">
              <controlPr locked="0" defaultSize="0" print="0" autoFill="0" autoPict="0" macro="[0]!Sheet1.deleteProcedure">
                <anchor moveWithCells="1" sizeWithCells="1">
                  <from>
                    <xdr:col>6</xdr:col>
                    <xdr:colOff>0</xdr:colOff>
                    <xdr:row>1644</xdr:row>
                    <xdr:rowOff>0</xdr:rowOff>
                  </from>
                  <to>
                    <xdr:col>10</xdr:col>
                    <xdr:colOff>0</xdr:colOff>
                    <xdr:row>1645</xdr:row>
                    <xdr:rowOff>0</xdr:rowOff>
                  </to>
                </anchor>
              </controlPr>
            </control>
          </mc:Choice>
        </mc:AlternateContent>
        <mc:AlternateContent xmlns:mc="http://schemas.openxmlformats.org/markup-compatibility/2006">
          <mc:Choice Requires="x14">
            <control shapeId="24417" r:id="rId586" name="Button 4961">
              <controlPr locked="0" defaultSize="0" print="0" autoFill="0" autoPict="0" macro="[0]!Sheet1.InsertNewTableRow">
                <anchor moveWithCells="1" sizeWithCells="1">
                  <from>
                    <xdr:col>6</xdr:col>
                    <xdr:colOff>0</xdr:colOff>
                    <xdr:row>1662</xdr:row>
                    <xdr:rowOff>0</xdr:rowOff>
                  </from>
                  <to>
                    <xdr:col>10</xdr:col>
                    <xdr:colOff>0</xdr:colOff>
                    <xdr:row>1663</xdr:row>
                    <xdr:rowOff>0</xdr:rowOff>
                  </to>
                </anchor>
              </controlPr>
            </control>
          </mc:Choice>
        </mc:AlternateContent>
        <mc:AlternateContent xmlns:mc="http://schemas.openxmlformats.org/markup-compatibility/2006">
          <mc:Choice Requires="x14">
            <control shapeId="24418" r:id="rId587" name="Button 4962">
              <controlPr locked="0" defaultSize="0" print="0" autoFill="0" autoPict="0" macro="[0]!Sheet1.deleteRow">
                <anchor moveWithCells="1" sizeWithCells="1">
                  <from>
                    <xdr:col>6</xdr:col>
                    <xdr:colOff>0</xdr:colOff>
                    <xdr:row>1663</xdr:row>
                    <xdr:rowOff>0</xdr:rowOff>
                  </from>
                  <to>
                    <xdr:col>10</xdr:col>
                    <xdr:colOff>0</xdr:colOff>
                    <xdr:row>1664</xdr:row>
                    <xdr:rowOff>0</xdr:rowOff>
                  </to>
                </anchor>
              </controlPr>
            </control>
          </mc:Choice>
        </mc:AlternateContent>
        <mc:AlternateContent xmlns:mc="http://schemas.openxmlformats.org/markup-compatibility/2006">
          <mc:Choice Requires="x14">
            <control shapeId="24419" r:id="rId588" name="Button 4963">
              <controlPr locked="0" defaultSize="0" print="0" autoFill="0" autoPict="0" macro="[0]!Sheet1.deleteProcedure">
                <anchor moveWithCells="1" sizeWithCells="1">
                  <from>
                    <xdr:col>6</xdr:col>
                    <xdr:colOff>0</xdr:colOff>
                    <xdr:row>1655</xdr:row>
                    <xdr:rowOff>0</xdr:rowOff>
                  </from>
                  <to>
                    <xdr:col>10</xdr:col>
                    <xdr:colOff>0</xdr:colOff>
                    <xdr:row>1656</xdr:row>
                    <xdr:rowOff>0</xdr:rowOff>
                  </to>
                </anchor>
              </controlPr>
            </control>
          </mc:Choice>
        </mc:AlternateContent>
        <mc:AlternateContent xmlns:mc="http://schemas.openxmlformats.org/markup-compatibility/2006">
          <mc:Choice Requires="x14">
            <control shapeId="24424" r:id="rId589" name="Button 4968">
              <controlPr locked="0" defaultSize="0" print="0" autoFill="0" autoPict="0" macro="[0]!Sheet1.deleteRow">
                <anchor moveWithCells="1" sizeWithCells="1">
                  <from>
                    <xdr:col>6</xdr:col>
                    <xdr:colOff>0</xdr:colOff>
                    <xdr:row>680</xdr:row>
                    <xdr:rowOff>0</xdr:rowOff>
                  </from>
                  <to>
                    <xdr:col>10</xdr:col>
                    <xdr:colOff>0</xdr:colOff>
                    <xdr:row>681</xdr:row>
                    <xdr:rowOff>0</xdr:rowOff>
                  </to>
                </anchor>
              </controlPr>
            </control>
          </mc:Choice>
        </mc:AlternateContent>
        <mc:AlternateContent xmlns:mc="http://schemas.openxmlformats.org/markup-compatibility/2006">
          <mc:Choice Requires="x14">
            <control shapeId="24426" r:id="rId590" name="Button 4970">
              <controlPr locked="0" defaultSize="0" print="0" autoFill="0" autoPict="0" macro="[0]!Sheet1.deleteRow">
                <anchor moveWithCells="1" sizeWithCells="1">
                  <from>
                    <xdr:col>6</xdr:col>
                    <xdr:colOff>0</xdr:colOff>
                    <xdr:row>692</xdr:row>
                    <xdr:rowOff>0</xdr:rowOff>
                  </from>
                  <to>
                    <xdr:col>10</xdr:col>
                    <xdr:colOff>0</xdr:colOff>
                    <xdr:row>693</xdr:row>
                    <xdr:rowOff>0</xdr:rowOff>
                  </to>
                </anchor>
              </controlPr>
            </control>
          </mc:Choice>
        </mc:AlternateContent>
        <mc:AlternateContent xmlns:mc="http://schemas.openxmlformats.org/markup-compatibility/2006">
          <mc:Choice Requires="x14">
            <control shapeId="24428" r:id="rId591" name="Button 4972">
              <controlPr locked="0" defaultSize="0" print="0" autoFill="0" autoPict="0" macro="[0]!Sheet1.deleteRow">
                <anchor moveWithCells="1" sizeWithCells="1">
                  <from>
                    <xdr:col>6</xdr:col>
                    <xdr:colOff>0</xdr:colOff>
                    <xdr:row>704</xdr:row>
                    <xdr:rowOff>0</xdr:rowOff>
                  </from>
                  <to>
                    <xdr:col>10</xdr:col>
                    <xdr:colOff>0</xdr:colOff>
                    <xdr:row>705</xdr:row>
                    <xdr:rowOff>0</xdr:rowOff>
                  </to>
                </anchor>
              </controlPr>
            </control>
          </mc:Choice>
        </mc:AlternateContent>
        <mc:AlternateContent xmlns:mc="http://schemas.openxmlformats.org/markup-compatibility/2006">
          <mc:Choice Requires="x14">
            <control shapeId="24429" r:id="rId592" name="Button 4973">
              <controlPr locked="0" defaultSize="0" print="0" autoFill="0" autoPict="0" macro="[0]!Sheet1.deleteRow">
                <anchor moveWithCells="1" sizeWithCells="1">
                  <from>
                    <xdr:col>6</xdr:col>
                    <xdr:colOff>0</xdr:colOff>
                    <xdr:row>716</xdr:row>
                    <xdr:rowOff>0</xdr:rowOff>
                  </from>
                  <to>
                    <xdr:col>10</xdr:col>
                    <xdr:colOff>0</xdr:colOff>
                    <xdr:row>717</xdr:row>
                    <xdr:rowOff>0</xdr:rowOff>
                  </to>
                </anchor>
              </controlPr>
            </control>
          </mc:Choice>
        </mc:AlternateContent>
        <mc:AlternateContent xmlns:mc="http://schemas.openxmlformats.org/markup-compatibility/2006">
          <mc:Choice Requires="x14">
            <control shapeId="24448" r:id="rId593" name="Button 4992">
              <controlPr locked="0" defaultSize="0" print="0" autoFill="0" autoPict="0" macro="[0]!Sheet1.InsertNewTableRow">
                <anchor moveWithCells="1" sizeWithCells="1">
                  <from>
                    <xdr:col>6</xdr:col>
                    <xdr:colOff>0</xdr:colOff>
                    <xdr:row>1673</xdr:row>
                    <xdr:rowOff>0</xdr:rowOff>
                  </from>
                  <to>
                    <xdr:col>10</xdr:col>
                    <xdr:colOff>0</xdr:colOff>
                    <xdr:row>1674</xdr:row>
                    <xdr:rowOff>0</xdr:rowOff>
                  </to>
                </anchor>
              </controlPr>
            </control>
          </mc:Choice>
        </mc:AlternateContent>
        <mc:AlternateContent xmlns:mc="http://schemas.openxmlformats.org/markup-compatibility/2006">
          <mc:Choice Requires="x14">
            <control shapeId="24449" r:id="rId594" name="Button 4993">
              <controlPr locked="0" defaultSize="0" print="0" autoFill="0" autoPict="0" macro="[0]!Sheet1.deleteRow">
                <anchor moveWithCells="1" sizeWithCells="1">
                  <from>
                    <xdr:col>6</xdr:col>
                    <xdr:colOff>0</xdr:colOff>
                    <xdr:row>1674</xdr:row>
                    <xdr:rowOff>0</xdr:rowOff>
                  </from>
                  <to>
                    <xdr:col>10</xdr:col>
                    <xdr:colOff>0</xdr:colOff>
                    <xdr:row>1675</xdr:row>
                    <xdr:rowOff>0</xdr:rowOff>
                  </to>
                </anchor>
              </controlPr>
            </control>
          </mc:Choice>
        </mc:AlternateContent>
        <mc:AlternateContent xmlns:mc="http://schemas.openxmlformats.org/markup-compatibility/2006">
          <mc:Choice Requires="x14">
            <control shapeId="24450" r:id="rId595" name="Button 4994">
              <controlPr locked="0" defaultSize="0" print="0" autoFill="0" autoPict="0" macro="[0]!Sheet1.deleteProcedure">
                <anchor moveWithCells="1" sizeWithCells="1">
                  <from>
                    <xdr:col>6</xdr:col>
                    <xdr:colOff>0</xdr:colOff>
                    <xdr:row>1666</xdr:row>
                    <xdr:rowOff>0</xdr:rowOff>
                  </from>
                  <to>
                    <xdr:col>10</xdr:col>
                    <xdr:colOff>0</xdr:colOff>
                    <xdr:row>1667</xdr:row>
                    <xdr:rowOff>0</xdr:rowOff>
                  </to>
                </anchor>
              </controlPr>
            </control>
          </mc:Choice>
        </mc:AlternateContent>
        <mc:AlternateContent xmlns:mc="http://schemas.openxmlformats.org/markup-compatibility/2006">
          <mc:Choice Requires="x14">
            <control shapeId="24469" r:id="rId596" name="Button 5013">
              <controlPr locked="0" defaultSize="0" print="0" autoFill="0" autoPict="0" macro="[0]!Sheet1.InsertNewTableRow">
                <anchor moveWithCells="1" sizeWithCells="1">
                  <from>
                    <xdr:col>6</xdr:col>
                    <xdr:colOff>0</xdr:colOff>
                    <xdr:row>1684</xdr:row>
                    <xdr:rowOff>0</xdr:rowOff>
                  </from>
                  <to>
                    <xdr:col>10</xdr:col>
                    <xdr:colOff>0</xdr:colOff>
                    <xdr:row>1685</xdr:row>
                    <xdr:rowOff>0</xdr:rowOff>
                  </to>
                </anchor>
              </controlPr>
            </control>
          </mc:Choice>
        </mc:AlternateContent>
        <mc:AlternateContent xmlns:mc="http://schemas.openxmlformats.org/markup-compatibility/2006">
          <mc:Choice Requires="x14">
            <control shapeId="24470" r:id="rId597" name="Button 5014">
              <controlPr locked="0" defaultSize="0" print="0" autoFill="0" autoPict="0" macro="[0]!Sheet1.deleteRow">
                <anchor moveWithCells="1" sizeWithCells="1">
                  <from>
                    <xdr:col>6</xdr:col>
                    <xdr:colOff>0</xdr:colOff>
                    <xdr:row>1685</xdr:row>
                    <xdr:rowOff>0</xdr:rowOff>
                  </from>
                  <to>
                    <xdr:col>10</xdr:col>
                    <xdr:colOff>0</xdr:colOff>
                    <xdr:row>1686</xdr:row>
                    <xdr:rowOff>0</xdr:rowOff>
                  </to>
                </anchor>
              </controlPr>
            </control>
          </mc:Choice>
        </mc:AlternateContent>
        <mc:AlternateContent xmlns:mc="http://schemas.openxmlformats.org/markup-compatibility/2006">
          <mc:Choice Requires="x14">
            <control shapeId="24471" r:id="rId598" name="Button 5015">
              <controlPr locked="0" defaultSize="0" print="0" autoFill="0" autoPict="0" macro="[0]!Sheet1.deleteProcedure">
                <anchor moveWithCells="1" sizeWithCells="1">
                  <from>
                    <xdr:col>6</xdr:col>
                    <xdr:colOff>0</xdr:colOff>
                    <xdr:row>1677</xdr:row>
                    <xdr:rowOff>0</xdr:rowOff>
                  </from>
                  <to>
                    <xdr:col>10</xdr:col>
                    <xdr:colOff>0</xdr:colOff>
                    <xdr:row>1678</xdr:row>
                    <xdr:rowOff>0</xdr:rowOff>
                  </to>
                </anchor>
              </controlPr>
            </control>
          </mc:Choice>
        </mc:AlternateContent>
        <mc:AlternateContent xmlns:mc="http://schemas.openxmlformats.org/markup-compatibility/2006">
          <mc:Choice Requires="x14">
            <control shapeId="24490" r:id="rId599" name="Button 5034">
              <controlPr locked="0" defaultSize="0" print="0" autoFill="0" autoPict="0" macro="[0]!Sheet1.InsertNewTableRow">
                <anchor moveWithCells="1" sizeWithCells="1">
                  <from>
                    <xdr:col>6</xdr:col>
                    <xdr:colOff>0</xdr:colOff>
                    <xdr:row>1695</xdr:row>
                    <xdr:rowOff>0</xdr:rowOff>
                  </from>
                  <to>
                    <xdr:col>10</xdr:col>
                    <xdr:colOff>0</xdr:colOff>
                    <xdr:row>1696</xdr:row>
                    <xdr:rowOff>0</xdr:rowOff>
                  </to>
                </anchor>
              </controlPr>
            </control>
          </mc:Choice>
        </mc:AlternateContent>
        <mc:AlternateContent xmlns:mc="http://schemas.openxmlformats.org/markup-compatibility/2006">
          <mc:Choice Requires="x14">
            <control shapeId="24491" r:id="rId600" name="Button 5035">
              <controlPr locked="0" defaultSize="0" print="0" autoFill="0" autoPict="0" macro="[0]!Sheet1.deleteRow">
                <anchor moveWithCells="1" sizeWithCells="1">
                  <from>
                    <xdr:col>6</xdr:col>
                    <xdr:colOff>0</xdr:colOff>
                    <xdr:row>1696</xdr:row>
                    <xdr:rowOff>0</xdr:rowOff>
                  </from>
                  <to>
                    <xdr:col>10</xdr:col>
                    <xdr:colOff>0</xdr:colOff>
                    <xdr:row>1697</xdr:row>
                    <xdr:rowOff>0</xdr:rowOff>
                  </to>
                </anchor>
              </controlPr>
            </control>
          </mc:Choice>
        </mc:AlternateContent>
        <mc:AlternateContent xmlns:mc="http://schemas.openxmlformats.org/markup-compatibility/2006">
          <mc:Choice Requires="x14">
            <control shapeId="24492" r:id="rId601" name="Button 5036">
              <controlPr locked="0" defaultSize="0" print="0" autoFill="0" autoPict="0" macro="[0]!Sheet1.deleteProcedure">
                <anchor moveWithCells="1" sizeWithCells="1">
                  <from>
                    <xdr:col>6</xdr:col>
                    <xdr:colOff>0</xdr:colOff>
                    <xdr:row>1688</xdr:row>
                    <xdr:rowOff>0</xdr:rowOff>
                  </from>
                  <to>
                    <xdr:col>10</xdr:col>
                    <xdr:colOff>0</xdr:colOff>
                    <xdr:row>1689</xdr:row>
                    <xdr:rowOff>0</xdr:rowOff>
                  </to>
                </anchor>
              </controlPr>
            </control>
          </mc:Choice>
        </mc:AlternateContent>
        <mc:AlternateContent xmlns:mc="http://schemas.openxmlformats.org/markup-compatibility/2006">
          <mc:Choice Requires="x14">
            <control shapeId="24511" r:id="rId602" name="Button 5055">
              <controlPr locked="0" defaultSize="0" print="0" autoFill="0" autoPict="0" macro="[0]!Sheet1.InsertNewTableRow">
                <anchor moveWithCells="1" sizeWithCells="1">
                  <from>
                    <xdr:col>6</xdr:col>
                    <xdr:colOff>0</xdr:colOff>
                    <xdr:row>1706</xdr:row>
                    <xdr:rowOff>0</xdr:rowOff>
                  </from>
                  <to>
                    <xdr:col>10</xdr:col>
                    <xdr:colOff>0</xdr:colOff>
                    <xdr:row>1707</xdr:row>
                    <xdr:rowOff>0</xdr:rowOff>
                  </to>
                </anchor>
              </controlPr>
            </control>
          </mc:Choice>
        </mc:AlternateContent>
        <mc:AlternateContent xmlns:mc="http://schemas.openxmlformats.org/markup-compatibility/2006">
          <mc:Choice Requires="x14">
            <control shapeId="24512" r:id="rId603" name="Button 5056">
              <controlPr locked="0" defaultSize="0" print="0" autoFill="0" autoPict="0" macro="[0]!Sheet1.deleteRow">
                <anchor moveWithCells="1" sizeWithCells="1">
                  <from>
                    <xdr:col>6</xdr:col>
                    <xdr:colOff>0</xdr:colOff>
                    <xdr:row>1707</xdr:row>
                    <xdr:rowOff>0</xdr:rowOff>
                  </from>
                  <to>
                    <xdr:col>10</xdr:col>
                    <xdr:colOff>0</xdr:colOff>
                    <xdr:row>1708</xdr:row>
                    <xdr:rowOff>0</xdr:rowOff>
                  </to>
                </anchor>
              </controlPr>
            </control>
          </mc:Choice>
        </mc:AlternateContent>
        <mc:AlternateContent xmlns:mc="http://schemas.openxmlformats.org/markup-compatibility/2006">
          <mc:Choice Requires="x14">
            <control shapeId="24513" r:id="rId604" name="Button 5057">
              <controlPr locked="0" defaultSize="0" print="0" autoFill="0" autoPict="0" macro="[0]!Sheet1.deleteProcedure">
                <anchor moveWithCells="1" sizeWithCells="1">
                  <from>
                    <xdr:col>6</xdr:col>
                    <xdr:colOff>0</xdr:colOff>
                    <xdr:row>1699</xdr:row>
                    <xdr:rowOff>0</xdr:rowOff>
                  </from>
                  <to>
                    <xdr:col>10</xdr:col>
                    <xdr:colOff>0</xdr:colOff>
                    <xdr:row>1700</xdr:row>
                    <xdr:rowOff>0</xdr:rowOff>
                  </to>
                </anchor>
              </controlPr>
            </control>
          </mc:Choice>
        </mc:AlternateContent>
      </controls>
    </mc:Choice>
  </mc:AlternateContent>
  <tableParts count="137">
    <tablePart r:id="rId605"/>
    <tablePart r:id="rId606"/>
    <tablePart r:id="rId607"/>
    <tablePart r:id="rId608"/>
    <tablePart r:id="rId609"/>
    <tablePart r:id="rId610"/>
    <tablePart r:id="rId611"/>
    <tablePart r:id="rId612"/>
    <tablePart r:id="rId613"/>
    <tablePart r:id="rId614"/>
    <tablePart r:id="rId615"/>
    <tablePart r:id="rId616"/>
    <tablePart r:id="rId617"/>
    <tablePart r:id="rId618"/>
    <tablePart r:id="rId619"/>
    <tablePart r:id="rId620"/>
    <tablePart r:id="rId621"/>
    <tablePart r:id="rId622"/>
    <tablePart r:id="rId623"/>
    <tablePart r:id="rId624"/>
    <tablePart r:id="rId625"/>
    <tablePart r:id="rId626"/>
    <tablePart r:id="rId627"/>
    <tablePart r:id="rId628"/>
    <tablePart r:id="rId629"/>
    <tablePart r:id="rId630"/>
    <tablePart r:id="rId631"/>
    <tablePart r:id="rId632"/>
    <tablePart r:id="rId633"/>
    <tablePart r:id="rId634"/>
    <tablePart r:id="rId635"/>
    <tablePart r:id="rId636"/>
    <tablePart r:id="rId637"/>
    <tablePart r:id="rId638"/>
    <tablePart r:id="rId639"/>
    <tablePart r:id="rId640"/>
    <tablePart r:id="rId641"/>
    <tablePart r:id="rId642"/>
    <tablePart r:id="rId643"/>
    <tablePart r:id="rId644"/>
    <tablePart r:id="rId645"/>
    <tablePart r:id="rId646"/>
    <tablePart r:id="rId647"/>
    <tablePart r:id="rId648"/>
    <tablePart r:id="rId649"/>
    <tablePart r:id="rId650"/>
    <tablePart r:id="rId651"/>
    <tablePart r:id="rId652"/>
    <tablePart r:id="rId653"/>
    <tablePart r:id="rId654"/>
    <tablePart r:id="rId655"/>
    <tablePart r:id="rId656"/>
    <tablePart r:id="rId657"/>
    <tablePart r:id="rId658"/>
    <tablePart r:id="rId659"/>
    <tablePart r:id="rId660"/>
    <tablePart r:id="rId661"/>
    <tablePart r:id="rId662"/>
    <tablePart r:id="rId663"/>
    <tablePart r:id="rId664"/>
    <tablePart r:id="rId665"/>
    <tablePart r:id="rId666"/>
    <tablePart r:id="rId667"/>
    <tablePart r:id="rId668"/>
    <tablePart r:id="rId669"/>
    <tablePart r:id="rId670"/>
    <tablePart r:id="rId671"/>
    <tablePart r:id="rId672"/>
    <tablePart r:id="rId673"/>
    <tablePart r:id="rId674"/>
    <tablePart r:id="rId675"/>
    <tablePart r:id="rId676"/>
    <tablePart r:id="rId677"/>
    <tablePart r:id="rId678"/>
    <tablePart r:id="rId679"/>
    <tablePart r:id="rId680"/>
    <tablePart r:id="rId681"/>
    <tablePart r:id="rId682"/>
    <tablePart r:id="rId683"/>
    <tablePart r:id="rId684"/>
    <tablePart r:id="rId685"/>
    <tablePart r:id="rId686"/>
    <tablePart r:id="rId687"/>
    <tablePart r:id="rId688"/>
    <tablePart r:id="rId689"/>
    <tablePart r:id="rId690"/>
    <tablePart r:id="rId691"/>
    <tablePart r:id="rId692"/>
    <tablePart r:id="rId693"/>
    <tablePart r:id="rId694"/>
    <tablePart r:id="rId695"/>
    <tablePart r:id="rId696"/>
    <tablePart r:id="rId697"/>
    <tablePart r:id="rId698"/>
    <tablePart r:id="rId699"/>
    <tablePart r:id="rId700"/>
    <tablePart r:id="rId701"/>
    <tablePart r:id="rId702"/>
    <tablePart r:id="rId703"/>
    <tablePart r:id="rId704"/>
    <tablePart r:id="rId705"/>
    <tablePart r:id="rId706"/>
    <tablePart r:id="rId707"/>
    <tablePart r:id="rId708"/>
    <tablePart r:id="rId709"/>
    <tablePart r:id="rId710"/>
    <tablePart r:id="rId711"/>
    <tablePart r:id="rId712"/>
    <tablePart r:id="rId713"/>
    <tablePart r:id="rId714"/>
    <tablePart r:id="rId715"/>
    <tablePart r:id="rId716"/>
    <tablePart r:id="rId717"/>
    <tablePart r:id="rId718"/>
    <tablePart r:id="rId719"/>
    <tablePart r:id="rId720"/>
    <tablePart r:id="rId721"/>
    <tablePart r:id="rId722"/>
    <tablePart r:id="rId723"/>
    <tablePart r:id="rId724"/>
    <tablePart r:id="rId725"/>
    <tablePart r:id="rId726"/>
    <tablePart r:id="rId727"/>
    <tablePart r:id="rId728"/>
    <tablePart r:id="rId729"/>
    <tablePart r:id="rId730"/>
    <tablePart r:id="rId731"/>
    <tablePart r:id="rId732"/>
    <tablePart r:id="rId733"/>
    <tablePart r:id="rId734"/>
    <tablePart r:id="rId735"/>
    <tablePart r:id="rId736"/>
    <tablePart r:id="rId737"/>
    <tablePart r:id="rId738"/>
    <tablePart r:id="rId739"/>
    <tablePart r:id="rId740"/>
    <tablePart r:id="rId741"/>
  </tableParts>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3000000}">
          <x14:formula1>
            <xm:f>'Informacion '!$S$3:$S$7</xm:f>
          </x14:formula1>
          <xm:sqref>C16 C27 C38 C49 C60 C71 C82 C100 C116 C134 C147 C158 C171 C187 C199 C210 C221 C233 C245 C257 C269 C281 C294 C306 C318 C332 C348 C362 C377 C389 C401 C413 C425 C438 C451 C464 C477 C489 C501 C513 C525 C536 C548 C559 C570 C581 C593 C605 C617 C629 C640 C651 C662 C673 C685 C697 C709 C721 C732 C743 C754 C765 C776 C787 C798 C809 C822 C835 C848 C861 C872 C883 C894 C905 C918 C931 C944 C957 C968 C979 C990 C1001 C1012 C1023 C1034 C1045 C1056 C1067 C1078 C1089 C1100 C1111 C1127 C1141 C1154 C1167 C1178 C1189 C1200 C1211 C1222 C1233 C1244 C1255 C1271 C1287 C1298 C1309 C1321 C1335 C1356 C1367 C1378 C1389 C1400 C1413 C1428 C1452 C1477 C1505 C1516 C1529 C1541 C1553 C1565 C1577 C1589 C1601 C1613 C1624 C1635 C1646 C1657 C1668 C1679 C1690 C1701</xm:sqref>
        </x14:dataValidation>
        <x14:dataValidation type="list" allowBlank="1" showInputMessage="1" showErrorMessage="1" xr:uid="{00000000-0002-0000-0100-000004000000}">
          <x14:formula1>
            <xm:f>'Informacion '!$L$3:$L$17</xm:f>
          </x14:formula1>
          <xm:sqref>D16 D27 D38 D49 D60 D71 D82 D100 D116 D134 D147 D158 D171 D187 D199 D210 D221 D233 D245 D257 D269 D281 D294 D306 D318 D332 D348 D362 D377 D389 D401 D413 D425 D438 D451 D464 D477 D489 D501 D513 D525 D536 D548 D559 D570 D581 D593 D605 D617 D629 D640 D651 D662 D673 D685 D697 D709 D721 D732 D743 D754 D765 D776 D787 D798 D809 D822 D835 D848 D861 D872 D883 D894 D905 D918 D931 D944 D957 D968 D979 D990 D1001 D1012 D1023 D1034 D1045 D1056 D1067 D1078 D1089 D1100 D1111 D1127 D1141 D1154 D1167 D1178 D1189 D1200 D1211 D1222 D1233 D1244 D1255 D1271 D1287 D1298 D1309 D1321 D1335 D1356 D1367 D1378 D1389 D1400 D1413 D1428 D1452 D1477 D1505 D1516 D1529 D1541 D1553 D1565 D1577 D1589 D1601 D1613 D1624 D1635 D1646 D1657 D1668 D1679 D1690 D1701</xm:sqref>
        </x14:dataValidation>
        <x14:dataValidation type="list" allowBlank="1" showInputMessage="1" showErrorMessage="1" xr:uid="{00000000-0002-0000-0100-000005000000}">
          <x14:formula1>
            <xm:f>'Informacion '!$N$3:$N$5</xm:f>
          </x14:formula1>
          <xm:sqref>E16 E27 E38 E49 E60 E71 E82 E100 E116 E134 E147 E158 E171 E187 E199 E210 E221 E233 E245 E257 E269 E281 E294 E306 E318 E332 E348 E362 E377 E389 E401 E413 E425 E438 E451 E464 E477 E489 E501 E513 E525 E536 E548 E559 E570 E581 E593 E605 E617 E629 E640 E651 E662 E673 E685 E697 E709 E721 E732 E743 E754 E765 E776 E787 E798 E809 E822 E835 E848 E861 E872 E883 E894 E905 E918 E931 E944 E957 E968 E979 E990 E1001 E1012 E1023 E1034 E1045 E1056 E1067 E1078 E1089 E1100 E1111 E1127 E1141 E1154 E1167 E1178 E1189 E1200 E1211 E1222 E1233 E1244 E1255 E1271 E1287 E1298 E1309 E1321 E1335 E1356 E1367 E1378 E1389 E1400 E1413 E1428 E1452 E1477 E1505 E1516 E1529 E1541 E1553 E1565 E1577 E1589 E1601 E1613 E1624 E1635 E1646 E1657 E1668 E1679 E1690 E1701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U486"/>
  <sheetViews>
    <sheetView topLeftCell="H1" workbookViewId="0">
      <selection activeCell="L6" sqref="L6"/>
    </sheetView>
  </sheetViews>
  <sheetFormatPr baseColWidth="10" defaultColWidth="12.7109375" defaultRowHeight="11.25" x14ac:dyDescent="0.2"/>
  <cols>
    <col min="1" max="6" width="12.7109375" style="5" customWidth="1"/>
    <col min="7" max="7" width="16.42578125" style="5" customWidth="1"/>
    <col min="8" max="9" width="12.7109375" style="5" customWidth="1"/>
    <col min="10" max="10" width="23" style="5" customWidth="1"/>
    <col min="11" max="11" width="1.28515625" style="5" customWidth="1"/>
    <col min="12" max="12" width="39.140625" style="5" customWidth="1"/>
    <col min="13" max="13" width="1.28515625" style="5" customWidth="1"/>
    <col min="14" max="14" width="12.7109375" style="5" customWidth="1"/>
    <col min="15" max="15" width="1.28515625" style="5" customWidth="1"/>
    <col min="16" max="16" width="12.7109375" style="8" customWidth="1"/>
    <col min="17" max="17" width="21.7109375" style="7" customWidth="1"/>
    <col min="18" max="18" width="1.140625" style="5" customWidth="1"/>
    <col min="19" max="19" width="21.140625" style="5" customWidth="1"/>
    <col min="20" max="20" width="1.28515625" style="5" customWidth="1"/>
    <col min="21" max="21" width="19.7109375" style="5" customWidth="1"/>
    <col min="22" max="22" width="0.7109375" style="5" customWidth="1"/>
    <col min="23" max="23" width="12.7109375" style="5" customWidth="1"/>
    <col min="24" max="16384" width="12.7109375" style="5"/>
  </cols>
  <sheetData>
    <row r="1" spans="1:21" x14ac:dyDescent="0.2">
      <c r="A1" s="11" t="s">
        <v>12436</v>
      </c>
      <c r="B1" s="13" t="s">
        <v>11976</v>
      </c>
      <c r="C1" s="14"/>
      <c r="D1" s="13" t="s">
        <v>1128</v>
      </c>
      <c r="E1" s="17"/>
      <c r="F1" s="14"/>
      <c r="G1" s="10" t="s">
        <v>7760</v>
      </c>
      <c r="H1" s="10"/>
      <c r="I1" s="10"/>
      <c r="J1" s="10"/>
    </row>
    <row r="2" spans="1:21" ht="22.5" x14ac:dyDescent="0.2">
      <c r="A2" s="12" t="s">
        <v>1181</v>
      </c>
      <c r="B2" s="15" t="s">
        <v>1181</v>
      </c>
      <c r="C2" s="16" t="s">
        <v>4728</v>
      </c>
      <c r="D2" s="15" t="s">
        <v>1181</v>
      </c>
      <c r="E2" s="18" t="s">
        <v>4728</v>
      </c>
      <c r="F2" s="18" t="s">
        <v>5478</v>
      </c>
      <c r="G2" s="19" t="s">
        <v>1181</v>
      </c>
      <c r="H2" s="20" t="s">
        <v>4728</v>
      </c>
      <c r="I2" s="20" t="s">
        <v>5478</v>
      </c>
      <c r="J2" s="21" t="s">
        <v>17009</v>
      </c>
      <c r="L2" s="4" t="s">
        <v>15257</v>
      </c>
      <c r="N2" s="4" t="s">
        <v>15295</v>
      </c>
      <c r="P2" s="4" t="s">
        <v>18111</v>
      </c>
      <c r="Q2" s="23" t="s">
        <v>5087</v>
      </c>
      <c r="S2" s="4" t="s">
        <v>12271</v>
      </c>
      <c r="U2" s="4" t="s">
        <v>12983</v>
      </c>
    </row>
    <row r="3" spans="1:21" x14ac:dyDescent="0.2">
      <c r="A3" s="5" t="s">
        <v>1709</v>
      </c>
      <c r="B3" s="5" t="s">
        <v>1709</v>
      </c>
      <c r="C3" s="5" t="s">
        <v>8807</v>
      </c>
      <c r="D3" s="5" t="s">
        <v>1709</v>
      </c>
      <c r="E3" s="5" t="s">
        <v>8807</v>
      </c>
      <c r="F3" s="5" t="s">
        <v>3718</v>
      </c>
      <c r="G3" s="6" t="s">
        <v>3189</v>
      </c>
      <c r="H3" s="6" t="s">
        <v>7351</v>
      </c>
      <c r="I3" s="6" t="s">
        <v>13937</v>
      </c>
      <c r="J3" s="6" t="s">
        <v>13937</v>
      </c>
      <c r="L3" s="7" t="s">
        <v>1875</v>
      </c>
      <c r="N3" s="5" t="s">
        <v>8854</v>
      </c>
      <c r="P3" s="5" t="s">
        <v>5436</v>
      </c>
      <c r="Q3" s="5" t="s">
        <v>16988</v>
      </c>
      <c r="S3" s="7" t="s">
        <v>17798</v>
      </c>
      <c r="U3" s="5" t="s">
        <v>12549</v>
      </c>
    </row>
    <row r="4" spans="1:21" x14ac:dyDescent="0.2">
      <c r="A4" s="5" t="s">
        <v>8093</v>
      </c>
      <c r="B4" s="5" t="s">
        <v>1709</v>
      </c>
      <c r="C4" s="5" t="s">
        <v>12630</v>
      </c>
      <c r="D4" s="5" t="s">
        <v>1709</v>
      </c>
      <c r="E4" s="5" t="s">
        <v>8807</v>
      </c>
      <c r="F4" s="5" t="s">
        <v>4315</v>
      </c>
      <c r="G4" s="6" t="s">
        <v>3189</v>
      </c>
      <c r="H4" s="6" t="s">
        <v>7351</v>
      </c>
      <c r="I4" s="6" t="s">
        <v>13937</v>
      </c>
      <c r="J4" s="6" t="s">
        <v>841</v>
      </c>
      <c r="L4" s="7" t="s">
        <v>17483</v>
      </c>
      <c r="N4" s="5" t="s">
        <v>6033</v>
      </c>
      <c r="P4" s="5" t="s">
        <v>4869</v>
      </c>
      <c r="Q4" s="5" t="s">
        <v>10303</v>
      </c>
      <c r="S4" s="7" t="s">
        <v>6798</v>
      </c>
    </row>
    <row r="5" spans="1:21" x14ac:dyDescent="0.2">
      <c r="A5" s="5" t="s">
        <v>3189</v>
      </c>
      <c r="B5" s="5" t="s">
        <v>1709</v>
      </c>
      <c r="C5" s="5" t="s">
        <v>17757</v>
      </c>
      <c r="D5" s="5" t="s">
        <v>1709</v>
      </c>
      <c r="E5" s="5" t="s">
        <v>8807</v>
      </c>
      <c r="F5" s="5" t="s">
        <v>2914</v>
      </c>
      <c r="G5" s="6" t="s">
        <v>3189</v>
      </c>
      <c r="H5" s="6" t="s">
        <v>7351</v>
      </c>
      <c r="I5" s="6" t="s">
        <v>13937</v>
      </c>
      <c r="J5" s="6" t="s">
        <v>2581</v>
      </c>
      <c r="L5" s="7" t="s">
        <v>10170</v>
      </c>
      <c r="N5" s="5" t="s">
        <v>17854</v>
      </c>
      <c r="P5" s="5" t="s">
        <v>16748</v>
      </c>
      <c r="Q5" s="5" t="s">
        <v>14627</v>
      </c>
      <c r="S5" s="7" t="s">
        <v>15698</v>
      </c>
    </row>
    <row r="6" spans="1:21" x14ac:dyDescent="0.2">
      <c r="A6" s="5" t="s">
        <v>1492</v>
      </c>
      <c r="B6" s="5" t="s">
        <v>8093</v>
      </c>
      <c r="C6" s="5" t="s">
        <v>18173</v>
      </c>
      <c r="D6" s="5" t="s">
        <v>1709</v>
      </c>
      <c r="E6" s="5" t="s">
        <v>8807</v>
      </c>
      <c r="F6" s="5" t="s">
        <v>1675</v>
      </c>
      <c r="G6" s="6" t="s">
        <v>3189</v>
      </c>
      <c r="H6" s="6" t="s">
        <v>7351</v>
      </c>
      <c r="I6" s="6" t="s">
        <v>2568</v>
      </c>
      <c r="J6" s="6" t="s">
        <v>2568</v>
      </c>
      <c r="L6" s="5" t="s">
        <v>3844</v>
      </c>
      <c r="P6" s="5" t="s">
        <v>11825</v>
      </c>
      <c r="Q6" s="5" t="s">
        <v>10373</v>
      </c>
      <c r="S6" s="7" t="s">
        <v>6150</v>
      </c>
    </row>
    <row r="7" spans="1:21" x14ac:dyDescent="0.2">
      <c r="A7" s="5" t="s">
        <v>18355</v>
      </c>
      <c r="B7" s="5" t="s">
        <v>8093</v>
      </c>
      <c r="C7" s="5" t="s">
        <v>2599</v>
      </c>
      <c r="D7" s="5" t="s">
        <v>1709</v>
      </c>
      <c r="E7" s="5" t="s">
        <v>8807</v>
      </c>
      <c r="F7" s="5" t="s">
        <v>9128</v>
      </c>
      <c r="G7" s="6" t="s">
        <v>3189</v>
      </c>
      <c r="H7" s="6" t="s">
        <v>7351</v>
      </c>
      <c r="I7" s="6" t="s">
        <v>6359</v>
      </c>
      <c r="J7" s="6" t="s">
        <v>6359</v>
      </c>
      <c r="L7" s="5" t="s">
        <v>7241</v>
      </c>
      <c r="P7" s="5" t="s">
        <v>8117</v>
      </c>
      <c r="Q7" s="5" t="s">
        <v>435</v>
      </c>
      <c r="S7" s="7" t="s">
        <v>9448</v>
      </c>
    </row>
    <row r="8" spans="1:21" x14ac:dyDescent="0.2">
      <c r="A8" s="5" t="s">
        <v>5958</v>
      </c>
      <c r="B8" s="5" t="s">
        <v>8093</v>
      </c>
      <c r="C8" s="5" t="s">
        <v>5889</v>
      </c>
      <c r="D8" s="5" t="s">
        <v>1709</v>
      </c>
      <c r="E8" s="5" t="s">
        <v>8807</v>
      </c>
      <c r="F8" s="5" t="s">
        <v>13555</v>
      </c>
      <c r="G8" s="6" t="s">
        <v>3189</v>
      </c>
      <c r="H8" s="6" t="s">
        <v>7351</v>
      </c>
      <c r="I8" s="6" t="s">
        <v>6359</v>
      </c>
      <c r="J8" s="6" t="s">
        <v>4038</v>
      </c>
      <c r="L8" s="5" t="s">
        <v>4320</v>
      </c>
      <c r="P8" s="5" t="s">
        <v>9954</v>
      </c>
      <c r="Q8" s="5" t="s">
        <v>9610</v>
      </c>
      <c r="S8" s="7"/>
    </row>
    <row r="9" spans="1:21" x14ac:dyDescent="0.2">
      <c r="A9" s="5" t="s">
        <v>12506</v>
      </c>
      <c r="B9" s="5" t="s">
        <v>3189</v>
      </c>
      <c r="C9" s="5" t="s">
        <v>7351</v>
      </c>
      <c r="D9" s="5" t="s">
        <v>1709</v>
      </c>
      <c r="E9" s="5" t="s">
        <v>8807</v>
      </c>
      <c r="F9" s="5" t="s">
        <v>14110</v>
      </c>
      <c r="G9" s="6" t="s">
        <v>3189</v>
      </c>
      <c r="H9" s="6" t="s">
        <v>7351</v>
      </c>
      <c r="I9" s="6" t="s">
        <v>6877</v>
      </c>
      <c r="J9" s="6" t="s">
        <v>6877</v>
      </c>
      <c r="L9" s="7" t="s">
        <v>7198</v>
      </c>
      <c r="P9" s="5" t="s">
        <v>17161</v>
      </c>
      <c r="Q9" s="5" t="s">
        <v>2023</v>
      </c>
      <c r="S9" s="8"/>
    </row>
    <row r="10" spans="1:21" x14ac:dyDescent="0.2">
      <c r="A10" s="5" t="s">
        <v>17539</v>
      </c>
      <c r="B10" s="5" t="s">
        <v>3189</v>
      </c>
      <c r="C10" s="5" t="s">
        <v>10736</v>
      </c>
      <c r="D10" s="5" t="s">
        <v>1709</v>
      </c>
      <c r="E10" s="5" t="s">
        <v>8807</v>
      </c>
      <c r="F10" s="5" t="s">
        <v>9057</v>
      </c>
      <c r="G10" s="6" t="s">
        <v>3189</v>
      </c>
      <c r="H10" s="6" t="s">
        <v>7351</v>
      </c>
      <c r="I10" s="6" t="s">
        <v>4810</v>
      </c>
      <c r="J10" s="6" t="s">
        <v>4810</v>
      </c>
      <c r="L10" s="5" t="s">
        <v>7247</v>
      </c>
      <c r="P10" s="5" t="s">
        <v>6583</v>
      </c>
      <c r="Q10" s="5" t="s">
        <v>1327</v>
      </c>
    </row>
    <row r="11" spans="1:21" ht="22.5" x14ac:dyDescent="0.2">
      <c r="A11" s="5" t="s">
        <v>16542</v>
      </c>
      <c r="B11" s="5" t="s">
        <v>3189</v>
      </c>
      <c r="C11" s="5" t="s">
        <v>2813</v>
      </c>
      <c r="D11" s="5" t="s">
        <v>1709</v>
      </c>
      <c r="E11" s="5" t="s">
        <v>8807</v>
      </c>
      <c r="F11" s="5" t="s">
        <v>15234</v>
      </c>
      <c r="G11" s="6" t="s">
        <v>3189</v>
      </c>
      <c r="H11" s="6" t="s">
        <v>7351</v>
      </c>
      <c r="I11" s="6" t="s">
        <v>3661</v>
      </c>
      <c r="J11" s="6" t="s">
        <v>13869</v>
      </c>
      <c r="L11" s="5" t="s">
        <v>11340</v>
      </c>
      <c r="P11" s="5" t="s">
        <v>5507</v>
      </c>
      <c r="Q11" s="5" t="s">
        <v>9559</v>
      </c>
    </row>
    <row r="12" spans="1:21" ht="22.5" x14ac:dyDescent="0.2">
      <c r="A12" s="5" t="s">
        <v>3080</v>
      </c>
      <c r="B12" s="5" t="s">
        <v>3189</v>
      </c>
      <c r="C12" s="5" t="s">
        <v>5430</v>
      </c>
      <c r="D12" s="5" t="s">
        <v>1709</v>
      </c>
      <c r="E12" s="5" t="s">
        <v>12630</v>
      </c>
      <c r="F12" s="5" t="s">
        <v>17503</v>
      </c>
      <c r="G12" s="6" t="s">
        <v>3189</v>
      </c>
      <c r="H12" s="6" t="s">
        <v>7351</v>
      </c>
      <c r="I12" s="6" t="s">
        <v>3661</v>
      </c>
      <c r="J12" s="6" t="s">
        <v>17127</v>
      </c>
      <c r="L12" s="5" t="s">
        <v>15036</v>
      </c>
      <c r="P12" s="5" t="s">
        <v>3811</v>
      </c>
      <c r="Q12" s="5" t="s">
        <v>14294</v>
      </c>
      <c r="S12" s="22"/>
    </row>
    <row r="13" spans="1:21" ht="22.5" x14ac:dyDescent="0.2">
      <c r="B13" s="5" t="s">
        <v>1492</v>
      </c>
      <c r="C13" s="5" t="s">
        <v>11525</v>
      </c>
      <c r="D13" s="5" t="s">
        <v>1709</v>
      </c>
      <c r="E13" s="5" t="s">
        <v>12630</v>
      </c>
      <c r="F13" s="5" t="s">
        <v>18403</v>
      </c>
      <c r="G13" s="6" t="s">
        <v>3189</v>
      </c>
      <c r="H13" s="6" t="s">
        <v>7351</v>
      </c>
      <c r="I13" s="6" t="s">
        <v>3661</v>
      </c>
      <c r="J13" s="6" t="s">
        <v>16864</v>
      </c>
      <c r="L13" s="7" t="s">
        <v>2518</v>
      </c>
      <c r="P13" s="5" t="s">
        <v>3806</v>
      </c>
      <c r="Q13" s="5" t="s">
        <v>4693</v>
      </c>
      <c r="S13" s="22"/>
    </row>
    <row r="14" spans="1:21" ht="22.5" x14ac:dyDescent="0.2">
      <c r="B14" s="5" t="s">
        <v>1492</v>
      </c>
      <c r="C14" s="5" t="s">
        <v>10527</v>
      </c>
      <c r="D14" s="5" t="s">
        <v>1709</v>
      </c>
      <c r="E14" s="5" t="s">
        <v>12630</v>
      </c>
      <c r="F14" s="5" t="s">
        <v>549</v>
      </c>
      <c r="G14" s="6" t="s">
        <v>3189</v>
      </c>
      <c r="H14" s="6" t="s">
        <v>7351</v>
      </c>
      <c r="I14" s="6" t="s">
        <v>3661</v>
      </c>
      <c r="J14" s="6" t="s">
        <v>16955</v>
      </c>
      <c r="L14" s="7" t="s">
        <v>17901</v>
      </c>
      <c r="P14" s="5" t="s">
        <v>15634</v>
      </c>
      <c r="Q14" s="5" t="s">
        <v>5293</v>
      </c>
    </row>
    <row r="15" spans="1:21" ht="22.5" x14ac:dyDescent="0.2">
      <c r="B15" s="5" t="s">
        <v>1492</v>
      </c>
      <c r="C15" s="5" t="s">
        <v>13973</v>
      </c>
      <c r="D15" s="5" t="s">
        <v>1709</v>
      </c>
      <c r="E15" s="5" t="s">
        <v>12630</v>
      </c>
      <c r="F15" s="5" t="s">
        <v>18116</v>
      </c>
      <c r="G15" s="6" t="s">
        <v>3189</v>
      </c>
      <c r="H15" s="6" t="s">
        <v>7351</v>
      </c>
      <c r="I15" s="6" t="s">
        <v>3661</v>
      </c>
      <c r="J15" s="6" t="s">
        <v>3661</v>
      </c>
      <c r="L15" s="7" t="s">
        <v>9398</v>
      </c>
      <c r="P15" s="5" t="s">
        <v>9900</v>
      </c>
      <c r="Q15" s="5" t="s">
        <v>7437</v>
      </c>
    </row>
    <row r="16" spans="1:21" x14ac:dyDescent="0.2">
      <c r="B16" s="5" t="s">
        <v>1492</v>
      </c>
      <c r="C16" s="5" t="s">
        <v>12133</v>
      </c>
      <c r="D16" s="5" t="s">
        <v>1709</v>
      </c>
      <c r="E16" s="5" t="s">
        <v>12630</v>
      </c>
      <c r="F16" s="5" t="s">
        <v>1018</v>
      </c>
      <c r="G16" s="6" t="s">
        <v>3189</v>
      </c>
      <c r="H16" s="6" t="s">
        <v>7351</v>
      </c>
      <c r="I16" s="6" t="s">
        <v>1382</v>
      </c>
      <c r="J16" s="6" t="s">
        <v>12909</v>
      </c>
      <c r="L16" s="7" t="s">
        <v>13088</v>
      </c>
      <c r="P16" s="5" t="s">
        <v>4865</v>
      </c>
      <c r="Q16" s="5" t="s">
        <v>13532</v>
      </c>
    </row>
    <row r="17" spans="2:17" x14ac:dyDescent="0.2">
      <c r="B17" s="5" t="s">
        <v>18355</v>
      </c>
      <c r="C17" s="5" t="s">
        <v>15160</v>
      </c>
      <c r="D17" s="5" t="s">
        <v>1709</v>
      </c>
      <c r="E17" s="5" t="s">
        <v>12630</v>
      </c>
      <c r="F17" s="5" t="s">
        <v>4048</v>
      </c>
      <c r="G17" s="6" t="s">
        <v>3189</v>
      </c>
      <c r="H17" s="6" t="s">
        <v>7351</v>
      </c>
      <c r="I17" s="6" t="s">
        <v>1382</v>
      </c>
      <c r="J17" s="6" t="s">
        <v>16586</v>
      </c>
      <c r="L17" s="7" t="s">
        <v>156</v>
      </c>
      <c r="P17" s="5" t="s">
        <v>16615</v>
      </c>
      <c r="Q17" s="5" t="s">
        <v>6421</v>
      </c>
    </row>
    <row r="18" spans="2:17" x14ac:dyDescent="0.2">
      <c r="B18" s="5" t="s">
        <v>18355</v>
      </c>
      <c r="C18" s="5" t="s">
        <v>5155</v>
      </c>
      <c r="D18" s="5" t="s">
        <v>1709</v>
      </c>
      <c r="E18" s="5" t="s">
        <v>12630</v>
      </c>
      <c r="F18" s="5" t="s">
        <v>2292</v>
      </c>
      <c r="G18" s="6" t="s">
        <v>3189</v>
      </c>
      <c r="H18" s="6" t="s">
        <v>7351</v>
      </c>
      <c r="I18" s="6" t="s">
        <v>1382</v>
      </c>
      <c r="J18" s="6" t="s">
        <v>3580</v>
      </c>
      <c r="P18" s="5" t="s">
        <v>1648</v>
      </c>
      <c r="Q18" s="5" t="s">
        <v>15636</v>
      </c>
    </row>
    <row r="19" spans="2:17" x14ac:dyDescent="0.2">
      <c r="B19" s="5" t="s">
        <v>18355</v>
      </c>
      <c r="C19" s="5" t="s">
        <v>2170</v>
      </c>
      <c r="D19" s="5" t="s">
        <v>1709</v>
      </c>
      <c r="E19" s="5" t="s">
        <v>12630</v>
      </c>
      <c r="F19" s="5" t="s">
        <v>7245</v>
      </c>
      <c r="G19" s="6" t="s">
        <v>3189</v>
      </c>
      <c r="H19" s="6" t="s">
        <v>7351</v>
      </c>
      <c r="I19" s="6" t="s">
        <v>1382</v>
      </c>
      <c r="J19" s="6" t="s">
        <v>7227</v>
      </c>
      <c r="P19" s="5" t="s">
        <v>3807</v>
      </c>
      <c r="Q19" s="5" t="s">
        <v>17479</v>
      </c>
    </row>
    <row r="20" spans="2:17" x14ac:dyDescent="0.2">
      <c r="B20" s="5" t="s">
        <v>18355</v>
      </c>
      <c r="C20" s="5" t="s">
        <v>6673</v>
      </c>
      <c r="D20" s="5" t="s">
        <v>1709</v>
      </c>
      <c r="E20" s="5" t="s">
        <v>12630</v>
      </c>
      <c r="F20" s="5" t="s">
        <v>1623</v>
      </c>
      <c r="G20" s="6" t="s">
        <v>3189</v>
      </c>
      <c r="H20" s="6" t="s">
        <v>7351</v>
      </c>
      <c r="I20" s="6" t="s">
        <v>1382</v>
      </c>
      <c r="J20" s="6" t="s">
        <v>1382</v>
      </c>
      <c r="P20" s="5" t="s">
        <v>12955</v>
      </c>
      <c r="Q20" s="5" t="s">
        <v>18143</v>
      </c>
    </row>
    <row r="21" spans="2:17" ht="22.5" x14ac:dyDescent="0.2">
      <c r="B21" s="5" t="s">
        <v>5958</v>
      </c>
      <c r="C21" s="5" t="s">
        <v>2698</v>
      </c>
      <c r="D21" s="5" t="s">
        <v>1709</v>
      </c>
      <c r="E21" s="5" t="s">
        <v>17757</v>
      </c>
      <c r="F21" s="5" t="s">
        <v>4881</v>
      </c>
      <c r="G21" s="6" t="s">
        <v>3189</v>
      </c>
      <c r="H21" s="6" t="s">
        <v>10736</v>
      </c>
      <c r="I21" s="6" t="s">
        <v>11258</v>
      </c>
      <c r="J21" s="6" t="s">
        <v>5375</v>
      </c>
      <c r="P21" s="5" t="s">
        <v>305</v>
      </c>
      <c r="Q21" s="5" t="s">
        <v>13263</v>
      </c>
    </row>
    <row r="22" spans="2:17" ht="22.5" x14ac:dyDescent="0.2">
      <c r="B22" s="5" t="s">
        <v>5958</v>
      </c>
      <c r="C22" s="5" t="s">
        <v>5614</v>
      </c>
      <c r="D22" s="5" t="s">
        <v>1709</v>
      </c>
      <c r="E22" s="5" t="s">
        <v>17757</v>
      </c>
      <c r="F22" s="5" t="s">
        <v>46</v>
      </c>
      <c r="G22" s="6" t="s">
        <v>3189</v>
      </c>
      <c r="H22" s="6" t="s">
        <v>10736</v>
      </c>
      <c r="I22" s="6" t="s">
        <v>11258</v>
      </c>
      <c r="J22" s="6" t="s">
        <v>11258</v>
      </c>
      <c r="P22" s="5" t="s">
        <v>4443</v>
      </c>
      <c r="Q22" s="5" t="s">
        <v>17559</v>
      </c>
    </row>
    <row r="23" spans="2:17" ht="22.5" x14ac:dyDescent="0.2">
      <c r="B23" s="5" t="s">
        <v>5958</v>
      </c>
      <c r="C23" s="5" t="s">
        <v>18822</v>
      </c>
      <c r="D23" s="5" t="s">
        <v>1709</v>
      </c>
      <c r="E23" s="5" t="s">
        <v>17757</v>
      </c>
      <c r="F23" s="5" t="s">
        <v>13269</v>
      </c>
      <c r="G23" s="6" t="s">
        <v>3189</v>
      </c>
      <c r="H23" s="6" t="s">
        <v>10736</v>
      </c>
      <c r="I23" s="6" t="s">
        <v>5245</v>
      </c>
      <c r="J23" s="6" t="s">
        <v>16931</v>
      </c>
      <c r="P23" s="5" t="s">
        <v>1174</v>
      </c>
      <c r="Q23" s="5" t="s">
        <v>10020</v>
      </c>
    </row>
    <row r="24" spans="2:17" ht="22.5" x14ac:dyDescent="0.2">
      <c r="B24" s="5" t="s">
        <v>5958</v>
      </c>
      <c r="C24" s="5" t="s">
        <v>12704</v>
      </c>
      <c r="D24" s="5" t="s">
        <v>1709</v>
      </c>
      <c r="E24" s="5" t="s">
        <v>17757</v>
      </c>
      <c r="F24" s="5" t="s">
        <v>3364</v>
      </c>
      <c r="G24" s="6" t="s">
        <v>3189</v>
      </c>
      <c r="H24" s="6" t="s">
        <v>10736</v>
      </c>
      <c r="I24" s="6" t="s">
        <v>5245</v>
      </c>
      <c r="J24" s="6" t="s">
        <v>5245</v>
      </c>
      <c r="P24" s="5" t="s">
        <v>7453</v>
      </c>
      <c r="Q24" s="5" t="s">
        <v>6822</v>
      </c>
    </row>
    <row r="25" spans="2:17" ht="22.5" x14ac:dyDescent="0.2">
      <c r="B25" s="5" t="s">
        <v>12506</v>
      </c>
      <c r="C25" s="5" t="s">
        <v>3429</v>
      </c>
      <c r="D25" s="5" t="s">
        <v>8093</v>
      </c>
      <c r="E25" s="5" t="s">
        <v>18173</v>
      </c>
      <c r="F25" s="5" t="s">
        <v>1154</v>
      </c>
      <c r="G25" s="6" t="s">
        <v>3189</v>
      </c>
      <c r="H25" s="6" t="s">
        <v>10736</v>
      </c>
      <c r="I25" s="6" t="s">
        <v>15242</v>
      </c>
      <c r="J25" s="6" t="s">
        <v>15242</v>
      </c>
      <c r="P25" s="5" t="s">
        <v>4868</v>
      </c>
      <c r="Q25" s="5" t="s">
        <v>15648</v>
      </c>
    </row>
    <row r="26" spans="2:17" ht="22.5" x14ac:dyDescent="0.2">
      <c r="B26" s="5" t="s">
        <v>12506</v>
      </c>
      <c r="C26" s="5" t="s">
        <v>2459</v>
      </c>
      <c r="D26" s="5" t="s">
        <v>8093</v>
      </c>
      <c r="E26" s="5" t="s">
        <v>18173</v>
      </c>
      <c r="F26" s="5" t="s">
        <v>18783</v>
      </c>
      <c r="G26" s="6" t="s">
        <v>3189</v>
      </c>
      <c r="H26" s="6" t="s">
        <v>2813</v>
      </c>
      <c r="I26" s="6" t="s">
        <v>10848</v>
      </c>
      <c r="J26" s="6" t="s">
        <v>1028</v>
      </c>
      <c r="P26" s="5" t="s">
        <v>5733</v>
      </c>
      <c r="Q26" s="5" t="s">
        <v>1616</v>
      </c>
    </row>
    <row r="27" spans="2:17" ht="22.5" x14ac:dyDescent="0.2">
      <c r="B27" s="5" t="s">
        <v>17539</v>
      </c>
      <c r="C27" s="5" t="s">
        <v>7757</v>
      </c>
      <c r="D27" s="5" t="s">
        <v>8093</v>
      </c>
      <c r="E27" s="5" t="s">
        <v>18173</v>
      </c>
      <c r="F27" s="5" t="s">
        <v>5974</v>
      </c>
      <c r="G27" s="6" t="s">
        <v>3189</v>
      </c>
      <c r="H27" s="6" t="s">
        <v>2813</v>
      </c>
      <c r="I27" s="6" t="s">
        <v>10848</v>
      </c>
      <c r="J27" s="6" t="s">
        <v>10848</v>
      </c>
      <c r="P27" s="5" t="s">
        <v>9214</v>
      </c>
      <c r="Q27" s="5" t="s">
        <v>5078</v>
      </c>
    </row>
    <row r="28" spans="2:17" ht="22.5" x14ac:dyDescent="0.2">
      <c r="B28" s="5" t="s">
        <v>17539</v>
      </c>
      <c r="C28" s="5" t="s">
        <v>628</v>
      </c>
      <c r="D28" s="5" t="s">
        <v>8093</v>
      </c>
      <c r="E28" s="5" t="s">
        <v>18173</v>
      </c>
      <c r="F28" s="5" t="s">
        <v>18434</v>
      </c>
      <c r="G28" s="6" t="s">
        <v>3189</v>
      </c>
      <c r="H28" s="6" t="s">
        <v>2813</v>
      </c>
      <c r="I28" s="6" t="s">
        <v>10848</v>
      </c>
      <c r="J28" s="6" t="s">
        <v>5953</v>
      </c>
      <c r="P28" s="5" t="s">
        <v>12996</v>
      </c>
      <c r="Q28" s="5" t="s">
        <v>6740</v>
      </c>
    </row>
    <row r="29" spans="2:17" ht="22.5" x14ac:dyDescent="0.2">
      <c r="B29" s="5" t="s">
        <v>17539</v>
      </c>
      <c r="C29" s="5" t="s">
        <v>10723</v>
      </c>
      <c r="D29" s="5" t="s">
        <v>8093</v>
      </c>
      <c r="E29" s="5" t="s">
        <v>2599</v>
      </c>
      <c r="F29" s="5" t="s">
        <v>12129</v>
      </c>
      <c r="G29" s="6" t="s">
        <v>3189</v>
      </c>
      <c r="H29" s="6" t="s">
        <v>2813</v>
      </c>
      <c r="I29" s="6" t="s">
        <v>3122</v>
      </c>
      <c r="J29" s="6" t="s">
        <v>3122</v>
      </c>
      <c r="P29" s="5" t="s">
        <v>5198</v>
      </c>
      <c r="Q29" s="5" t="s">
        <v>4735</v>
      </c>
    </row>
    <row r="30" spans="2:17" ht="22.5" x14ac:dyDescent="0.2">
      <c r="B30" s="5" t="s">
        <v>16542</v>
      </c>
      <c r="C30" s="5" t="s">
        <v>9643</v>
      </c>
      <c r="D30" s="5" t="s">
        <v>8093</v>
      </c>
      <c r="E30" s="5" t="s">
        <v>2599</v>
      </c>
      <c r="F30" s="5" t="s">
        <v>5829</v>
      </c>
      <c r="G30" s="6" t="s">
        <v>3189</v>
      </c>
      <c r="H30" s="6" t="s">
        <v>2813</v>
      </c>
      <c r="I30" s="6" t="s">
        <v>3122</v>
      </c>
      <c r="J30" s="6" t="s">
        <v>15385</v>
      </c>
      <c r="P30" s="5" t="s">
        <v>11826</v>
      </c>
      <c r="Q30" s="5" t="s">
        <v>14109</v>
      </c>
    </row>
    <row r="31" spans="2:17" ht="22.5" x14ac:dyDescent="0.2">
      <c r="B31" s="5" t="s">
        <v>16542</v>
      </c>
      <c r="C31" s="5" t="s">
        <v>16564</v>
      </c>
      <c r="D31" s="5" t="s">
        <v>8093</v>
      </c>
      <c r="E31" s="5" t="s">
        <v>2599</v>
      </c>
      <c r="F31" s="5" t="s">
        <v>10374</v>
      </c>
      <c r="G31" s="6" t="s">
        <v>3189</v>
      </c>
      <c r="H31" s="6" t="s">
        <v>2813</v>
      </c>
      <c r="I31" s="6" t="s">
        <v>10950</v>
      </c>
      <c r="J31" s="6" t="s">
        <v>3383</v>
      </c>
      <c r="P31" s="5" t="s">
        <v>4982</v>
      </c>
      <c r="Q31" s="5" t="s">
        <v>3843</v>
      </c>
    </row>
    <row r="32" spans="2:17" ht="22.5" x14ac:dyDescent="0.2">
      <c r="B32" s="5" t="s">
        <v>16542</v>
      </c>
      <c r="C32" s="5" t="s">
        <v>8704</v>
      </c>
      <c r="D32" s="5" t="s">
        <v>8093</v>
      </c>
      <c r="E32" s="5" t="s">
        <v>5889</v>
      </c>
      <c r="F32" s="5" t="s">
        <v>1828</v>
      </c>
      <c r="G32" s="6" t="s">
        <v>3189</v>
      </c>
      <c r="H32" s="6" t="s">
        <v>2813</v>
      </c>
      <c r="I32" s="6" t="s">
        <v>10950</v>
      </c>
      <c r="J32" s="6" t="s">
        <v>4446</v>
      </c>
      <c r="P32" s="5" t="s">
        <v>4983</v>
      </c>
      <c r="Q32" s="5" t="s">
        <v>12281</v>
      </c>
    </row>
    <row r="33" spans="2:17" ht="22.5" x14ac:dyDescent="0.2">
      <c r="B33" s="5" t="s">
        <v>3080</v>
      </c>
      <c r="C33" s="5" t="s">
        <v>11111</v>
      </c>
      <c r="D33" s="5" t="s">
        <v>8093</v>
      </c>
      <c r="E33" s="5" t="s">
        <v>5889</v>
      </c>
      <c r="F33" s="5" t="s">
        <v>39</v>
      </c>
      <c r="G33" s="6" t="s">
        <v>3189</v>
      </c>
      <c r="H33" s="6" t="s">
        <v>2813</v>
      </c>
      <c r="I33" s="6" t="s">
        <v>10950</v>
      </c>
      <c r="J33" s="6" t="s">
        <v>10950</v>
      </c>
      <c r="P33" s="5" t="s">
        <v>12940</v>
      </c>
      <c r="Q33" s="5" t="s">
        <v>7578</v>
      </c>
    </row>
    <row r="34" spans="2:17" ht="22.5" x14ac:dyDescent="0.2">
      <c r="B34" s="5" t="s">
        <v>3080</v>
      </c>
      <c r="C34" s="5" t="s">
        <v>14448</v>
      </c>
      <c r="D34" s="5" t="s">
        <v>8093</v>
      </c>
      <c r="E34" s="5" t="s">
        <v>5889</v>
      </c>
      <c r="F34" s="5" t="s">
        <v>9708</v>
      </c>
      <c r="G34" s="6" t="s">
        <v>3189</v>
      </c>
      <c r="H34" s="6" t="s">
        <v>2813</v>
      </c>
      <c r="I34" s="6" t="s">
        <v>10950</v>
      </c>
      <c r="J34" s="6" t="s">
        <v>14031</v>
      </c>
      <c r="P34" s="5" t="s">
        <v>10942</v>
      </c>
      <c r="Q34" s="5" t="s">
        <v>7578</v>
      </c>
    </row>
    <row r="35" spans="2:17" ht="22.5" x14ac:dyDescent="0.2">
      <c r="D35" s="5" t="s">
        <v>8093</v>
      </c>
      <c r="E35" s="5" t="s">
        <v>5889</v>
      </c>
      <c r="F35" s="5" t="s">
        <v>13951</v>
      </c>
      <c r="G35" s="6" t="s">
        <v>3189</v>
      </c>
      <c r="H35" s="6" t="s">
        <v>2813</v>
      </c>
      <c r="I35" s="6" t="s">
        <v>15594</v>
      </c>
      <c r="J35" s="6" t="s">
        <v>15594</v>
      </c>
      <c r="P35" s="5" t="s">
        <v>16764</v>
      </c>
      <c r="Q35" s="5" t="s">
        <v>1705</v>
      </c>
    </row>
    <row r="36" spans="2:17" x14ac:dyDescent="0.2">
      <c r="D36" s="5" t="s">
        <v>3189</v>
      </c>
      <c r="E36" s="5" t="s">
        <v>7351</v>
      </c>
      <c r="F36" s="5" t="s">
        <v>3661</v>
      </c>
      <c r="G36" s="6" t="s">
        <v>3189</v>
      </c>
      <c r="H36" s="6" t="s">
        <v>5430</v>
      </c>
      <c r="I36" s="6" t="s">
        <v>12994</v>
      </c>
      <c r="J36" s="6" t="s">
        <v>12994</v>
      </c>
      <c r="P36" s="5" t="s">
        <v>17627</v>
      </c>
      <c r="Q36" s="5" t="s">
        <v>11115</v>
      </c>
    </row>
    <row r="37" spans="2:17" x14ac:dyDescent="0.2">
      <c r="D37" s="5" t="s">
        <v>3189</v>
      </c>
      <c r="E37" s="5" t="s">
        <v>7351</v>
      </c>
      <c r="F37" s="5" t="s">
        <v>13937</v>
      </c>
      <c r="G37" s="6" t="s">
        <v>3189</v>
      </c>
      <c r="H37" s="6" t="s">
        <v>5430</v>
      </c>
      <c r="I37" s="6" t="s">
        <v>8199</v>
      </c>
      <c r="J37" s="6" t="s">
        <v>8199</v>
      </c>
      <c r="P37" s="5" t="s">
        <v>3801</v>
      </c>
      <c r="Q37" s="5" t="s">
        <v>1780</v>
      </c>
    </row>
    <row r="38" spans="2:17" ht="22.5" x14ac:dyDescent="0.2">
      <c r="D38" s="5" t="s">
        <v>3189</v>
      </c>
      <c r="E38" s="5" t="s">
        <v>7351</v>
      </c>
      <c r="F38" s="5" t="s">
        <v>2568</v>
      </c>
      <c r="G38" s="6" t="s">
        <v>3189</v>
      </c>
      <c r="H38" s="6" t="s">
        <v>5430</v>
      </c>
      <c r="I38" s="6" t="s">
        <v>1527</v>
      </c>
      <c r="J38" s="6" t="s">
        <v>7897</v>
      </c>
      <c r="P38" s="5" t="s">
        <v>13047</v>
      </c>
      <c r="Q38" s="5" t="s">
        <v>8725</v>
      </c>
    </row>
    <row r="39" spans="2:17" ht="22.5" x14ac:dyDescent="0.2">
      <c r="D39" s="5" t="s">
        <v>3189</v>
      </c>
      <c r="E39" s="5" t="s">
        <v>7351</v>
      </c>
      <c r="F39" s="5" t="s">
        <v>6359</v>
      </c>
      <c r="G39" s="6" t="s">
        <v>3189</v>
      </c>
      <c r="H39" s="6" t="s">
        <v>5430</v>
      </c>
      <c r="I39" s="6" t="s">
        <v>1527</v>
      </c>
      <c r="J39" s="6" t="s">
        <v>7713</v>
      </c>
      <c r="P39" s="5" t="s">
        <v>12642</v>
      </c>
      <c r="Q39" s="5" t="s">
        <v>759</v>
      </c>
    </row>
    <row r="40" spans="2:17" ht="22.5" x14ac:dyDescent="0.2">
      <c r="D40" s="5" t="s">
        <v>3189</v>
      </c>
      <c r="E40" s="5" t="s">
        <v>7351</v>
      </c>
      <c r="F40" s="5" t="s">
        <v>4810</v>
      </c>
      <c r="G40" s="6" t="s">
        <v>3189</v>
      </c>
      <c r="H40" s="6" t="s">
        <v>5430</v>
      </c>
      <c r="I40" s="6" t="s">
        <v>1527</v>
      </c>
      <c r="J40" s="6" t="s">
        <v>18213</v>
      </c>
      <c r="P40" s="5" t="s">
        <v>4140</v>
      </c>
      <c r="Q40" s="5" t="s">
        <v>14140</v>
      </c>
    </row>
    <row r="41" spans="2:17" ht="22.5" x14ac:dyDescent="0.2">
      <c r="D41" s="5" t="s">
        <v>3189</v>
      </c>
      <c r="E41" s="5" t="s">
        <v>7351</v>
      </c>
      <c r="F41" s="5" t="s">
        <v>1382</v>
      </c>
      <c r="G41" s="6" t="s">
        <v>3189</v>
      </c>
      <c r="H41" s="6" t="s">
        <v>5430</v>
      </c>
      <c r="I41" s="6" t="s">
        <v>1527</v>
      </c>
      <c r="J41" s="6" t="s">
        <v>1527</v>
      </c>
      <c r="P41" s="5" t="s">
        <v>4292</v>
      </c>
      <c r="Q41" s="5" t="s">
        <v>1449</v>
      </c>
    </row>
    <row r="42" spans="2:17" x14ac:dyDescent="0.2">
      <c r="D42" s="5" t="s">
        <v>3189</v>
      </c>
      <c r="E42" s="5" t="s">
        <v>7351</v>
      </c>
      <c r="F42" s="5" t="s">
        <v>6877</v>
      </c>
      <c r="G42" s="6" t="s">
        <v>1492</v>
      </c>
      <c r="H42" s="6" t="s">
        <v>12133</v>
      </c>
      <c r="I42" s="6" t="s">
        <v>12133</v>
      </c>
      <c r="J42" s="6" t="s">
        <v>8377</v>
      </c>
      <c r="P42" s="5" t="s">
        <v>4283</v>
      </c>
      <c r="Q42" s="5" t="s">
        <v>8628</v>
      </c>
    </row>
    <row r="43" spans="2:17" x14ac:dyDescent="0.2">
      <c r="D43" s="5" t="s">
        <v>3189</v>
      </c>
      <c r="E43" s="5" t="s">
        <v>10736</v>
      </c>
      <c r="F43" s="5" t="s">
        <v>11258</v>
      </c>
      <c r="G43" s="6" t="s">
        <v>1492</v>
      </c>
      <c r="H43" s="6" t="s">
        <v>12133</v>
      </c>
      <c r="I43" s="6" t="s">
        <v>12133</v>
      </c>
      <c r="J43" s="6" t="s">
        <v>12133</v>
      </c>
      <c r="P43" s="5" t="s">
        <v>15808</v>
      </c>
      <c r="Q43" s="5" t="s">
        <v>7959</v>
      </c>
    </row>
    <row r="44" spans="2:17" x14ac:dyDescent="0.2">
      <c r="D44" s="5" t="s">
        <v>3189</v>
      </c>
      <c r="E44" s="5" t="s">
        <v>10736</v>
      </c>
      <c r="F44" s="5" t="s">
        <v>5245</v>
      </c>
      <c r="G44" s="6" t="s">
        <v>1492</v>
      </c>
      <c r="H44" s="6" t="s">
        <v>12133</v>
      </c>
      <c r="I44" s="6" t="s">
        <v>18774</v>
      </c>
      <c r="J44" s="6" t="s">
        <v>18774</v>
      </c>
    </row>
    <row r="45" spans="2:17" x14ac:dyDescent="0.2">
      <c r="D45" s="5" t="s">
        <v>3189</v>
      </c>
      <c r="E45" s="5" t="s">
        <v>10736</v>
      </c>
      <c r="F45" s="5" t="s">
        <v>15242</v>
      </c>
      <c r="G45" s="6" t="s">
        <v>1492</v>
      </c>
      <c r="H45" s="6" t="s">
        <v>12133</v>
      </c>
      <c r="I45" s="6" t="s">
        <v>18774</v>
      </c>
      <c r="J45" s="6" t="s">
        <v>8975</v>
      </c>
    </row>
    <row r="46" spans="2:17" ht="22.5" x14ac:dyDescent="0.2">
      <c r="D46" s="5" t="s">
        <v>3189</v>
      </c>
      <c r="E46" s="5" t="s">
        <v>2813</v>
      </c>
      <c r="F46" s="5" t="s">
        <v>10950</v>
      </c>
      <c r="G46" s="6" t="s">
        <v>1492</v>
      </c>
      <c r="H46" s="6" t="s">
        <v>12133</v>
      </c>
      <c r="I46" s="6" t="s">
        <v>10333</v>
      </c>
      <c r="J46" s="6" t="s">
        <v>12033</v>
      </c>
    </row>
    <row r="47" spans="2:17" ht="22.5" x14ac:dyDescent="0.2">
      <c r="D47" s="5" t="s">
        <v>3189</v>
      </c>
      <c r="E47" s="5" t="s">
        <v>2813</v>
      </c>
      <c r="F47" s="5" t="s">
        <v>10848</v>
      </c>
      <c r="G47" s="6" t="s">
        <v>1492</v>
      </c>
      <c r="H47" s="6" t="s">
        <v>12133</v>
      </c>
      <c r="I47" s="6" t="s">
        <v>10333</v>
      </c>
      <c r="J47" s="6" t="s">
        <v>10333</v>
      </c>
    </row>
    <row r="48" spans="2:17" ht="22.5" x14ac:dyDescent="0.2">
      <c r="D48" s="5" t="s">
        <v>3189</v>
      </c>
      <c r="E48" s="5" t="s">
        <v>2813</v>
      </c>
      <c r="F48" s="5" t="s">
        <v>3122</v>
      </c>
      <c r="G48" s="6" t="s">
        <v>1492</v>
      </c>
      <c r="H48" s="6" t="s">
        <v>12133</v>
      </c>
      <c r="I48" s="6" t="s">
        <v>10333</v>
      </c>
      <c r="J48" s="6" t="s">
        <v>1606</v>
      </c>
    </row>
    <row r="49" spans="4:10" x14ac:dyDescent="0.2">
      <c r="D49" s="5" t="s">
        <v>3189</v>
      </c>
      <c r="E49" s="5" t="s">
        <v>2813</v>
      </c>
      <c r="F49" s="5" t="s">
        <v>15594</v>
      </c>
      <c r="G49" s="6" t="s">
        <v>1492</v>
      </c>
      <c r="H49" s="6" t="s">
        <v>12133</v>
      </c>
      <c r="I49" s="6" t="s">
        <v>992</v>
      </c>
      <c r="J49" s="6" t="s">
        <v>992</v>
      </c>
    </row>
    <row r="50" spans="4:10" x14ac:dyDescent="0.2">
      <c r="D50" s="5" t="s">
        <v>3189</v>
      </c>
      <c r="E50" s="5" t="s">
        <v>5430</v>
      </c>
      <c r="F50" s="5" t="s">
        <v>1527</v>
      </c>
      <c r="G50" s="6" t="s">
        <v>1492</v>
      </c>
      <c r="H50" s="6" t="s">
        <v>12133</v>
      </c>
      <c r="I50" s="6" t="s">
        <v>1517</v>
      </c>
      <c r="J50" s="6" t="s">
        <v>1517</v>
      </c>
    </row>
    <row r="51" spans="4:10" x14ac:dyDescent="0.2">
      <c r="D51" s="5" t="s">
        <v>3189</v>
      </c>
      <c r="E51" s="5" t="s">
        <v>5430</v>
      </c>
      <c r="F51" s="5" t="s">
        <v>8199</v>
      </c>
      <c r="G51" s="6" t="s">
        <v>1492</v>
      </c>
      <c r="H51" s="6" t="s">
        <v>13973</v>
      </c>
      <c r="I51" s="6" t="s">
        <v>8128</v>
      </c>
      <c r="J51" s="6" t="s">
        <v>8128</v>
      </c>
    </row>
    <row r="52" spans="4:10" x14ac:dyDescent="0.2">
      <c r="D52" s="5" t="s">
        <v>3189</v>
      </c>
      <c r="E52" s="5" t="s">
        <v>5430</v>
      </c>
      <c r="F52" s="5" t="s">
        <v>12994</v>
      </c>
      <c r="G52" s="6" t="s">
        <v>1492</v>
      </c>
      <c r="H52" s="6" t="s">
        <v>13973</v>
      </c>
      <c r="I52" s="6" t="s">
        <v>8128</v>
      </c>
      <c r="J52" s="6" t="s">
        <v>16890</v>
      </c>
    </row>
    <row r="53" spans="4:10" x14ac:dyDescent="0.2">
      <c r="D53" s="5" t="s">
        <v>1492</v>
      </c>
      <c r="E53" s="5" t="s">
        <v>11525</v>
      </c>
      <c r="F53" s="5" t="s">
        <v>1268</v>
      </c>
      <c r="G53" s="6" t="s">
        <v>1492</v>
      </c>
      <c r="H53" s="6" t="s">
        <v>13973</v>
      </c>
      <c r="I53" s="6" t="s">
        <v>14519</v>
      </c>
      <c r="J53" s="6" t="s">
        <v>17394</v>
      </c>
    </row>
    <row r="54" spans="4:10" x14ac:dyDescent="0.2">
      <c r="D54" s="5" t="s">
        <v>1492</v>
      </c>
      <c r="E54" s="5" t="s">
        <v>11525</v>
      </c>
      <c r="F54" s="5" t="s">
        <v>6616</v>
      </c>
      <c r="G54" s="6" t="s">
        <v>1492</v>
      </c>
      <c r="H54" s="6" t="s">
        <v>13973</v>
      </c>
      <c r="I54" s="6" t="s">
        <v>14519</v>
      </c>
      <c r="J54" s="6" t="s">
        <v>14519</v>
      </c>
    </row>
    <row r="55" spans="4:10" x14ac:dyDescent="0.2">
      <c r="D55" s="5" t="s">
        <v>1492</v>
      </c>
      <c r="E55" s="5" t="s">
        <v>11525</v>
      </c>
      <c r="F55" s="5" t="s">
        <v>6488</v>
      </c>
      <c r="G55" s="6" t="s">
        <v>1492</v>
      </c>
      <c r="H55" s="6" t="s">
        <v>13973</v>
      </c>
      <c r="I55" s="6" t="s">
        <v>14519</v>
      </c>
      <c r="J55" s="6" t="s">
        <v>4022</v>
      </c>
    </row>
    <row r="56" spans="4:10" x14ac:dyDescent="0.2">
      <c r="D56" s="5" t="s">
        <v>1492</v>
      </c>
      <c r="E56" s="5" t="s">
        <v>10527</v>
      </c>
      <c r="F56" s="5" t="s">
        <v>18318</v>
      </c>
      <c r="G56" s="6" t="s">
        <v>1492</v>
      </c>
      <c r="H56" s="6" t="s">
        <v>13973</v>
      </c>
      <c r="I56" s="6" t="s">
        <v>14519</v>
      </c>
      <c r="J56" s="6" t="s">
        <v>17970</v>
      </c>
    </row>
    <row r="57" spans="4:10" ht="22.5" x14ac:dyDescent="0.2">
      <c r="D57" s="5" t="s">
        <v>1492</v>
      </c>
      <c r="E57" s="5" t="s">
        <v>10527</v>
      </c>
      <c r="F57" s="5" t="s">
        <v>14981</v>
      </c>
      <c r="G57" s="6" t="s">
        <v>1492</v>
      </c>
      <c r="H57" s="6" t="s">
        <v>13973</v>
      </c>
      <c r="I57" s="6" t="s">
        <v>16865</v>
      </c>
      <c r="J57" s="6" t="s">
        <v>16865</v>
      </c>
    </row>
    <row r="58" spans="4:10" x14ac:dyDescent="0.2">
      <c r="D58" s="5" t="s">
        <v>1492</v>
      </c>
      <c r="E58" s="5" t="s">
        <v>10527</v>
      </c>
      <c r="F58" s="5" t="s">
        <v>12423</v>
      </c>
      <c r="G58" s="6" t="s">
        <v>1492</v>
      </c>
      <c r="H58" s="6" t="s">
        <v>13973</v>
      </c>
      <c r="I58" s="6" t="s">
        <v>4085</v>
      </c>
      <c r="J58" s="6" t="s">
        <v>4085</v>
      </c>
    </row>
    <row r="59" spans="4:10" ht="22.5" x14ac:dyDescent="0.2">
      <c r="D59" s="5" t="s">
        <v>1492</v>
      </c>
      <c r="E59" s="5" t="s">
        <v>13973</v>
      </c>
      <c r="F59" s="5" t="s">
        <v>8556</v>
      </c>
      <c r="G59" s="6" t="s">
        <v>1492</v>
      </c>
      <c r="H59" s="6" t="s">
        <v>13973</v>
      </c>
      <c r="I59" s="6" t="s">
        <v>8556</v>
      </c>
      <c r="J59" s="6" t="s">
        <v>8556</v>
      </c>
    </row>
    <row r="60" spans="4:10" x14ac:dyDescent="0.2">
      <c r="D60" s="5" t="s">
        <v>1492</v>
      </c>
      <c r="E60" s="5" t="s">
        <v>13973</v>
      </c>
      <c r="F60" s="5" t="s">
        <v>8128</v>
      </c>
      <c r="G60" s="6" t="s">
        <v>1492</v>
      </c>
      <c r="H60" s="6" t="s">
        <v>13973</v>
      </c>
      <c r="I60" s="6" t="s">
        <v>18799</v>
      </c>
      <c r="J60" s="6" t="s">
        <v>18799</v>
      </c>
    </row>
    <row r="61" spans="4:10" ht="22.5" x14ac:dyDescent="0.2">
      <c r="D61" s="5" t="s">
        <v>1492</v>
      </c>
      <c r="E61" s="5" t="s">
        <v>13973</v>
      </c>
      <c r="F61" s="5" t="s">
        <v>14519</v>
      </c>
      <c r="G61" s="6" t="s">
        <v>1492</v>
      </c>
      <c r="H61" s="6" t="s">
        <v>10527</v>
      </c>
      <c r="I61" s="6" t="s">
        <v>12423</v>
      </c>
      <c r="J61" s="6" t="s">
        <v>12423</v>
      </c>
    </row>
    <row r="62" spans="4:10" ht="22.5" x14ac:dyDescent="0.2">
      <c r="D62" s="5" t="s">
        <v>1492</v>
      </c>
      <c r="E62" s="5" t="s">
        <v>13973</v>
      </c>
      <c r="F62" s="5" t="s">
        <v>16865</v>
      </c>
      <c r="G62" s="6" t="s">
        <v>1492</v>
      </c>
      <c r="H62" s="6" t="s">
        <v>10527</v>
      </c>
      <c r="I62" s="6" t="s">
        <v>18318</v>
      </c>
      <c r="J62" s="6" t="s">
        <v>18318</v>
      </c>
    </row>
    <row r="63" spans="4:10" ht="22.5" x14ac:dyDescent="0.2">
      <c r="D63" s="5" t="s">
        <v>1492</v>
      </c>
      <c r="E63" s="5" t="s">
        <v>13973</v>
      </c>
      <c r="F63" s="5" t="s">
        <v>4085</v>
      </c>
      <c r="G63" s="6" t="s">
        <v>1492</v>
      </c>
      <c r="H63" s="6" t="s">
        <v>10527</v>
      </c>
      <c r="I63" s="6" t="s">
        <v>14981</v>
      </c>
      <c r="J63" s="6" t="s">
        <v>14981</v>
      </c>
    </row>
    <row r="64" spans="4:10" x14ac:dyDescent="0.2">
      <c r="D64" s="5" t="s">
        <v>1492</v>
      </c>
      <c r="E64" s="5" t="s">
        <v>13973</v>
      </c>
      <c r="F64" s="5" t="s">
        <v>18799</v>
      </c>
      <c r="G64" s="6" t="s">
        <v>1492</v>
      </c>
      <c r="H64" s="6" t="s">
        <v>11525</v>
      </c>
      <c r="I64" s="6" t="s">
        <v>6616</v>
      </c>
      <c r="J64" s="6" t="s">
        <v>3280</v>
      </c>
    </row>
    <row r="65" spans="4:10" x14ac:dyDescent="0.2">
      <c r="D65" s="5" t="s">
        <v>1492</v>
      </c>
      <c r="E65" s="5" t="s">
        <v>12133</v>
      </c>
      <c r="F65" s="5" t="s">
        <v>12133</v>
      </c>
      <c r="G65" s="6" t="s">
        <v>1492</v>
      </c>
      <c r="H65" s="6" t="s">
        <v>11525</v>
      </c>
      <c r="I65" s="6" t="s">
        <v>6616</v>
      </c>
      <c r="J65" s="6" t="s">
        <v>6616</v>
      </c>
    </row>
    <row r="66" spans="4:10" x14ac:dyDescent="0.2">
      <c r="D66" s="5" t="s">
        <v>1492</v>
      </c>
      <c r="E66" s="5" t="s">
        <v>12133</v>
      </c>
      <c r="F66" s="5" t="s">
        <v>10333</v>
      </c>
      <c r="G66" s="6" t="s">
        <v>1492</v>
      </c>
      <c r="H66" s="6" t="s">
        <v>11525</v>
      </c>
      <c r="I66" s="6" t="s">
        <v>6616</v>
      </c>
      <c r="J66" s="6" t="s">
        <v>9904</v>
      </c>
    </row>
    <row r="67" spans="4:10" x14ac:dyDescent="0.2">
      <c r="D67" s="5" t="s">
        <v>1492</v>
      </c>
      <c r="E67" s="5" t="s">
        <v>12133</v>
      </c>
      <c r="F67" s="5" t="s">
        <v>1517</v>
      </c>
      <c r="G67" s="6" t="s">
        <v>1492</v>
      </c>
      <c r="H67" s="6" t="s">
        <v>11525</v>
      </c>
      <c r="I67" s="6" t="s">
        <v>6616</v>
      </c>
      <c r="J67" s="6" t="s">
        <v>3746</v>
      </c>
    </row>
    <row r="68" spans="4:10" x14ac:dyDescent="0.2">
      <c r="D68" s="5" t="s">
        <v>1492</v>
      </c>
      <c r="E68" s="5" t="s">
        <v>12133</v>
      </c>
      <c r="F68" s="5" t="s">
        <v>992</v>
      </c>
      <c r="G68" s="6" t="s">
        <v>1492</v>
      </c>
      <c r="H68" s="6" t="s">
        <v>11525</v>
      </c>
      <c r="I68" s="6" t="s">
        <v>6616</v>
      </c>
      <c r="J68" s="6" t="s">
        <v>15207</v>
      </c>
    </row>
    <row r="69" spans="4:10" x14ac:dyDescent="0.2">
      <c r="D69" s="5" t="s">
        <v>1492</v>
      </c>
      <c r="E69" s="5" t="s">
        <v>12133</v>
      </c>
      <c r="F69" s="5" t="s">
        <v>18774</v>
      </c>
      <c r="G69" s="6" t="s">
        <v>1492</v>
      </c>
      <c r="H69" s="6" t="s">
        <v>11525</v>
      </c>
      <c r="I69" s="6" t="s">
        <v>6488</v>
      </c>
      <c r="J69" s="6" t="s">
        <v>14208</v>
      </c>
    </row>
    <row r="70" spans="4:10" x14ac:dyDescent="0.2">
      <c r="D70" s="5" t="s">
        <v>18355</v>
      </c>
      <c r="E70" s="5" t="s">
        <v>15160</v>
      </c>
      <c r="F70" s="5" t="s">
        <v>15160</v>
      </c>
      <c r="G70" s="6" t="s">
        <v>1492</v>
      </c>
      <c r="H70" s="6" t="s">
        <v>11525</v>
      </c>
      <c r="I70" s="6" t="s">
        <v>6488</v>
      </c>
      <c r="J70" s="6" t="s">
        <v>14274</v>
      </c>
    </row>
    <row r="71" spans="4:10" x14ac:dyDescent="0.2">
      <c r="D71" s="5" t="s">
        <v>18355</v>
      </c>
      <c r="E71" s="5" t="s">
        <v>15160</v>
      </c>
      <c r="F71" s="5" t="s">
        <v>7940</v>
      </c>
      <c r="G71" s="6" t="s">
        <v>1492</v>
      </c>
      <c r="H71" s="6" t="s">
        <v>11525</v>
      </c>
      <c r="I71" s="6" t="s">
        <v>6488</v>
      </c>
      <c r="J71" s="6" t="s">
        <v>6067</v>
      </c>
    </row>
    <row r="72" spans="4:10" x14ac:dyDescent="0.2">
      <c r="D72" s="5" t="s">
        <v>18355</v>
      </c>
      <c r="E72" s="5" t="s">
        <v>15160</v>
      </c>
      <c r="F72" s="5" t="s">
        <v>16185</v>
      </c>
      <c r="G72" s="6" t="s">
        <v>1492</v>
      </c>
      <c r="H72" s="6" t="s">
        <v>11525</v>
      </c>
      <c r="I72" s="6" t="s">
        <v>6488</v>
      </c>
      <c r="J72" s="6" t="s">
        <v>6488</v>
      </c>
    </row>
    <row r="73" spans="4:10" ht="22.5" x14ac:dyDescent="0.2">
      <c r="D73" s="5" t="s">
        <v>18355</v>
      </c>
      <c r="E73" s="5" t="s">
        <v>15160</v>
      </c>
      <c r="F73" s="5" t="s">
        <v>17637</v>
      </c>
      <c r="G73" s="6" t="s">
        <v>1492</v>
      </c>
      <c r="H73" s="6" t="s">
        <v>11525</v>
      </c>
      <c r="I73" s="6" t="s">
        <v>1268</v>
      </c>
      <c r="J73" s="6" t="s">
        <v>17132</v>
      </c>
    </row>
    <row r="74" spans="4:10" ht="22.5" x14ac:dyDescent="0.2">
      <c r="D74" s="5" t="s">
        <v>18355</v>
      </c>
      <c r="E74" s="5" t="s">
        <v>15160</v>
      </c>
      <c r="F74" s="5" t="s">
        <v>15624</v>
      </c>
      <c r="G74" s="6" t="s">
        <v>1492</v>
      </c>
      <c r="H74" s="6" t="s">
        <v>11525</v>
      </c>
      <c r="I74" s="6" t="s">
        <v>1268</v>
      </c>
      <c r="J74" s="6" t="s">
        <v>13249</v>
      </c>
    </row>
    <row r="75" spans="4:10" ht="22.5" x14ac:dyDescent="0.2">
      <c r="D75" s="5" t="s">
        <v>18355</v>
      </c>
      <c r="E75" s="5" t="s">
        <v>15160</v>
      </c>
      <c r="F75" s="5" t="s">
        <v>12497</v>
      </c>
      <c r="G75" s="6" t="s">
        <v>1492</v>
      </c>
      <c r="H75" s="6" t="s">
        <v>11525</v>
      </c>
      <c r="I75" s="6" t="s">
        <v>1268</v>
      </c>
      <c r="J75" s="6" t="s">
        <v>9785</v>
      </c>
    </row>
    <row r="76" spans="4:10" ht="22.5" x14ac:dyDescent="0.2">
      <c r="D76" s="5" t="s">
        <v>18355</v>
      </c>
      <c r="E76" s="5" t="s">
        <v>15160</v>
      </c>
      <c r="F76" s="5" t="s">
        <v>457</v>
      </c>
      <c r="G76" s="6" t="s">
        <v>1492</v>
      </c>
      <c r="H76" s="6" t="s">
        <v>11525</v>
      </c>
      <c r="I76" s="6" t="s">
        <v>1268</v>
      </c>
      <c r="J76" s="6" t="s">
        <v>1268</v>
      </c>
    </row>
    <row r="77" spans="4:10" ht="22.5" x14ac:dyDescent="0.2">
      <c r="D77" s="5" t="s">
        <v>18355</v>
      </c>
      <c r="E77" s="5" t="s">
        <v>15160</v>
      </c>
      <c r="F77" s="5" t="s">
        <v>18274</v>
      </c>
      <c r="G77" s="6" t="s">
        <v>1709</v>
      </c>
      <c r="H77" s="6" t="s">
        <v>17757</v>
      </c>
      <c r="I77" s="6" t="s">
        <v>46</v>
      </c>
      <c r="J77" s="6" t="s">
        <v>46</v>
      </c>
    </row>
    <row r="78" spans="4:10" ht="22.5" x14ac:dyDescent="0.2">
      <c r="D78" s="5" t="s">
        <v>18355</v>
      </c>
      <c r="E78" s="5" t="s">
        <v>5155</v>
      </c>
      <c r="F78" s="5" t="s">
        <v>9102</v>
      </c>
      <c r="G78" s="6" t="s">
        <v>1709</v>
      </c>
      <c r="H78" s="6" t="s">
        <v>17757</v>
      </c>
      <c r="I78" s="6" t="s">
        <v>13269</v>
      </c>
      <c r="J78" s="6" t="s">
        <v>13269</v>
      </c>
    </row>
    <row r="79" spans="4:10" ht="22.5" x14ac:dyDescent="0.2">
      <c r="D79" s="5" t="s">
        <v>18355</v>
      </c>
      <c r="E79" s="5" t="s">
        <v>5155</v>
      </c>
      <c r="F79" s="5" t="s">
        <v>15523</v>
      </c>
      <c r="G79" s="6" t="s">
        <v>1709</v>
      </c>
      <c r="H79" s="6" t="s">
        <v>17757</v>
      </c>
      <c r="I79" s="6" t="s">
        <v>13269</v>
      </c>
      <c r="J79" s="6" t="s">
        <v>13369</v>
      </c>
    </row>
    <row r="80" spans="4:10" ht="22.5" x14ac:dyDescent="0.2">
      <c r="D80" s="5" t="s">
        <v>18355</v>
      </c>
      <c r="E80" s="5" t="s">
        <v>2170</v>
      </c>
      <c r="F80" s="5" t="s">
        <v>2170</v>
      </c>
      <c r="G80" s="6" t="s">
        <v>1709</v>
      </c>
      <c r="H80" s="6" t="s">
        <v>17757</v>
      </c>
      <c r="I80" s="6" t="s">
        <v>13269</v>
      </c>
      <c r="J80" s="6" t="s">
        <v>11511</v>
      </c>
    </row>
    <row r="81" spans="4:10" ht="22.5" x14ac:dyDescent="0.2">
      <c r="D81" s="5" t="s">
        <v>18355</v>
      </c>
      <c r="E81" s="5" t="s">
        <v>2170</v>
      </c>
      <c r="F81" s="5" t="s">
        <v>9564</v>
      </c>
      <c r="G81" s="6" t="s">
        <v>1709</v>
      </c>
      <c r="H81" s="6" t="s">
        <v>17757</v>
      </c>
      <c r="I81" s="6" t="s">
        <v>13269</v>
      </c>
      <c r="J81" s="6" t="s">
        <v>1434</v>
      </c>
    </row>
    <row r="82" spans="4:10" x14ac:dyDescent="0.2">
      <c r="D82" s="5" t="s">
        <v>18355</v>
      </c>
      <c r="E82" s="5" t="s">
        <v>2170</v>
      </c>
      <c r="F82" s="5" t="s">
        <v>382</v>
      </c>
      <c r="G82" s="6" t="s">
        <v>1709</v>
      </c>
      <c r="H82" s="6" t="s">
        <v>17757</v>
      </c>
      <c r="I82" s="6" t="s">
        <v>3364</v>
      </c>
      <c r="J82" s="6" t="s">
        <v>3364</v>
      </c>
    </row>
    <row r="83" spans="4:10" x14ac:dyDescent="0.2">
      <c r="D83" s="5" t="s">
        <v>18355</v>
      </c>
      <c r="E83" s="5" t="s">
        <v>6673</v>
      </c>
      <c r="F83" s="5" t="s">
        <v>51</v>
      </c>
      <c r="G83" s="6" t="s">
        <v>1709</v>
      </c>
      <c r="H83" s="6" t="s">
        <v>17757</v>
      </c>
      <c r="I83" s="6" t="s">
        <v>4881</v>
      </c>
      <c r="J83" s="6" t="s">
        <v>3916</v>
      </c>
    </row>
    <row r="84" spans="4:10" x14ac:dyDescent="0.2">
      <c r="D84" s="5" t="s">
        <v>18355</v>
      </c>
      <c r="E84" s="5" t="s">
        <v>6673</v>
      </c>
      <c r="F84" s="5" t="s">
        <v>2410</v>
      </c>
      <c r="G84" s="6" t="s">
        <v>1709</v>
      </c>
      <c r="H84" s="6" t="s">
        <v>17757</v>
      </c>
      <c r="I84" s="6" t="s">
        <v>4881</v>
      </c>
      <c r="J84" s="6" t="s">
        <v>1684</v>
      </c>
    </row>
    <row r="85" spans="4:10" x14ac:dyDescent="0.2">
      <c r="D85" s="5" t="s">
        <v>18355</v>
      </c>
      <c r="E85" s="5" t="s">
        <v>6673</v>
      </c>
      <c r="F85" s="5" t="s">
        <v>9652</v>
      </c>
      <c r="G85" s="6" t="s">
        <v>1709</v>
      </c>
      <c r="H85" s="6" t="s">
        <v>17757</v>
      </c>
      <c r="I85" s="6" t="s">
        <v>4881</v>
      </c>
      <c r="J85" s="6" t="s">
        <v>5557</v>
      </c>
    </row>
    <row r="86" spans="4:10" x14ac:dyDescent="0.2">
      <c r="D86" s="5" t="s">
        <v>18355</v>
      </c>
      <c r="E86" s="5" t="s">
        <v>6673</v>
      </c>
      <c r="F86" s="5" t="s">
        <v>12890</v>
      </c>
      <c r="G86" s="6" t="s">
        <v>1709</v>
      </c>
      <c r="H86" s="6" t="s">
        <v>17757</v>
      </c>
      <c r="I86" s="6" t="s">
        <v>4881</v>
      </c>
      <c r="J86" s="6" t="s">
        <v>4685</v>
      </c>
    </row>
    <row r="87" spans="4:10" x14ac:dyDescent="0.2">
      <c r="D87" s="5" t="s">
        <v>18355</v>
      </c>
      <c r="E87" s="5" t="s">
        <v>6673</v>
      </c>
      <c r="F87" s="5" t="s">
        <v>868</v>
      </c>
      <c r="G87" s="6" t="s">
        <v>1709</v>
      </c>
      <c r="H87" s="6" t="s">
        <v>17757</v>
      </c>
      <c r="I87" s="6" t="s">
        <v>4881</v>
      </c>
      <c r="J87" s="6" t="s">
        <v>10748</v>
      </c>
    </row>
    <row r="88" spans="4:10" x14ac:dyDescent="0.2">
      <c r="D88" s="5" t="s">
        <v>18355</v>
      </c>
      <c r="E88" s="5" t="s">
        <v>6673</v>
      </c>
      <c r="F88" s="5" t="s">
        <v>14654</v>
      </c>
      <c r="G88" s="6" t="s">
        <v>1709</v>
      </c>
      <c r="H88" s="6" t="s">
        <v>17757</v>
      </c>
      <c r="I88" s="6" t="s">
        <v>4881</v>
      </c>
      <c r="J88" s="6" t="s">
        <v>18323</v>
      </c>
    </row>
    <row r="89" spans="4:10" x14ac:dyDescent="0.2">
      <c r="D89" s="5" t="s">
        <v>18355</v>
      </c>
      <c r="E89" s="5" t="s">
        <v>6673</v>
      </c>
      <c r="F89" s="5" t="s">
        <v>12421</v>
      </c>
      <c r="G89" s="6" t="s">
        <v>1709</v>
      </c>
      <c r="H89" s="6" t="s">
        <v>17757</v>
      </c>
      <c r="I89" s="6" t="s">
        <v>4881</v>
      </c>
      <c r="J89" s="6" t="s">
        <v>4881</v>
      </c>
    </row>
    <row r="90" spans="4:10" x14ac:dyDescent="0.2">
      <c r="D90" s="5" t="s">
        <v>18355</v>
      </c>
      <c r="E90" s="5" t="s">
        <v>6673</v>
      </c>
      <c r="F90" s="5" t="s">
        <v>11179</v>
      </c>
      <c r="G90" s="6" t="s">
        <v>1709</v>
      </c>
      <c r="H90" s="6" t="s">
        <v>17757</v>
      </c>
      <c r="I90" s="6" t="s">
        <v>4881</v>
      </c>
      <c r="J90" s="6" t="s">
        <v>6599</v>
      </c>
    </row>
    <row r="91" spans="4:10" x14ac:dyDescent="0.2">
      <c r="D91" s="5" t="s">
        <v>18355</v>
      </c>
      <c r="E91" s="5" t="s">
        <v>6673</v>
      </c>
      <c r="F91" s="5" t="s">
        <v>8008</v>
      </c>
      <c r="G91" s="6" t="s">
        <v>1709</v>
      </c>
      <c r="H91" s="6" t="s">
        <v>17757</v>
      </c>
      <c r="I91" s="6" t="s">
        <v>4881</v>
      </c>
      <c r="J91" s="6" t="s">
        <v>10710</v>
      </c>
    </row>
    <row r="92" spans="4:10" x14ac:dyDescent="0.2">
      <c r="D92" s="5" t="s">
        <v>18355</v>
      </c>
      <c r="E92" s="5" t="s">
        <v>6673</v>
      </c>
      <c r="F92" s="5" t="s">
        <v>2227</v>
      </c>
      <c r="G92" s="6" t="s">
        <v>1709</v>
      </c>
      <c r="H92" s="6" t="s">
        <v>12630</v>
      </c>
      <c r="I92" s="6" t="s">
        <v>18403</v>
      </c>
      <c r="J92" s="6" t="s">
        <v>18403</v>
      </c>
    </row>
    <row r="93" spans="4:10" x14ac:dyDescent="0.2">
      <c r="D93" s="5" t="s">
        <v>5958</v>
      </c>
      <c r="E93" s="5" t="s">
        <v>2698</v>
      </c>
      <c r="F93" s="5" t="s">
        <v>11266</v>
      </c>
      <c r="G93" s="6" t="s">
        <v>1709</v>
      </c>
      <c r="H93" s="6" t="s">
        <v>12630</v>
      </c>
      <c r="I93" s="6" t="s">
        <v>18403</v>
      </c>
      <c r="J93" s="6" t="s">
        <v>17165</v>
      </c>
    </row>
    <row r="94" spans="4:10" x14ac:dyDescent="0.2">
      <c r="D94" s="5" t="s">
        <v>5958</v>
      </c>
      <c r="E94" s="5" t="s">
        <v>2698</v>
      </c>
      <c r="F94" s="5" t="s">
        <v>7099</v>
      </c>
      <c r="G94" s="6" t="s">
        <v>1709</v>
      </c>
      <c r="H94" s="6" t="s">
        <v>12630</v>
      </c>
      <c r="I94" s="6" t="s">
        <v>549</v>
      </c>
      <c r="J94" s="6" t="s">
        <v>549</v>
      </c>
    </row>
    <row r="95" spans="4:10" x14ac:dyDescent="0.2">
      <c r="D95" s="5" t="s">
        <v>5958</v>
      </c>
      <c r="E95" s="5" t="s">
        <v>2698</v>
      </c>
      <c r="F95" s="5" t="s">
        <v>15448</v>
      </c>
      <c r="G95" s="6" t="s">
        <v>1709</v>
      </c>
      <c r="H95" s="6" t="s">
        <v>12630</v>
      </c>
      <c r="I95" s="6" t="s">
        <v>18116</v>
      </c>
      <c r="J95" s="6" t="s">
        <v>18116</v>
      </c>
    </row>
    <row r="96" spans="4:10" x14ac:dyDescent="0.2">
      <c r="D96" s="5" t="s">
        <v>5958</v>
      </c>
      <c r="E96" s="5" t="s">
        <v>2698</v>
      </c>
      <c r="F96" s="5" t="s">
        <v>4288</v>
      </c>
      <c r="G96" s="6" t="s">
        <v>1709</v>
      </c>
      <c r="H96" s="6" t="s">
        <v>12630</v>
      </c>
      <c r="I96" s="6" t="s">
        <v>1018</v>
      </c>
      <c r="J96" s="6" t="s">
        <v>1018</v>
      </c>
    </row>
    <row r="97" spans="4:10" x14ac:dyDescent="0.2">
      <c r="D97" s="5" t="s">
        <v>5958</v>
      </c>
      <c r="E97" s="5" t="s">
        <v>2698</v>
      </c>
      <c r="F97" s="5" t="s">
        <v>12927</v>
      </c>
      <c r="G97" s="6" t="s">
        <v>1709</v>
      </c>
      <c r="H97" s="6" t="s">
        <v>12630</v>
      </c>
      <c r="I97" s="6" t="s">
        <v>1018</v>
      </c>
      <c r="J97" s="6" t="s">
        <v>12250</v>
      </c>
    </row>
    <row r="98" spans="4:10" x14ac:dyDescent="0.2">
      <c r="D98" s="5" t="s">
        <v>5958</v>
      </c>
      <c r="E98" s="5" t="s">
        <v>2698</v>
      </c>
      <c r="F98" s="5" t="s">
        <v>4564</v>
      </c>
      <c r="G98" s="6" t="s">
        <v>1709</v>
      </c>
      <c r="H98" s="6" t="s">
        <v>12630</v>
      </c>
      <c r="I98" s="6" t="s">
        <v>4048</v>
      </c>
      <c r="J98" s="6" t="s">
        <v>9412</v>
      </c>
    </row>
    <row r="99" spans="4:10" ht="22.5" x14ac:dyDescent="0.2">
      <c r="D99" s="5" t="s">
        <v>5958</v>
      </c>
      <c r="E99" s="5" t="s">
        <v>2698</v>
      </c>
      <c r="F99" s="5" t="s">
        <v>1400</v>
      </c>
      <c r="G99" s="6" t="s">
        <v>1709</v>
      </c>
      <c r="H99" s="6" t="s">
        <v>12630</v>
      </c>
      <c r="I99" s="6" t="s">
        <v>4048</v>
      </c>
      <c r="J99" s="6" t="s">
        <v>9984</v>
      </c>
    </row>
    <row r="100" spans="4:10" x14ac:dyDescent="0.2">
      <c r="D100" s="5" t="s">
        <v>5958</v>
      </c>
      <c r="E100" s="5" t="s">
        <v>2698</v>
      </c>
      <c r="F100" s="5" t="s">
        <v>10379</v>
      </c>
      <c r="G100" s="6" t="s">
        <v>1709</v>
      </c>
      <c r="H100" s="6" t="s">
        <v>12630</v>
      </c>
      <c r="I100" s="6" t="s">
        <v>4048</v>
      </c>
      <c r="J100" s="6" t="s">
        <v>12501</v>
      </c>
    </row>
    <row r="101" spans="4:10" x14ac:dyDescent="0.2">
      <c r="D101" s="5" t="s">
        <v>5958</v>
      </c>
      <c r="E101" s="5" t="s">
        <v>2698</v>
      </c>
      <c r="F101" s="5" t="s">
        <v>10073</v>
      </c>
      <c r="G101" s="6" t="s">
        <v>1709</v>
      </c>
      <c r="H101" s="6" t="s">
        <v>12630</v>
      </c>
      <c r="I101" s="6" t="s">
        <v>4048</v>
      </c>
      <c r="J101" s="6" t="s">
        <v>4048</v>
      </c>
    </row>
    <row r="102" spans="4:10" ht="22.5" x14ac:dyDescent="0.2">
      <c r="D102" s="5" t="s">
        <v>5958</v>
      </c>
      <c r="E102" s="5" t="s">
        <v>2698</v>
      </c>
      <c r="F102" s="5" t="s">
        <v>11008</v>
      </c>
      <c r="G102" s="6" t="s">
        <v>1709</v>
      </c>
      <c r="H102" s="6" t="s">
        <v>12630</v>
      </c>
      <c r="I102" s="6" t="s">
        <v>17503</v>
      </c>
      <c r="J102" s="6" t="s">
        <v>5829</v>
      </c>
    </row>
    <row r="103" spans="4:10" ht="22.5" x14ac:dyDescent="0.2">
      <c r="D103" s="5" t="s">
        <v>5958</v>
      </c>
      <c r="E103" s="5" t="s">
        <v>2698</v>
      </c>
      <c r="F103" s="5" t="s">
        <v>5542</v>
      </c>
      <c r="G103" s="6" t="s">
        <v>1709</v>
      </c>
      <c r="H103" s="6" t="s">
        <v>12630</v>
      </c>
      <c r="I103" s="6" t="s">
        <v>17503</v>
      </c>
      <c r="J103" s="6" t="s">
        <v>17503</v>
      </c>
    </row>
    <row r="104" spans="4:10" ht="22.5" x14ac:dyDescent="0.2">
      <c r="D104" s="5" t="s">
        <v>5958</v>
      </c>
      <c r="E104" s="5" t="s">
        <v>5614</v>
      </c>
      <c r="F104" s="5" t="s">
        <v>12131</v>
      </c>
      <c r="G104" s="6" t="s">
        <v>1709</v>
      </c>
      <c r="H104" s="6" t="s">
        <v>12630</v>
      </c>
      <c r="I104" s="6" t="s">
        <v>17503</v>
      </c>
      <c r="J104" s="6" t="s">
        <v>16577</v>
      </c>
    </row>
    <row r="105" spans="4:10" x14ac:dyDescent="0.2">
      <c r="D105" s="5" t="s">
        <v>5958</v>
      </c>
      <c r="E105" s="5" t="s">
        <v>5614</v>
      </c>
      <c r="F105" s="5" t="s">
        <v>14255</v>
      </c>
      <c r="G105" s="6" t="s">
        <v>1709</v>
      </c>
      <c r="H105" s="6" t="s">
        <v>12630</v>
      </c>
      <c r="I105" s="6" t="s">
        <v>2292</v>
      </c>
      <c r="J105" s="6" t="s">
        <v>4423</v>
      </c>
    </row>
    <row r="106" spans="4:10" x14ac:dyDescent="0.2">
      <c r="D106" s="5" t="s">
        <v>5958</v>
      </c>
      <c r="E106" s="5" t="s">
        <v>5614</v>
      </c>
      <c r="F106" s="5" t="s">
        <v>7319</v>
      </c>
      <c r="G106" s="6" t="s">
        <v>1709</v>
      </c>
      <c r="H106" s="6" t="s">
        <v>12630</v>
      </c>
      <c r="I106" s="6" t="s">
        <v>2292</v>
      </c>
      <c r="J106" s="6" t="s">
        <v>5326</v>
      </c>
    </row>
    <row r="107" spans="4:10" x14ac:dyDescent="0.2">
      <c r="D107" s="5" t="s">
        <v>5958</v>
      </c>
      <c r="E107" s="5" t="s">
        <v>5614</v>
      </c>
      <c r="F107" s="5" t="s">
        <v>5656</v>
      </c>
      <c r="G107" s="6" t="s">
        <v>1709</v>
      </c>
      <c r="H107" s="6" t="s">
        <v>12630</v>
      </c>
      <c r="I107" s="6" t="s">
        <v>2292</v>
      </c>
      <c r="J107" s="6" t="s">
        <v>2292</v>
      </c>
    </row>
    <row r="108" spans="4:10" x14ac:dyDescent="0.2">
      <c r="D108" s="5" t="s">
        <v>5958</v>
      </c>
      <c r="E108" s="5" t="s">
        <v>5614</v>
      </c>
      <c r="F108" s="5" t="s">
        <v>13096</v>
      </c>
      <c r="G108" s="6" t="s">
        <v>1709</v>
      </c>
      <c r="H108" s="6" t="s">
        <v>12630</v>
      </c>
      <c r="I108" s="6" t="s">
        <v>7245</v>
      </c>
      <c r="J108" s="6" t="s">
        <v>11374</v>
      </c>
    </row>
    <row r="109" spans="4:10" x14ac:dyDescent="0.2">
      <c r="D109" s="5" t="s">
        <v>5958</v>
      </c>
      <c r="E109" s="5" t="s">
        <v>18822</v>
      </c>
      <c r="F109" s="5" t="s">
        <v>18822</v>
      </c>
      <c r="G109" s="6" t="s">
        <v>1709</v>
      </c>
      <c r="H109" s="6" t="s">
        <v>12630</v>
      </c>
      <c r="I109" s="6" t="s">
        <v>7245</v>
      </c>
      <c r="J109" s="6" t="s">
        <v>6866</v>
      </c>
    </row>
    <row r="110" spans="4:10" x14ac:dyDescent="0.2">
      <c r="D110" s="5" t="s">
        <v>5958</v>
      </c>
      <c r="E110" s="5" t="s">
        <v>18822</v>
      </c>
      <c r="F110" s="5" t="s">
        <v>10494</v>
      </c>
      <c r="G110" s="6" t="s">
        <v>1709</v>
      </c>
      <c r="H110" s="6" t="s">
        <v>12630</v>
      </c>
      <c r="I110" s="6" t="s">
        <v>7245</v>
      </c>
      <c r="J110" s="6" t="s">
        <v>9771</v>
      </c>
    </row>
    <row r="111" spans="4:10" x14ac:dyDescent="0.2">
      <c r="D111" s="5" t="s">
        <v>5958</v>
      </c>
      <c r="E111" s="5" t="s">
        <v>12704</v>
      </c>
      <c r="F111" s="5" t="s">
        <v>5605</v>
      </c>
      <c r="G111" s="6" t="s">
        <v>1709</v>
      </c>
      <c r="H111" s="6" t="s">
        <v>12630</v>
      </c>
      <c r="I111" s="6" t="s">
        <v>7245</v>
      </c>
      <c r="J111" s="6" t="s">
        <v>7245</v>
      </c>
    </row>
    <row r="112" spans="4:10" x14ac:dyDescent="0.2">
      <c r="D112" s="5" t="s">
        <v>5958</v>
      </c>
      <c r="E112" s="5" t="s">
        <v>12704</v>
      </c>
      <c r="F112" s="5" t="s">
        <v>11023</v>
      </c>
      <c r="G112" s="6" t="s">
        <v>1709</v>
      </c>
      <c r="H112" s="6" t="s">
        <v>12630</v>
      </c>
      <c r="I112" s="6" t="s">
        <v>1623</v>
      </c>
      <c r="J112" s="6" t="s">
        <v>1623</v>
      </c>
    </row>
    <row r="113" spans="4:10" x14ac:dyDescent="0.2">
      <c r="D113" s="5" t="s">
        <v>5958</v>
      </c>
      <c r="E113" s="5" t="s">
        <v>12704</v>
      </c>
      <c r="F113" s="5" t="s">
        <v>10763</v>
      </c>
      <c r="G113" s="6" t="s">
        <v>1709</v>
      </c>
      <c r="H113" s="6" t="s">
        <v>8807</v>
      </c>
      <c r="I113" s="6" t="s">
        <v>1675</v>
      </c>
      <c r="J113" s="6" t="s">
        <v>194</v>
      </c>
    </row>
    <row r="114" spans="4:10" x14ac:dyDescent="0.2">
      <c r="D114" s="5" t="s">
        <v>5958</v>
      </c>
      <c r="E114" s="5" t="s">
        <v>12704</v>
      </c>
      <c r="F114" s="5" t="s">
        <v>14793</v>
      </c>
      <c r="G114" s="6" t="s">
        <v>1709</v>
      </c>
      <c r="H114" s="6" t="s">
        <v>8807</v>
      </c>
      <c r="I114" s="6" t="s">
        <v>1675</v>
      </c>
      <c r="J114" s="6" t="s">
        <v>1675</v>
      </c>
    </row>
    <row r="115" spans="4:10" x14ac:dyDescent="0.2">
      <c r="D115" s="5" t="s">
        <v>5958</v>
      </c>
      <c r="E115" s="5" t="s">
        <v>12704</v>
      </c>
      <c r="F115" s="5" t="s">
        <v>11955</v>
      </c>
      <c r="G115" s="6" t="s">
        <v>1709</v>
      </c>
      <c r="H115" s="6" t="s">
        <v>8807</v>
      </c>
      <c r="I115" s="6" t="s">
        <v>1675</v>
      </c>
      <c r="J115" s="6" t="s">
        <v>18276</v>
      </c>
    </row>
    <row r="116" spans="4:10" x14ac:dyDescent="0.2">
      <c r="D116" s="5" t="s">
        <v>5958</v>
      </c>
      <c r="E116" s="5" t="s">
        <v>12704</v>
      </c>
      <c r="F116" s="5" t="s">
        <v>8766</v>
      </c>
      <c r="G116" s="6" t="s">
        <v>1709</v>
      </c>
      <c r="H116" s="6" t="s">
        <v>8807</v>
      </c>
      <c r="I116" s="6" t="s">
        <v>9128</v>
      </c>
      <c r="J116" s="6" t="s">
        <v>8002</v>
      </c>
    </row>
    <row r="117" spans="4:10" x14ac:dyDescent="0.2">
      <c r="D117" s="5" t="s">
        <v>12506</v>
      </c>
      <c r="E117" s="5" t="s">
        <v>3429</v>
      </c>
      <c r="F117" s="5" t="s">
        <v>15181</v>
      </c>
      <c r="G117" s="6" t="s">
        <v>1709</v>
      </c>
      <c r="H117" s="6" t="s">
        <v>8807</v>
      </c>
      <c r="I117" s="6" t="s">
        <v>9128</v>
      </c>
      <c r="J117" s="6" t="s">
        <v>9128</v>
      </c>
    </row>
    <row r="118" spans="4:10" x14ac:dyDescent="0.2">
      <c r="D118" s="5" t="s">
        <v>12506</v>
      </c>
      <c r="E118" s="5" t="s">
        <v>3429</v>
      </c>
      <c r="F118" s="5" t="s">
        <v>14586</v>
      </c>
      <c r="G118" s="6" t="s">
        <v>1709</v>
      </c>
      <c r="H118" s="6" t="s">
        <v>8807</v>
      </c>
      <c r="I118" s="6" t="s">
        <v>15234</v>
      </c>
      <c r="J118" s="6" t="s">
        <v>12812</v>
      </c>
    </row>
    <row r="119" spans="4:10" x14ac:dyDescent="0.2">
      <c r="D119" s="5" t="s">
        <v>12506</v>
      </c>
      <c r="E119" s="5" t="s">
        <v>3429</v>
      </c>
      <c r="F119" s="5" t="s">
        <v>14149</v>
      </c>
      <c r="G119" s="6" t="s">
        <v>1709</v>
      </c>
      <c r="H119" s="6" t="s">
        <v>8807</v>
      </c>
      <c r="I119" s="6" t="s">
        <v>15234</v>
      </c>
      <c r="J119" s="6" t="s">
        <v>2410</v>
      </c>
    </row>
    <row r="120" spans="4:10" x14ac:dyDescent="0.2">
      <c r="D120" s="5" t="s">
        <v>12506</v>
      </c>
      <c r="E120" s="5" t="s">
        <v>3429</v>
      </c>
      <c r="F120" s="5" t="s">
        <v>10319</v>
      </c>
      <c r="G120" s="6" t="s">
        <v>1709</v>
      </c>
      <c r="H120" s="6" t="s">
        <v>8807</v>
      </c>
      <c r="I120" s="6" t="s">
        <v>15234</v>
      </c>
      <c r="J120" s="6" t="s">
        <v>15234</v>
      </c>
    </row>
    <row r="121" spans="4:10" x14ac:dyDescent="0.2">
      <c r="D121" s="5" t="s">
        <v>12506</v>
      </c>
      <c r="E121" s="5" t="s">
        <v>3429</v>
      </c>
      <c r="F121" s="5" t="s">
        <v>18263</v>
      </c>
      <c r="G121" s="6" t="s">
        <v>1709</v>
      </c>
      <c r="H121" s="6" t="s">
        <v>8807</v>
      </c>
      <c r="I121" s="6" t="s">
        <v>4315</v>
      </c>
      <c r="J121" s="6" t="s">
        <v>4315</v>
      </c>
    </row>
    <row r="122" spans="4:10" ht="22.5" x14ac:dyDescent="0.2">
      <c r="D122" s="5" t="s">
        <v>12506</v>
      </c>
      <c r="E122" s="5" t="s">
        <v>3429</v>
      </c>
      <c r="F122" s="5" t="s">
        <v>13826</v>
      </c>
      <c r="G122" s="6" t="s">
        <v>1709</v>
      </c>
      <c r="H122" s="6" t="s">
        <v>8807</v>
      </c>
      <c r="I122" s="6" t="s">
        <v>13555</v>
      </c>
      <c r="J122" s="6" t="s">
        <v>12604</v>
      </c>
    </row>
    <row r="123" spans="4:10" ht="22.5" x14ac:dyDescent="0.2">
      <c r="D123" s="5" t="s">
        <v>12506</v>
      </c>
      <c r="E123" s="5" t="s">
        <v>2459</v>
      </c>
      <c r="F123" s="5" t="s">
        <v>8751</v>
      </c>
      <c r="G123" s="6" t="s">
        <v>1709</v>
      </c>
      <c r="H123" s="6" t="s">
        <v>8807</v>
      </c>
      <c r="I123" s="6" t="s">
        <v>13555</v>
      </c>
      <c r="J123" s="6" t="s">
        <v>13678</v>
      </c>
    </row>
    <row r="124" spans="4:10" ht="22.5" x14ac:dyDescent="0.2">
      <c r="D124" s="5" t="s">
        <v>12506</v>
      </c>
      <c r="E124" s="5" t="s">
        <v>2459</v>
      </c>
      <c r="F124" s="5" t="s">
        <v>14610</v>
      </c>
      <c r="G124" s="6" t="s">
        <v>1709</v>
      </c>
      <c r="H124" s="6" t="s">
        <v>8807</v>
      </c>
      <c r="I124" s="6" t="s">
        <v>13555</v>
      </c>
      <c r="J124" s="6" t="s">
        <v>18591</v>
      </c>
    </row>
    <row r="125" spans="4:10" ht="22.5" x14ac:dyDescent="0.2">
      <c r="D125" s="5" t="s">
        <v>12506</v>
      </c>
      <c r="E125" s="5" t="s">
        <v>2459</v>
      </c>
      <c r="F125" s="5" t="s">
        <v>3654</v>
      </c>
      <c r="G125" s="6" t="s">
        <v>1709</v>
      </c>
      <c r="H125" s="6" t="s">
        <v>8807</v>
      </c>
      <c r="I125" s="6" t="s">
        <v>13555</v>
      </c>
      <c r="J125" s="6" t="s">
        <v>13555</v>
      </c>
    </row>
    <row r="126" spans="4:10" ht="22.5" x14ac:dyDescent="0.2">
      <c r="D126" s="5" t="s">
        <v>12506</v>
      </c>
      <c r="E126" s="5" t="s">
        <v>2459</v>
      </c>
      <c r="F126" s="5" t="s">
        <v>5786</v>
      </c>
      <c r="G126" s="6" t="s">
        <v>1709</v>
      </c>
      <c r="H126" s="6" t="s">
        <v>8807</v>
      </c>
      <c r="I126" s="6" t="s">
        <v>3718</v>
      </c>
      <c r="J126" s="6" t="s">
        <v>9342</v>
      </c>
    </row>
    <row r="127" spans="4:10" ht="22.5" x14ac:dyDescent="0.2">
      <c r="D127" s="5" t="s">
        <v>12506</v>
      </c>
      <c r="E127" s="5" t="s">
        <v>2459</v>
      </c>
      <c r="F127" s="5" t="s">
        <v>10696</v>
      </c>
      <c r="G127" s="6" t="s">
        <v>1709</v>
      </c>
      <c r="H127" s="6" t="s">
        <v>8807</v>
      </c>
      <c r="I127" s="6" t="s">
        <v>3718</v>
      </c>
      <c r="J127" s="6" t="s">
        <v>13027</v>
      </c>
    </row>
    <row r="128" spans="4:10" ht="22.5" x14ac:dyDescent="0.2">
      <c r="D128" s="5" t="s">
        <v>12506</v>
      </c>
      <c r="E128" s="5" t="s">
        <v>2459</v>
      </c>
      <c r="F128" s="5" t="s">
        <v>15718</v>
      </c>
      <c r="G128" s="6" t="s">
        <v>1709</v>
      </c>
      <c r="H128" s="6" t="s">
        <v>8807</v>
      </c>
      <c r="I128" s="6" t="s">
        <v>3718</v>
      </c>
      <c r="J128" s="6" t="s">
        <v>11049</v>
      </c>
    </row>
    <row r="129" spans="4:10" ht="22.5" x14ac:dyDescent="0.2">
      <c r="D129" s="5" t="s">
        <v>17539</v>
      </c>
      <c r="E129" s="5" t="s">
        <v>7757</v>
      </c>
      <c r="F129" s="5" t="s">
        <v>7757</v>
      </c>
      <c r="G129" s="6" t="s">
        <v>1709</v>
      </c>
      <c r="H129" s="6" t="s">
        <v>8807</v>
      </c>
      <c r="I129" s="6" t="s">
        <v>3718</v>
      </c>
      <c r="J129" s="6" t="s">
        <v>6834</v>
      </c>
    </row>
    <row r="130" spans="4:10" ht="22.5" x14ac:dyDescent="0.2">
      <c r="D130" s="5" t="s">
        <v>17539</v>
      </c>
      <c r="E130" s="5" t="s">
        <v>7757</v>
      </c>
      <c r="F130" s="5" t="s">
        <v>3618</v>
      </c>
      <c r="G130" s="6" t="s">
        <v>1709</v>
      </c>
      <c r="H130" s="6" t="s">
        <v>8807</v>
      </c>
      <c r="I130" s="6" t="s">
        <v>3718</v>
      </c>
      <c r="J130" s="6" t="s">
        <v>18243</v>
      </c>
    </row>
    <row r="131" spans="4:10" ht="22.5" x14ac:dyDescent="0.2">
      <c r="D131" s="5" t="s">
        <v>17539</v>
      </c>
      <c r="E131" s="5" t="s">
        <v>7757</v>
      </c>
      <c r="F131" s="5" t="s">
        <v>2679</v>
      </c>
      <c r="G131" s="6" t="s">
        <v>1709</v>
      </c>
      <c r="H131" s="6" t="s">
        <v>8807</v>
      </c>
      <c r="I131" s="6" t="s">
        <v>3718</v>
      </c>
      <c r="J131" s="6" t="s">
        <v>3718</v>
      </c>
    </row>
    <row r="132" spans="4:10" x14ac:dyDescent="0.2">
      <c r="D132" s="5" t="s">
        <v>17539</v>
      </c>
      <c r="E132" s="5" t="s">
        <v>628</v>
      </c>
      <c r="F132" s="5" t="s">
        <v>12141</v>
      </c>
      <c r="G132" s="6" t="s">
        <v>1709</v>
      </c>
      <c r="H132" s="6" t="s">
        <v>8807</v>
      </c>
      <c r="I132" s="6" t="s">
        <v>14110</v>
      </c>
      <c r="J132" s="6" t="s">
        <v>14609</v>
      </c>
    </row>
    <row r="133" spans="4:10" x14ac:dyDescent="0.2">
      <c r="D133" s="5" t="s">
        <v>17539</v>
      </c>
      <c r="E133" s="5" t="s">
        <v>628</v>
      </c>
      <c r="F133" s="5" t="s">
        <v>3958</v>
      </c>
      <c r="G133" s="6" t="s">
        <v>1709</v>
      </c>
      <c r="H133" s="6" t="s">
        <v>8807</v>
      </c>
      <c r="I133" s="6" t="s">
        <v>14110</v>
      </c>
      <c r="J133" s="6" t="s">
        <v>14110</v>
      </c>
    </row>
    <row r="134" spans="4:10" ht="22.5" x14ac:dyDescent="0.2">
      <c r="D134" s="5" t="s">
        <v>17539</v>
      </c>
      <c r="E134" s="5" t="s">
        <v>10723</v>
      </c>
      <c r="F134" s="5" t="s">
        <v>18073</v>
      </c>
      <c r="G134" s="6" t="s">
        <v>1709</v>
      </c>
      <c r="H134" s="6" t="s">
        <v>8807</v>
      </c>
      <c r="I134" s="6" t="s">
        <v>2914</v>
      </c>
      <c r="J134" s="6" t="s">
        <v>2914</v>
      </c>
    </row>
    <row r="135" spans="4:10" x14ac:dyDescent="0.2">
      <c r="D135" s="5" t="s">
        <v>17539</v>
      </c>
      <c r="E135" s="5" t="s">
        <v>10723</v>
      </c>
      <c r="F135" s="5" t="s">
        <v>17680</v>
      </c>
      <c r="G135" s="6" t="s">
        <v>1709</v>
      </c>
      <c r="H135" s="6" t="s">
        <v>8807</v>
      </c>
      <c r="I135" s="6" t="s">
        <v>9057</v>
      </c>
      <c r="J135" s="6" t="s">
        <v>7713</v>
      </c>
    </row>
    <row r="136" spans="4:10" x14ac:dyDescent="0.2">
      <c r="D136" s="5" t="s">
        <v>16542</v>
      </c>
      <c r="E136" s="5" t="s">
        <v>9643</v>
      </c>
      <c r="F136" s="5" t="s">
        <v>9643</v>
      </c>
      <c r="G136" s="6" t="s">
        <v>1709</v>
      </c>
      <c r="H136" s="6" t="s">
        <v>8807</v>
      </c>
      <c r="I136" s="6" t="s">
        <v>9057</v>
      </c>
      <c r="J136" s="6" t="s">
        <v>11930</v>
      </c>
    </row>
    <row r="137" spans="4:10" x14ac:dyDescent="0.2">
      <c r="D137" s="5" t="s">
        <v>16542</v>
      </c>
      <c r="E137" s="5" t="s">
        <v>9643</v>
      </c>
      <c r="F137" s="5" t="s">
        <v>16997</v>
      </c>
      <c r="G137" s="6" t="s">
        <v>1709</v>
      </c>
      <c r="H137" s="6" t="s">
        <v>8807</v>
      </c>
      <c r="I137" s="6" t="s">
        <v>9057</v>
      </c>
      <c r="J137" s="6" t="s">
        <v>9057</v>
      </c>
    </row>
    <row r="138" spans="4:10" ht="22.5" x14ac:dyDescent="0.2">
      <c r="D138" s="5" t="s">
        <v>16542</v>
      </c>
      <c r="E138" s="5" t="s">
        <v>9643</v>
      </c>
      <c r="F138" s="5" t="s">
        <v>13246</v>
      </c>
      <c r="G138" s="6" t="s">
        <v>8093</v>
      </c>
      <c r="H138" s="6" t="s">
        <v>18173</v>
      </c>
      <c r="I138" s="6" t="s">
        <v>18783</v>
      </c>
      <c r="J138" s="6" t="s">
        <v>18783</v>
      </c>
    </row>
    <row r="139" spans="4:10" ht="22.5" x14ac:dyDescent="0.2">
      <c r="D139" s="5" t="s">
        <v>16542</v>
      </c>
      <c r="E139" s="5" t="s">
        <v>9643</v>
      </c>
      <c r="F139" s="5" t="s">
        <v>8846</v>
      </c>
      <c r="G139" s="6" t="s">
        <v>8093</v>
      </c>
      <c r="H139" s="6" t="s">
        <v>18173</v>
      </c>
      <c r="I139" s="6" t="s">
        <v>18783</v>
      </c>
      <c r="J139" s="6" t="s">
        <v>479</v>
      </c>
    </row>
    <row r="140" spans="4:10" ht="22.5" x14ac:dyDescent="0.2">
      <c r="D140" s="5" t="s">
        <v>16542</v>
      </c>
      <c r="E140" s="5" t="s">
        <v>9643</v>
      </c>
      <c r="F140" s="5" t="s">
        <v>11292</v>
      </c>
      <c r="G140" s="6" t="s">
        <v>8093</v>
      </c>
      <c r="H140" s="6" t="s">
        <v>18173</v>
      </c>
      <c r="I140" s="6" t="s">
        <v>18783</v>
      </c>
      <c r="J140" s="6" t="s">
        <v>12661</v>
      </c>
    </row>
    <row r="141" spans="4:10" ht="22.5" x14ac:dyDescent="0.2">
      <c r="D141" s="5" t="s">
        <v>16542</v>
      </c>
      <c r="E141" s="5" t="s">
        <v>9643</v>
      </c>
      <c r="F141" s="5" t="s">
        <v>17993</v>
      </c>
      <c r="G141" s="6" t="s">
        <v>8093</v>
      </c>
      <c r="H141" s="6" t="s">
        <v>18173</v>
      </c>
      <c r="I141" s="6" t="s">
        <v>5974</v>
      </c>
      <c r="J141" s="6" t="s">
        <v>17484</v>
      </c>
    </row>
    <row r="142" spans="4:10" ht="22.5" x14ac:dyDescent="0.2">
      <c r="D142" s="5" t="s">
        <v>16542</v>
      </c>
      <c r="E142" s="5" t="s">
        <v>16564</v>
      </c>
      <c r="F142" s="5" t="s">
        <v>3652</v>
      </c>
      <c r="G142" s="6" t="s">
        <v>8093</v>
      </c>
      <c r="H142" s="6" t="s">
        <v>18173</v>
      </c>
      <c r="I142" s="6" t="s">
        <v>5974</v>
      </c>
      <c r="J142" s="6" t="s">
        <v>5974</v>
      </c>
    </row>
    <row r="143" spans="4:10" ht="22.5" x14ac:dyDescent="0.2">
      <c r="D143" s="5" t="s">
        <v>16542</v>
      </c>
      <c r="E143" s="5" t="s">
        <v>16564</v>
      </c>
      <c r="F143" s="5" t="s">
        <v>18035</v>
      </c>
      <c r="G143" s="6" t="s">
        <v>8093</v>
      </c>
      <c r="H143" s="6" t="s">
        <v>18173</v>
      </c>
      <c r="I143" s="6" t="s">
        <v>5974</v>
      </c>
      <c r="J143" s="6" t="s">
        <v>2917</v>
      </c>
    </row>
    <row r="144" spans="4:10" ht="22.5" x14ac:dyDescent="0.2">
      <c r="D144" s="5" t="s">
        <v>16542</v>
      </c>
      <c r="E144" s="5" t="s">
        <v>16564</v>
      </c>
      <c r="F144" s="5" t="s">
        <v>3227</v>
      </c>
      <c r="G144" s="6" t="s">
        <v>8093</v>
      </c>
      <c r="H144" s="6" t="s">
        <v>18173</v>
      </c>
      <c r="I144" s="6" t="s">
        <v>18434</v>
      </c>
      <c r="J144" s="6" t="s">
        <v>18434</v>
      </c>
    </row>
    <row r="145" spans="4:10" ht="22.5" x14ac:dyDescent="0.2">
      <c r="D145" s="5" t="s">
        <v>16542</v>
      </c>
      <c r="E145" s="5" t="s">
        <v>8704</v>
      </c>
      <c r="F145" s="5" t="s">
        <v>8704</v>
      </c>
      <c r="G145" s="6" t="s">
        <v>8093</v>
      </c>
      <c r="H145" s="6" t="s">
        <v>18173</v>
      </c>
      <c r="I145" s="6" t="s">
        <v>18434</v>
      </c>
      <c r="J145" s="6" t="s">
        <v>14382</v>
      </c>
    </row>
    <row r="146" spans="4:10" ht="22.5" x14ac:dyDescent="0.2">
      <c r="D146" s="5" t="s">
        <v>16542</v>
      </c>
      <c r="E146" s="5" t="s">
        <v>8704</v>
      </c>
      <c r="F146" s="5" t="s">
        <v>7215</v>
      </c>
      <c r="G146" s="6" t="s">
        <v>8093</v>
      </c>
      <c r="H146" s="6" t="s">
        <v>18173</v>
      </c>
      <c r="I146" s="6" t="s">
        <v>1154</v>
      </c>
      <c r="J146" s="6" t="s">
        <v>9481</v>
      </c>
    </row>
    <row r="147" spans="4:10" ht="22.5" x14ac:dyDescent="0.2">
      <c r="D147" s="5" t="s">
        <v>16542</v>
      </c>
      <c r="E147" s="5" t="s">
        <v>8704</v>
      </c>
      <c r="F147" s="5" t="s">
        <v>15468</v>
      </c>
      <c r="G147" s="6" t="s">
        <v>8093</v>
      </c>
      <c r="H147" s="6" t="s">
        <v>18173</v>
      </c>
      <c r="I147" s="6" t="s">
        <v>1154</v>
      </c>
      <c r="J147" s="6" t="s">
        <v>1154</v>
      </c>
    </row>
    <row r="148" spans="4:10" ht="22.5" x14ac:dyDescent="0.2">
      <c r="D148" s="5" t="s">
        <v>16542</v>
      </c>
      <c r="E148" s="5" t="s">
        <v>8704</v>
      </c>
      <c r="F148" s="5" t="s">
        <v>4525</v>
      </c>
      <c r="G148" s="6" t="s">
        <v>8093</v>
      </c>
      <c r="H148" s="6" t="s">
        <v>18173</v>
      </c>
      <c r="I148" s="6" t="s">
        <v>1154</v>
      </c>
      <c r="J148" s="6" t="s">
        <v>16390</v>
      </c>
    </row>
    <row r="149" spans="4:10" x14ac:dyDescent="0.2">
      <c r="D149" s="5" t="s">
        <v>16542</v>
      </c>
      <c r="E149" s="5" t="s">
        <v>8704</v>
      </c>
      <c r="F149" s="5" t="s">
        <v>17689</v>
      </c>
      <c r="G149" s="6" t="s">
        <v>8093</v>
      </c>
      <c r="H149" s="6" t="s">
        <v>2599</v>
      </c>
      <c r="I149" s="6" t="s">
        <v>12129</v>
      </c>
      <c r="J149" s="6" t="s">
        <v>12408</v>
      </c>
    </row>
    <row r="150" spans="4:10" x14ac:dyDescent="0.2">
      <c r="D150" s="5" t="s">
        <v>3080</v>
      </c>
      <c r="E150" s="5" t="s">
        <v>11111</v>
      </c>
      <c r="F150" s="5" t="s">
        <v>11111</v>
      </c>
      <c r="G150" s="6" t="s">
        <v>8093</v>
      </c>
      <c r="H150" s="6" t="s">
        <v>2599</v>
      </c>
      <c r="I150" s="6" t="s">
        <v>12129</v>
      </c>
      <c r="J150" s="6" t="s">
        <v>12129</v>
      </c>
    </row>
    <row r="151" spans="4:10" x14ac:dyDescent="0.2">
      <c r="D151" s="5" t="s">
        <v>3080</v>
      </c>
      <c r="E151" s="5" t="s">
        <v>14448</v>
      </c>
      <c r="F151" s="5" t="s">
        <v>4622</v>
      </c>
      <c r="G151" s="6" t="s">
        <v>8093</v>
      </c>
      <c r="H151" s="6" t="s">
        <v>2599</v>
      </c>
      <c r="I151" s="6" t="s">
        <v>12129</v>
      </c>
      <c r="J151" s="6" t="s">
        <v>8985</v>
      </c>
    </row>
    <row r="152" spans="4:10" x14ac:dyDescent="0.2">
      <c r="D152" s="5" t="s">
        <v>3080</v>
      </c>
      <c r="E152" s="5" t="s">
        <v>14448</v>
      </c>
      <c r="F152" s="5" t="s">
        <v>4637</v>
      </c>
      <c r="G152" s="6" t="s">
        <v>8093</v>
      </c>
      <c r="H152" s="6" t="s">
        <v>2599</v>
      </c>
      <c r="I152" s="6" t="s">
        <v>12129</v>
      </c>
      <c r="J152" s="6" t="s">
        <v>9850</v>
      </c>
    </row>
    <row r="153" spans="4:10" x14ac:dyDescent="0.2">
      <c r="D153" s="5" t="s">
        <v>3080</v>
      </c>
      <c r="E153" s="5" t="s">
        <v>14448</v>
      </c>
      <c r="F153" s="5" t="s">
        <v>5999</v>
      </c>
      <c r="G153" s="6" t="s">
        <v>8093</v>
      </c>
      <c r="H153" s="6" t="s">
        <v>2599</v>
      </c>
      <c r="I153" s="6" t="s">
        <v>12129</v>
      </c>
      <c r="J153" s="6" t="s">
        <v>6564</v>
      </c>
    </row>
    <row r="154" spans="4:10" x14ac:dyDescent="0.2">
      <c r="D154" s="5" t="s">
        <v>3080</v>
      </c>
      <c r="E154" s="5" t="s">
        <v>14448</v>
      </c>
      <c r="F154" s="5" t="s">
        <v>5995</v>
      </c>
      <c r="G154" s="6" t="s">
        <v>8093</v>
      </c>
      <c r="H154" s="6" t="s">
        <v>2599</v>
      </c>
      <c r="I154" s="6" t="s">
        <v>12129</v>
      </c>
      <c r="J154" s="6" t="s">
        <v>12386</v>
      </c>
    </row>
    <row r="155" spans="4:10" x14ac:dyDescent="0.2">
      <c r="D155" s="5" t="s">
        <v>3080</v>
      </c>
      <c r="E155" s="5" t="s">
        <v>14448</v>
      </c>
      <c r="F155" s="5" t="s">
        <v>4764</v>
      </c>
      <c r="G155" s="6" t="s">
        <v>8093</v>
      </c>
      <c r="H155" s="6" t="s">
        <v>2599</v>
      </c>
      <c r="I155" s="6" t="s">
        <v>5829</v>
      </c>
      <c r="J155" s="6" t="s">
        <v>5829</v>
      </c>
    </row>
    <row r="156" spans="4:10" x14ac:dyDescent="0.2">
      <c r="D156" s="5" t="s">
        <v>3080</v>
      </c>
      <c r="E156" s="5" t="s">
        <v>14448</v>
      </c>
      <c r="F156" s="5" t="s">
        <v>14364</v>
      </c>
      <c r="G156" s="6" t="s">
        <v>8093</v>
      </c>
      <c r="H156" s="6" t="s">
        <v>2599</v>
      </c>
      <c r="I156" s="6" t="s">
        <v>10374</v>
      </c>
      <c r="J156" s="6" t="s">
        <v>5356</v>
      </c>
    </row>
    <row r="157" spans="4:10" x14ac:dyDescent="0.2">
      <c r="D157" s="5" t="s">
        <v>3080</v>
      </c>
      <c r="E157" s="5" t="s">
        <v>14448</v>
      </c>
      <c r="F157" s="5" t="s">
        <v>11466</v>
      </c>
      <c r="G157" s="6" t="s">
        <v>8093</v>
      </c>
      <c r="H157" s="6" t="s">
        <v>2599</v>
      </c>
      <c r="I157" s="6" t="s">
        <v>10374</v>
      </c>
      <c r="J157" s="6" t="s">
        <v>10374</v>
      </c>
    </row>
    <row r="158" spans="4:10" x14ac:dyDescent="0.2">
      <c r="G158" s="6" t="s">
        <v>8093</v>
      </c>
      <c r="H158" s="6" t="s">
        <v>2599</v>
      </c>
      <c r="I158" s="6" t="s">
        <v>10374</v>
      </c>
      <c r="J158" s="6" t="s">
        <v>14614</v>
      </c>
    </row>
    <row r="159" spans="4:10" ht="22.5" x14ac:dyDescent="0.2">
      <c r="G159" s="6" t="s">
        <v>8093</v>
      </c>
      <c r="H159" s="6" t="s">
        <v>5889</v>
      </c>
      <c r="I159" s="6" t="s">
        <v>39</v>
      </c>
      <c r="J159" s="6" t="s">
        <v>39</v>
      </c>
    </row>
    <row r="160" spans="4:10" ht="22.5" x14ac:dyDescent="0.2">
      <c r="G160" s="6" t="s">
        <v>8093</v>
      </c>
      <c r="H160" s="6" t="s">
        <v>5889</v>
      </c>
      <c r="I160" s="6" t="s">
        <v>39</v>
      </c>
      <c r="J160" s="6" t="s">
        <v>17306</v>
      </c>
    </row>
    <row r="161" spans="7:10" ht="22.5" x14ac:dyDescent="0.2">
      <c r="G161" s="6" t="s">
        <v>8093</v>
      </c>
      <c r="H161" s="6" t="s">
        <v>5889</v>
      </c>
      <c r="I161" s="6" t="s">
        <v>1828</v>
      </c>
      <c r="J161" s="6" t="s">
        <v>2211</v>
      </c>
    </row>
    <row r="162" spans="7:10" ht="22.5" x14ac:dyDescent="0.2">
      <c r="G162" s="6" t="s">
        <v>8093</v>
      </c>
      <c r="H162" s="6" t="s">
        <v>5889</v>
      </c>
      <c r="I162" s="6" t="s">
        <v>1828</v>
      </c>
      <c r="J162" s="6" t="s">
        <v>1151</v>
      </c>
    </row>
    <row r="163" spans="7:10" ht="22.5" x14ac:dyDescent="0.2">
      <c r="G163" s="6" t="s">
        <v>8093</v>
      </c>
      <c r="H163" s="6" t="s">
        <v>5889</v>
      </c>
      <c r="I163" s="6" t="s">
        <v>1828</v>
      </c>
      <c r="J163" s="6" t="s">
        <v>1828</v>
      </c>
    </row>
    <row r="164" spans="7:10" ht="22.5" x14ac:dyDescent="0.2">
      <c r="G164" s="6" t="s">
        <v>8093</v>
      </c>
      <c r="H164" s="6" t="s">
        <v>5889</v>
      </c>
      <c r="I164" s="6" t="s">
        <v>1828</v>
      </c>
      <c r="J164" s="6" t="s">
        <v>4092</v>
      </c>
    </row>
    <row r="165" spans="7:10" ht="22.5" x14ac:dyDescent="0.2">
      <c r="G165" s="6" t="s">
        <v>8093</v>
      </c>
      <c r="H165" s="6" t="s">
        <v>5889</v>
      </c>
      <c r="I165" s="6" t="s">
        <v>1828</v>
      </c>
      <c r="J165" s="6" t="s">
        <v>14734</v>
      </c>
    </row>
    <row r="166" spans="7:10" ht="22.5" x14ac:dyDescent="0.2">
      <c r="G166" s="6" t="s">
        <v>8093</v>
      </c>
      <c r="H166" s="6" t="s">
        <v>5889</v>
      </c>
      <c r="I166" s="6" t="s">
        <v>9708</v>
      </c>
      <c r="J166" s="6" t="s">
        <v>9708</v>
      </c>
    </row>
    <row r="167" spans="7:10" ht="22.5" x14ac:dyDescent="0.2">
      <c r="G167" s="6" t="s">
        <v>8093</v>
      </c>
      <c r="H167" s="6" t="s">
        <v>5889</v>
      </c>
      <c r="I167" s="6" t="s">
        <v>13951</v>
      </c>
      <c r="J167" s="6" t="s">
        <v>9455</v>
      </c>
    </row>
    <row r="168" spans="7:10" ht="22.5" x14ac:dyDescent="0.2">
      <c r="G168" s="6" t="s">
        <v>8093</v>
      </c>
      <c r="H168" s="6" t="s">
        <v>5889</v>
      </c>
      <c r="I168" s="6" t="s">
        <v>13951</v>
      </c>
      <c r="J168" s="6" t="s">
        <v>14550</v>
      </c>
    </row>
    <row r="169" spans="7:10" ht="22.5" x14ac:dyDescent="0.2">
      <c r="G169" s="6" t="s">
        <v>8093</v>
      </c>
      <c r="H169" s="6" t="s">
        <v>5889</v>
      </c>
      <c r="I169" s="6" t="s">
        <v>13951</v>
      </c>
      <c r="J169" s="6" t="s">
        <v>7344</v>
      </c>
    </row>
    <row r="170" spans="7:10" ht="22.5" x14ac:dyDescent="0.2">
      <c r="G170" s="6" t="s">
        <v>8093</v>
      </c>
      <c r="H170" s="6" t="s">
        <v>5889</v>
      </c>
      <c r="I170" s="6" t="s">
        <v>13951</v>
      </c>
      <c r="J170" s="6" t="s">
        <v>13951</v>
      </c>
    </row>
    <row r="171" spans="7:10" x14ac:dyDescent="0.2">
      <c r="G171" s="6" t="s">
        <v>12506</v>
      </c>
      <c r="H171" s="6" t="s">
        <v>2459</v>
      </c>
      <c r="I171" s="6" t="s">
        <v>14610</v>
      </c>
      <c r="J171" s="6" t="s">
        <v>14610</v>
      </c>
    </row>
    <row r="172" spans="7:10" x14ac:dyDescent="0.2">
      <c r="G172" s="6" t="s">
        <v>12506</v>
      </c>
      <c r="H172" s="6" t="s">
        <v>2459</v>
      </c>
      <c r="I172" s="6" t="s">
        <v>14610</v>
      </c>
      <c r="J172" s="6" t="s">
        <v>6069</v>
      </c>
    </row>
    <row r="173" spans="7:10" x14ac:dyDescent="0.2">
      <c r="G173" s="6" t="s">
        <v>12506</v>
      </c>
      <c r="H173" s="6" t="s">
        <v>2459</v>
      </c>
      <c r="I173" s="6" t="s">
        <v>14610</v>
      </c>
      <c r="J173" s="6" t="s">
        <v>5278</v>
      </c>
    </row>
    <row r="174" spans="7:10" x14ac:dyDescent="0.2">
      <c r="G174" s="6" t="s">
        <v>12506</v>
      </c>
      <c r="H174" s="6" t="s">
        <v>2459</v>
      </c>
      <c r="I174" s="6" t="s">
        <v>8751</v>
      </c>
      <c r="J174" s="6" t="s">
        <v>8751</v>
      </c>
    </row>
    <row r="175" spans="7:10" x14ac:dyDescent="0.2">
      <c r="G175" s="6" t="s">
        <v>12506</v>
      </c>
      <c r="H175" s="6" t="s">
        <v>2459</v>
      </c>
      <c r="I175" s="6" t="s">
        <v>8751</v>
      </c>
      <c r="J175" s="6" t="s">
        <v>9293</v>
      </c>
    </row>
    <row r="176" spans="7:10" x14ac:dyDescent="0.2">
      <c r="G176" s="6" t="s">
        <v>12506</v>
      </c>
      <c r="H176" s="6" t="s">
        <v>2459</v>
      </c>
      <c r="I176" s="6" t="s">
        <v>8751</v>
      </c>
      <c r="J176" s="6" t="s">
        <v>9564</v>
      </c>
    </row>
    <row r="177" spans="7:10" x14ac:dyDescent="0.2">
      <c r="G177" s="6" t="s">
        <v>12506</v>
      </c>
      <c r="H177" s="6" t="s">
        <v>2459</v>
      </c>
      <c r="I177" s="6" t="s">
        <v>3654</v>
      </c>
      <c r="J177" s="6" t="s">
        <v>3654</v>
      </c>
    </row>
    <row r="178" spans="7:10" x14ac:dyDescent="0.2">
      <c r="G178" s="6" t="s">
        <v>12506</v>
      </c>
      <c r="H178" s="6" t="s">
        <v>2459</v>
      </c>
      <c r="I178" s="6" t="s">
        <v>3654</v>
      </c>
      <c r="J178" s="6" t="s">
        <v>4402</v>
      </c>
    </row>
    <row r="179" spans="7:10" x14ac:dyDescent="0.2">
      <c r="G179" s="6" t="s">
        <v>12506</v>
      </c>
      <c r="H179" s="6" t="s">
        <v>2459</v>
      </c>
      <c r="I179" s="6" t="s">
        <v>5786</v>
      </c>
      <c r="J179" s="6" t="s">
        <v>5786</v>
      </c>
    </row>
    <row r="180" spans="7:10" x14ac:dyDescent="0.2">
      <c r="G180" s="6" t="s">
        <v>12506</v>
      </c>
      <c r="H180" s="6" t="s">
        <v>2459</v>
      </c>
      <c r="I180" s="6" t="s">
        <v>5786</v>
      </c>
      <c r="J180" s="6" t="s">
        <v>11253</v>
      </c>
    </row>
    <row r="181" spans="7:10" x14ac:dyDescent="0.2">
      <c r="G181" s="6" t="s">
        <v>12506</v>
      </c>
      <c r="H181" s="6" t="s">
        <v>2459</v>
      </c>
      <c r="I181" s="6" t="s">
        <v>15718</v>
      </c>
      <c r="J181" s="6" t="s">
        <v>15718</v>
      </c>
    </row>
    <row r="182" spans="7:10" x14ac:dyDescent="0.2">
      <c r="G182" s="6" t="s">
        <v>12506</v>
      </c>
      <c r="H182" s="6" t="s">
        <v>2459</v>
      </c>
      <c r="I182" s="6" t="s">
        <v>10696</v>
      </c>
      <c r="J182" s="6" t="s">
        <v>10696</v>
      </c>
    </row>
    <row r="183" spans="7:10" x14ac:dyDescent="0.2">
      <c r="G183" s="6" t="s">
        <v>12506</v>
      </c>
      <c r="H183" s="6" t="s">
        <v>2459</v>
      </c>
      <c r="I183" s="6" t="s">
        <v>10696</v>
      </c>
      <c r="J183" s="6" t="s">
        <v>2301</v>
      </c>
    </row>
    <row r="184" spans="7:10" x14ac:dyDescent="0.2">
      <c r="G184" s="6" t="s">
        <v>12506</v>
      </c>
      <c r="H184" s="6" t="s">
        <v>3429</v>
      </c>
      <c r="I184" s="6" t="s">
        <v>14586</v>
      </c>
      <c r="J184" s="6" t="s">
        <v>16148</v>
      </c>
    </row>
    <row r="185" spans="7:10" x14ac:dyDescent="0.2">
      <c r="G185" s="6" t="s">
        <v>12506</v>
      </c>
      <c r="H185" s="6" t="s">
        <v>3429</v>
      </c>
      <c r="I185" s="6" t="s">
        <v>14586</v>
      </c>
      <c r="J185" s="6" t="s">
        <v>14586</v>
      </c>
    </row>
    <row r="186" spans="7:10" x14ac:dyDescent="0.2">
      <c r="G186" s="6" t="s">
        <v>12506</v>
      </c>
      <c r="H186" s="6" t="s">
        <v>3429</v>
      </c>
      <c r="I186" s="6" t="s">
        <v>14586</v>
      </c>
      <c r="J186" s="6" t="s">
        <v>10645</v>
      </c>
    </row>
    <row r="187" spans="7:10" x14ac:dyDescent="0.2">
      <c r="G187" s="6" t="s">
        <v>12506</v>
      </c>
      <c r="H187" s="6" t="s">
        <v>3429</v>
      </c>
      <c r="I187" s="6" t="s">
        <v>14149</v>
      </c>
      <c r="J187" s="6" t="s">
        <v>9577</v>
      </c>
    </row>
    <row r="188" spans="7:10" x14ac:dyDescent="0.2">
      <c r="G188" s="6" t="s">
        <v>12506</v>
      </c>
      <c r="H188" s="6" t="s">
        <v>3429</v>
      </c>
      <c r="I188" s="6" t="s">
        <v>14149</v>
      </c>
      <c r="J188" s="6" t="s">
        <v>14149</v>
      </c>
    </row>
    <row r="189" spans="7:10" x14ac:dyDescent="0.2">
      <c r="G189" s="6" t="s">
        <v>12506</v>
      </c>
      <c r="H189" s="6" t="s">
        <v>3429</v>
      </c>
      <c r="I189" s="6" t="s">
        <v>14149</v>
      </c>
      <c r="J189" s="6" t="s">
        <v>9033</v>
      </c>
    </row>
    <row r="190" spans="7:10" x14ac:dyDescent="0.2">
      <c r="G190" s="6" t="s">
        <v>12506</v>
      </c>
      <c r="H190" s="6" t="s">
        <v>3429</v>
      </c>
      <c r="I190" s="6" t="s">
        <v>10319</v>
      </c>
      <c r="J190" s="6" t="s">
        <v>11075</v>
      </c>
    </row>
    <row r="191" spans="7:10" x14ac:dyDescent="0.2">
      <c r="G191" s="6" t="s">
        <v>12506</v>
      </c>
      <c r="H191" s="6" t="s">
        <v>3429</v>
      </c>
      <c r="I191" s="6" t="s">
        <v>10319</v>
      </c>
      <c r="J191" s="6" t="s">
        <v>10319</v>
      </c>
    </row>
    <row r="192" spans="7:10" ht="22.5" x14ac:dyDescent="0.2">
      <c r="G192" s="6" t="s">
        <v>12506</v>
      </c>
      <c r="H192" s="6" t="s">
        <v>3429</v>
      </c>
      <c r="I192" s="6" t="s">
        <v>18263</v>
      </c>
      <c r="J192" s="6" t="s">
        <v>2110</v>
      </c>
    </row>
    <row r="193" spans="7:10" ht="22.5" x14ac:dyDescent="0.2">
      <c r="G193" s="6" t="s">
        <v>12506</v>
      </c>
      <c r="H193" s="6" t="s">
        <v>3429</v>
      </c>
      <c r="I193" s="6" t="s">
        <v>18263</v>
      </c>
      <c r="J193" s="6" t="s">
        <v>18263</v>
      </c>
    </row>
    <row r="194" spans="7:10" ht="22.5" x14ac:dyDescent="0.2">
      <c r="G194" s="6" t="s">
        <v>12506</v>
      </c>
      <c r="H194" s="6" t="s">
        <v>3429</v>
      </c>
      <c r="I194" s="6" t="s">
        <v>18263</v>
      </c>
      <c r="J194" s="6" t="s">
        <v>7646</v>
      </c>
    </row>
    <row r="195" spans="7:10" ht="22.5" x14ac:dyDescent="0.2">
      <c r="G195" s="6" t="s">
        <v>12506</v>
      </c>
      <c r="H195" s="6" t="s">
        <v>3429</v>
      </c>
      <c r="I195" s="6" t="s">
        <v>15181</v>
      </c>
      <c r="J195" s="6" t="s">
        <v>3697</v>
      </c>
    </row>
    <row r="196" spans="7:10" ht="22.5" x14ac:dyDescent="0.2">
      <c r="G196" s="6" t="s">
        <v>12506</v>
      </c>
      <c r="H196" s="6" t="s">
        <v>3429</v>
      </c>
      <c r="I196" s="6" t="s">
        <v>15181</v>
      </c>
      <c r="J196" s="6" t="s">
        <v>4402</v>
      </c>
    </row>
    <row r="197" spans="7:10" ht="22.5" x14ac:dyDescent="0.2">
      <c r="G197" s="6" t="s">
        <v>12506</v>
      </c>
      <c r="H197" s="6" t="s">
        <v>3429</v>
      </c>
      <c r="I197" s="6" t="s">
        <v>15181</v>
      </c>
      <c r="J197" s="6" t="s">
        <v>13885</v>
      </c>
    </row>
    <row r="198" spans="7:10" ht="22.5" x14ac:dyDescent="0.2">
      <c r="G198" s="6" t="s">
        <v>12506</v>
      </c>
      <c r="H198" s="6" t="s">
        <v>3429</v>
      </c>
      <c r="I198" s="6" t="s">
        <v>15181</v>
      </c>
      <c r="J198" s="6" t="s">
        <v>4716</v>
      </c>
    </row>
    <row r="199" spans="7:10" ht="22.5" x14ac:dyDescent="0.2">
      <c r="G199" s="6" t="s">
        <v>12506</v>
      </c>
      <c r="H199" s="6" t="s">
        <v>3429</v>
      </c>
      <c r="I199" s="6" t="s">
        <v>15181</v>
      </c>
      <c r="J199" s="6" t="s">
        <v>9207</v>
      </c>
    </row>
    <row r="200" spans="7:10" ht="22.5" x14ac:dyDescent="0.2">
      <c r="G200" s="6" t="s">
        <v>12506</v>
      </c>
      <c r="H200" s="6" t="s">
        <v>3429</v>
      </c>
      <c r="I200" s="6" t="s">
        <v>15181</v>
      </c>
      <c r="J200" s="6" t="s">
        <v>2863</v>
      </c>
    </row>
    <row r="201" spans="7:10" ht="22.5" x14ac:dyDescent="0.2">
      <c r="G201" s="6" t="s">
        <v>12506</v>
      </c>
      <c r="H201" s="6" t="s">
        <v>3429</v>
      </c>
      <c r="I201" s="6" t="s">
        <v>15181</v>
      </c>
      <c r="J201" s="6" t="s">
        <v>12283</v>
      </c>
    </row>
    <row r="202" spans="7:10" ht="22.5" x14ac:dyDescent="0.2">
      <c r="G202" s="6" t="s">
        <v>12506</v>
      </c>
      <c r="H202" s="6" t="s">
        <v>3429</v>
      </c>
      <c r="I202" s="6" t="s">
        <v>15181</v>
      </c>
      <c r="J202" s="6" t="s">
        <v>18632</v>
      </c>
    </row>
    <row r="203" spans="7:10" ht="22.5" x14ac:dyDescent="0.2">
      <c r="G203" s="6" t="s">
        <v>12506</v>
      </c>
      <c r="H203" s="6" t="s">
        <v>3429</v>
      </c>
      <c r="I203" s="6" t="s">
        <v>15181</v>
      </c>
      <c r="J203" s="6" t="s">
        <v>10595</v>
      </c>
    </row>
    <row r="204" spans="7:10" ht="22.5" x14ac:dyDescent="0.2">
      <c r="G204" s="6" t="s">
        <v>12506</v>
      </c>
      <c r="H204" s="6" t="s">
        <v>3429</v>
      </c>
      <c r="I204" s="6" t="s">
        <v>15181</v>
      </c>
      <c r="J204" s="6" t="s">
        <v>15557</v>
      </c>
    </row>
    <row r="205" spans="7:10" ht="22.5" x14ac:dyDescent="0.2">
      <c r="G205" s="6" t="s">
        <v>12506</v>
      </c>
      <c r="H205" s="6" t="s">
        <v>3429</v>
      </c>
      <c r="I205" s="6" t="s">
        <v>15181</v>
      </c>
      <c r="J205" s="6" t="s">
        <v>15181</v>
      </c>
    </row>
    <row r="206" spans="7:10" x14ac:dyDescent="0.2">
      <c r="G206" s="6" t="s">
        <v>12506</v>
      </c>
      <c r="H206" s="6" t="s">
        <v>3429</v>
      </c>
      <c r="I206" s="6" t="s">
        <v>13826</v>
      </c>
      <c r="J206" s="6" t="s">
        <v>12374</v>
      </c>
    </row>
    <row r="207" spans="7:10" x14ac:dyDescent="0.2">
      <c r="G207" s="6" t="s">
        <v>12506</v>
      </c>
      <c r="H207" s="6" t="s">
        <v>3429</v>
      </c>
      <c r="I207" s="6" t="s">
        <v>13826</v>
      </c>
      <c r="J207" s="6" t="s">
        <v>13826</v>
      </c>
    </row>
    <row r="208" spans="7:10" x14ac:dyDescent="0.2">
      <c r="G208" s="6" t="s">
        <v>5958</v>
      </c>
      <c r="H208" s="6" t="s">
        <v>5614</v>
      </c>
      <c r="I208" s="6" t="s">
        <v>14255</v>
      </c>
      <c r="J208" s="6" t="s">
        <v>9262</v>
      </c>
    </row>
    <row r="209" spans="7:10" x14ac:dyDescent="0.2">
      <c r="G209" s="6" t="s">
        <v>5958</v>
      </c>
      <c r="H209" s="6" t="s">
        <v>5614</v>
      </c>
      <c r="I209" s="6" t="s">
        <v>14255</v>
      </c>
      <c r="J209" s="6" t="s">
        <v>14255</v>
      </c>
    </row>
    <row r="210" spans="7:10" x14ac:dyDescent="0.2">
      <c r="G210" s="6" t="s">
        <v>5958</v>
      </c>
      <c r="H210" s="6" t="s">
        <v>5614</v>
      </c>
      <c r="I210" s="6" t="s">
        <v>7319</v>
      </c>
      <c r="J210" s="6" t="s">
        <v>15873</v>
      </c>
    </row>
    <row r="211" spans="7:10" x14ac:dyDescent="0.2">
      <c r="G211" s="6" t="s">
        <v>5958</v>
      </c>
      <c r="H211" s="6" t="s">
        <v>5614</v>
      </c>
      <c r="I211" s="6" t="s">
        <v>7319</v>
      </c>
      <c r="J211" s="6" t="s">
        <v>7319</v>
      </c>
    </row>
    <row r="212" spans="7:10" x14ac:dyDescent="0.2">
      <c r="G212" s="6" t="s">
        <v>5958</v>
      </c>
      <c r="H212" s="6" t="s">
        <v>5614</v>
      </c>
      <c r="I212" s="6" t="s">
        <v>12131</v>
      </c>
      <c r="J212" s="6" t="s">
        <v>17108</v>
      </c>
    </row>
    <row r="213" spans="7:10" x14ac:dyDescent="0.2">
      <c r="G213" s="6" t="s">
        <v>5958</v>
      </c>
      <c r="H213" s="6" t="s">
        <v>5614</v>
      </c>
      <c r="I213" s="6" t="s">
        <v>12131</v>
      </c>
      <c r="J213" s="6" t="s">
        <v>12131</v>
      </c>
    </row>
    <row r="214" spans="7:10" x14ac:dyDescent="0.2">
      <c r="G214" s="6" t="s">
        <v>5958</v>
      </c>
      <c r="H214" s="6" t="s">
        <v>5614</v>
      </c>
      <c r="I214" s="6" t="s">
        <v>5656</v>
      </c>
      <c r="J214" s="6" t="s">
        <v>7556</v>
      </c>
    </row>
    <row r="215" spans="7:10" x14ac:dyDescent="0.2">
      <c r="G215" s="6" t="s">
        <v>5958</v>
      </c>
      <c r="H215" s="6" t="s">
        <v>5614</v>
      </c>
      <c r="I215" s="6" t="s">
        <v>5656</v>
      </c>
      <c r="J215" s="6" t="s">
        <v>17740</v>
      </c>
    </row>
    <row r="216" spans="7:10" x14ac:dyDescent="0.2">
      <c r="G216" s="6" t="s">
        <v>5958</v>
      </c>
      <c r="H216" s="6" t="s">
        <v>5614</v>
      </c>
      <c r="I216" s="6" t="s">
        <v>5656</v>
      </c>
      <c r="J216" s="6" t="s">
        <v>14281</v>
      </c>
    </row>
    <row r="217" spans="7:10" x14ac:dyDescent="0.2">
      <c r="G217" s="6" t="s">
        <v>5958</v>
      </c>
      <c r="H217" s="6" t="s">
        <v>5614</v>
      </c>
      <c r="I217" s="6" t="s">
        <v>5656</v>
      </c>
      <c r="J217" s="6" t="s">
        <v>10311</v>
      </c>
    </row>
    <row r="218" spans="7:10" x14ac:dyDescent="0.2">
      <c r="G218" s="6" t="s">
        <v>5958</v>
      </c>
      <c r="H218" s="6" t="s">
        <v>5614</v>
      </c>
      <c r="I218" s="6" t="s">
        <v>5656</v>
      </c>
      <c r="J218" s="6" t="s">
        <v>878</v>
      </c>
    </row>
    <row r="219" spans="7:10" x14ac:dyDescent="0.2">
      <c r="G219" s="6" t="s">
        <v>5958</v>
      </c>
      <c r="H219" s="6" t="s">
        <v>5614</v>
      </c>
      <c r="I219" s="6" t="s">
        <v>5656</v>
      </c>
      <c r="J219" s="6" t="s">
        <v>5656</v>
      </c>
    </row>
    <row r="220" spans="7:10" x14ac:dyDescent="0.2">
      <c r="G220" s="6" t="s">
        <v>5958</v>
      </c>
      <c r="H220" s="6" t="s">
        <v>5614</v>
      </c>
      <c r="I220" s="6" t="s">
        <v>5656</v>
      </c>
      <c r="J220" s="6" t="s">
        <v>9129</v>
      </c>
    </row>
    <row r="221" spans="7:10" x14ac:dyDescent="0.2">
      <c r="G221" s="6" t="s">
        <v>5958</v>
      </c>
      <c r="H221" s="6" t="s">
        <v>5614</v>
      </c>
      <c r="I221" s="6" t="s">
        <v>13096</v>
      </c>
      <c r="J221" s="6" t="s">
        <v>13096</v>
      </c>
    </row>
    <row r="222" spans="7:10" x14ac:dyDescent="0.2">
      <c r="G222" s="6" t="s">
        <v>5958</v>
      </c>
      <c r="H222" s="6" t="s">
        <v>2698</v>
      </c>
      <c r="I222" s="6" t="s">
        <v>7099</v>
      </c>
      <c r="J222" s="6" t="s">
        <v>7099</v>
      </c>
    </row>
    <row r="223" spans="7:10" x14ac:dyDescent="0.2">
      <c r="G223" s="6" t="s">
        <v>5958</v>
      </c>
      <c r="H223" s="6" t="s">
        <v>2698</v>
      </c>
      <c r="I223" s="6" t="s">
        <v>10379</v>
      </c>
      <c r="J223" s="6" t="s">
        <v>10379</v>
      </c>
    </row>
    <row r="224" spans="7:10" x14ac:dyDescent="0.2">
      <c r="G224" s="6" t="s">
        <v>5958</v>
      </c>
      <c r="H224" s="6" t="s">
        <v>2698</v>
      </c>
      <c r="I224" s="6" t="s">
        <v>15448</v>
      </c>
      <c r="J224" s="6" t="s">
        <v>11212</v>
      </c>
    </row>
    <row r="225" spans="7:10" x14ac:dyDescent="0.2">
      <c r="G225" s="6" t="s">
        <v>5958</v>
      </c>
      <c r="H225" s="6" t="s">
        <v>2698</v>
      </c>
      <c r="I225" s="6" t="s">
        <v>15448</v>
      </c>
      <c r="J225" s="6" t="s">
        <v>15448</v>
      </c>
    </row>
    <row r="226" spans="7:10" x14ac:dyDescent="0.2">
      <c r="G226" s="6" t="s">
        <v>5958</v>
      </c>
      <c r="H226" s="6" t="s">
        <v>2698</v>
      </c>
      <c r="I226" s="6" t="s">
        <v>10073</v>
      </c>
      <c r="J226" s="6" t="s">
        <v>10073</v>
      </c>
    </row>
    <row r="227" spans="7:10" x14ac:dyDescent="0.2">
      <c r="G227" s="6" t="s">
        <v>5958</v>
      </c>
      <c r="H227" s="6" t="s">
        <v>2698</v>
      </c>
      <c r="I227" s="6" t="s">
        <v>10073</v>
      </c>
      <c r="J227" s="6" t="s">
        <v>663</v>
      </c>
    </row>
    <row r="228" spans="7:10" x14ac:dyDescent="0.2">
      <c r="G228" s="6" t="s">
        <v>5958</v>
      </c>
      <c r="H228" s="6" t="s">
        <v>2698</v>
      </c>
      <c r="I228" s="6" t="s">
        <v>5542</v>
      </c>
      <c r="J228" s="6" t="s">
        <v>5542</v>
      </c>
    </row>
    <row r="229" spans="7:10" x14ac:dyDescent="0.2">
      <c r="G229" s="6" t="s">
        <v>5958</v>
      </c>
      <c r="H229" s="6" t="s">
        <v>2698</v>
      </c>
      <c r="I229" s="6" t="s">
        <v>5542</v>
      </c>
      <c r="J229" s="6" t="s">
        <v>8435</v>
      </c>
    </row>
    <row r="230" spans="7:10" x14ac:dyDescent="0.2">
      <c r="G230" s="6" t="s">
        <v>5958</v>
      </c>
      <c r="H230" s="6" t="s">
        <v>2698</v>
      </c>
      <c r="I230" s="6" t="s">
        <v>11008</v>
      </c>
      <c r="J230" s="6" t="s">
        <v>5614</v>
      </c>
    </row>
    <row r="231" spans="7:10" x14ac:dyDescent="0.2">
      <c r="G231" s="6" t="s">
        <v>5958</v>
      </c>
      <c r="H231" s="6" t="s">
        <v>2698</v>
      </c>
      <c r="I231" s="6" t="s">
        <v>11008</v>
      </c>
      <c r="J231" s="6" t="s">
        <v>11008</v>
      </c>
    </row>
    <row r="232" spans="7:10" x14ac:dyDescent="0.2">
      <c r="G232" s="6" t="s">
        <v>5958</v>
      </c>
      <c r="H232" s="6" t="s">
        <v>2698</v>
      </c>
      <c r="I232" s="6" t="s">
        <v>4288</v>
      </c>
      <c r="J232" s="6" t="s">
        <v>4288</v>
      </c>
    </row>
    <row r="233" spans="7:10" x14ac:dyDescent="0.2">
      <c r="G233" s="6" t="s">
        <v>5958</v>
      </c>
      <c r="H233" s="6" t="s">
        <v>2698</v>
      </c>
      <c r="I233" s="6" t="s">
        <v>12927</v>
      </c>
      <c r="J233" s="6" t="s">
        <v>2859</v>
      </c>
    </row>
    <row r="234" spans="7:10" x14ac:dyDescent="0.2">
      <c r="G234" s="6" t="s">
        <v>5958</v>
      </c>
      <c r="H234" s="6" t="s">
        <v>2698</v>
      </c>
      <c r="I234" s="6" t="s">
        <v>12927</v>
      </c>
      <c r="J234" s="6" t="s">
        <v>12927</v>
      </c>
    </row>
    <row r="235" spans="7:10" x14ac:dyDescent="0.2">
      <c r="G235" s="6" t="s">
        <v>5958</v>
      </c>
      <c r="H235" s="6" t="s">
        <v>2698</v>
      </c>
      <c r="I235" s="6" t="s">
        <v>4564</v>
      </c>
      <c r="J235" s="6" t="s">
        <v>4564</v>
      </c>
    </row>
    <row r="236" spans="7:10" ht="22.5" x14ac:dyDescent="0.2">
      <c r="G236" s="6" t="s">
        <v>5958</v>
      </c>
      <c r="H236" s="6" t="s">
        <v>2698</v>
      </c>
      <c r="I236" s="6" t="s">
        <v>11266</v>
      </c>
      <c r="J236" s="6" t="s">
        <v>5026</v>
      </c>
    </row>
    <row r="237" spans="7:10" ht="22.5" x14ac:dyDescent="0.2">
      <c r="G237" s="6" t="s">
        <v>5958</v>
      </c>
      <c r="H237" s="6" t="s">
        <v>2698</v>
      </c>
      <c r="I237" s="6" t="s">
        <v>11266</v>
      </c>
      <c r="J237" s="6" t="s">
        <v>7184</v>
      </c>
    </row>
    <row r="238" spans="7:10" ht="22.5" x14ac:dyDescent="0.2">
      <c r="G238" s="6" t="s">
        <v>5958</v>
      </c>
      <c r="H238" s="6" t="s">
        <v>2698</v>
      </c>
      <c r="I238" s="6" t="s">
        <v>11266</v>
      </c>
      <c r="J238" s="6" t="s">
        <v>11266</v>
      </c>
    </row>
    <row r="239" spans="7:10" ht="22.5" x14ac:dyDescent="0.2">
      <c r="G239" s="6" t="s">
        <v>5958</v>
      </c>
      <c r="H239" s="6" t="s">
        <v>2698</v>
      </c>
      <c r="I239" s="6" t="s">
        <v>11266</v>
      </c>
      <c r="J239" s="6" t="s">
        <v>17575</v>
      </c>
    </row>
    <row r="240" spans="7:10" x14ac:dyDescent="0.2">
      <c r="G240" s="6" t="s">
        <v>5958</v>
      </c>
      <c r="H240" s="6" t="s">
        <v>2698</v>
      </c>
      <c r="I240" s="6" t="s">
        <v>1400</v>
      </c>
      <c r="J240" s="6" t="s">
        <v>976</v>
      </c>
    </row>
    <row r="241" spans="7:10" x14ac:dyDescent="0.2">
      <c r="G241" s="6" t="s">
        <v>5958</v>
      </c>
      <c r="H241" s="6" t="s">
        <v>2698</v>
      </c>
      <c r="I241" s="6" t="s">
        <v>1400</v>
      </c>
      <c r="J241" s="6" t="s">
        <v>9029</v>
      </c>
    </row>
    <row r="242" spans="7:10" x14ac:dyDescent="0.2">
      <c r="G242" s="6" t="s">
        <v>5958</v>
      </c>
      <c r="H242" s="6" t="s">
        <v>2698</v>
      </c>
      <c r="I242" s="6" t="s">
        <v>1400</v>
      </c>
      <c r="J242" s="6" t="s">
        <v>18686</v>
      </c>
    </row>
    <row r="243" spans="7:10" x14ac:dyDescent="0.2">
      <c r="G243" s="6" t="s">
        <v>5958</v>
      </c>
      <c r="H243" s="6" t="s">
        <v>2698</v>
      </c>
      <c r="I243" s="6" t="s">
        <v>1400</v>
      </c>
      <c r="J243" s="6" t="s">
        <v>1400</v>
      </c>
    </row>
    <row r="244" spans="7:10" x14ac:dyDescent="0.2">
      <c r="G244" s="6" t="s">
        <v>5958</v>
      </c>
      <c r="H244" s="6" t="s">
        <v>12704</v>
      </c>
      <c r="I244" s="6" t="s">
        <v>8766</v>
      </c>
      <c r="J244" s="6" t="s">
        <v>14190</v>
      </c>
    </row>
    <row r="245" spans="7:10" x14ac:dyDescent="0.2">
      <c r="G245" s="6" t="s">
        <v>5958</v>
      </c>
      <c r="H245" s="6" t="s">
        <v>12704</v>
      </c>
      <c r="I245" s="6" t="s">
        <v>8766</v>
      </c>
      <c r="J245" s="6" t="s">
        <v>8766</v>
      </c>
    </row>
    <row r="246" spans="7:10" x14ac:dyDescent="0.2">
      <c r="G246" s="6" t="s">
        <v>5958</v>
      </c>
      <c r="H246" s="6" t="s">
        <v>12704</v>
      </c>
      <c r="I246" s="6" t="s">
        <v>8766</v>
      </c>
      <c r="J246" s="6" t="s">
        <v>3012</v>
      </c>
    </row>
    <row r="247" spans="7:10" x14ac:dyDescent="0.2">
      <c r="G247" s="6" t="s">
        <v>5958</v>
      </c>
      <c r="H247" s="6" t="s">
        <v>12704</v>
      </c>
      <c r="I247" s="6" t="s">
        <v>11023</v>
      </c>
      <c r="J247" s="6" t="s">
        <v>11023</v>
      </c>
    </row>
    <row r="248" spans="7:10" x14ac:dyDescent="0.2">
      <c r="G248" s="6" t="s">
        <v>5958</v>
      </c>
      <c r="H248" s="6" t="s">
        <v>12704</v>
      </c>
      <c r="I248" s="6" t="s">
        <v>11023</v>
      </c>
      <c r="J248" s="6" t="s">
        <v>17507</v>
      </c>
    </row>
    <row r="249" spans="7:10" x14ac:dyDescent="0.2">
      <c r="G249" s="6" t="s">
        <v>5958</v>
      </c>
      <c r="H249" s="6" t="s">
        <v>12704</v>
      </c>
      <c r="I249" s="6" t="s">
        <v>5605</v>
      </c>
      <c r="J249" s="6" t="s">
        <v>15670</v>
      </c>
    </row>
    <row r="250" spans="7:10" x14ac:dyDescent="0.2">
      <c r="G250" s="6" t="s">
        <v>5958</v>
      </c>
      <c r="H250" s="6" t="s">
        <v>12704</v>
      </c>
      <c r="I250" s="6" t="s">
        <v>5605</v>
      </c>
      <c r="J250" s="6" t="s">
        <v>7713</v>
      </c>
    </row>
    <row r="251" spans="7:10" x14ac:dyDescent="0.2">
      <c r="G251" s="6" t="s">
        <v>5958</v>
      </c>
      <c r="H251" s="6" t="s">
        <v>12704</v>
      </c>
      <c r="I251" s="6" t="s">
        <v>5605</v>
      </c>
      <c r="J251" s="6" t="s">
        <v>5605</v>
      </c>
    </row>
    <row r="252" spans="7:10" x14ac:dyDescent="0.2">
      <c r="G252" s="6" t="s">
        <v>5958</v>
      </c>
      <c r="H252" s="6" t="s">
        <v>12704</v>
      </c>
      <c r="I252" s="6" t="s">
        <v>10763</v>
      </c>
      <c r="J252" s="6" t="s">
        <v>10763</v>
      </c>
    </row>
    <row r="253" spans="7:10" x14ac:dyDescent="0.2">
      <c r="G253" s="6" t="s">
        <v>5958</v>
      </c>
      <c r="H253" s="6" t="s">
        <v>12704</v>
      </c>
      <c r="I253" s="6" t="s">
        <v>14793</v>
      </c>
      <c r="J253" s="6" t="s">
        <v>14793</v>
      </c>
    </row>
    <row r="254" spans="7:10" x14ac:dyDescent="0.2">
      <c r="G254" s="6" t="s">
        <v>5958</v>
      </c>
      <c r="H254" s="6" t="s">
        <v>12704</v>
      </c>
      <c r="I254" s="6" t="s">
        <v>11955</v>
      </c>
      <c r="J254" s="6" t="s">
        <v>2410</v>
      </c>
    </row>
    <row r="255" spans="7:10" x14ac:dyDescent="0.2">
      <c r="G255" s="6" t="s">
        <v>5958</v>
      </c>
      <c r="H255" s="6" t="s">
        <v>12704</v>
      </c>
      <c r="I255" s="6" t="s">
        <v>11955</v>
      </c>
      <c r="J255" s="6" t="s">
        <v>11955</v>
      </c>
    </row>
    <row r="256" spans="7:10" x14ac:dyDescent="0.2">
      <c r="G256" s="6" t="s">
        <v>5958</v>
      </c>
      <c r="H256" s="6" t="s">
        <v>18822</v>
      </c>
      <c r="I256" s="6" t="s">
        <v>10494</v>
      </c>
      <c r="J256" s="6" t="s">
        <v>14373</v>
      </c>
    </row>
    <row r="257" spans="7:10" x14ac:dyDescent="0.2">
      <c r="G257" s="6" t="s">
        <v>5958</v>
      </c>
      <c r="H257" s="6" t="s">
        <v>18822</v>
      </c>
      <c r="I257" s="6" t="s">
        <v>10494</v>
      </c>
      <c r="J257" s="6" t="s">
        <v>10494</v>
      </c>
    </row>
    <row r="258" spans="7:10" x14ac:dyDescent="0.2">
      <c r="G258" s="6" t="s">
        <v>5958</v>
      </c>
      <c r="H258" s="6" t="s">
        <v>18822</v>
      </c>
      <c r="I258" s="6" t="s">
        <v>18822</v>
      </c>
      <c r="J258" s="6" t="s">
        <v>12679</v>
      </c>
    </row>
    <row r="259" spans="7:10" x14ac:dyDescent="0.2">
      <c r="G259" s="6" t="s">
        <v>5958</v>
      </c>
      <c r="H259" s="6" t="s">
        <v>18822</v>
      </c>
      <c r="I259" s="6" t="s">
        <v>18822</v>
      </c>
      <c r="J259" s="6" t="s">
        <v>18822</v>
      </c>
    </row>
    <row r="260" spans="7:10" x14ac:dyDescent="0.2">
      <c r="G260" s="6" t="s">
        <v>16542</v>
      </c>
      <c r="H260" s="6" t="s">
        <v>16564</v>
      </c>
      <c r="I260" s="6" t="s">
        <v>3227</v>
      </c>
      <c r="J260" s="6" t="s">
        <v>3227</v>
      </c>
    </row>
    <row r="261" spans="7:10" ht="22.5" x14ac:dyDescent="0.2">
      <c r="G261" s="6" t="s">
        <v>16542</v>
      </c>
      <c r="H261" s="6" t="s">
        <v>16564</v>
      </c>
      <c r="I261" s="6" t="s">
        <v>3652</v>
      </c>
      <c r="J261" s="6" t="s">
        <v>1349</v>
      </c>
    </row>
    <row r="262" spans="7:10" ht="22.5" x14ac:dyDescent="0.2">
      <c r="G262" s="6" t="s">
        <v>16542</v>
      </c>
      <c r="H262" s="6" t="s">
        <v>16564</v>
      </c>
      <c r="I262" s="6" t="s">
        <v>3652</v>
      </c>
      <c r="J262" s="6" t="s">
        <v>3652</v>
      </c>
    </row>
    <row r="263" spans="7:10" ht="22.5" x14ac:dyDescent="0.2">
      <c r="G263" s="6" t="s">
        <v>16542</v>
      </c>
      <c r="H263" s="6" t="s">
        <v>16564</v>
      </c>
      <c r="I263" s="6" t="s">
        <v>3652</v>
      </c>
      <c r="J263" s="6" t="s">
        <v>18604</v>
      </c>
    </row>
    <row r="264" spans="7:10" ht="22.5" x14ac:dyDescent="0.2">
      <c r="G264" s="6" t="s">
        <v>16542</v>
      </c>
      <c r="H264" s="6" t="s">
        <v>16564</v>
      </c>
      <c r="I264" s="6" t="s">
        <v>3652</v>
      </c>
      <c r="J264" s="6" t="s">
        <v>7325</v>
      </c>
    </row>
    <row r="265" spans="7:10" ht="22.5" x14ac:dyDescent="0.2">
      <c r="G265" s="6" t="s">
        <v>16542</v>
      </c>
      <c r="H265" s="6" t="s">
        <v>16564</v>
      </c>
      <c r="I265" s="6" t="s">
        <v>18035</v>
      </c>
      <c r="J265" s="6" t="s">
        <v>2168</v>
      </c>
    </row>
    <row r="266" spans="7:10" ht="22.5" x14ac:dyDescent="0.2">
      <c r="G266" s="6" t="s">
        <v>16542</v>
      </c>
      <c r="H266" s="6" t="s">
        <v>16564</v>
      </c>
      <c r="I266" s="6" t="s">
        <v>18035</v>
      </c>
      <c r="J266" s="6" t="s">
        <v>18035</v>
      </c>
    </row>
    <row r="267" spans="7:10" x14ac:dyDescent="0.2">
      <c r="G267" s="6" t="s">
        <v>16542</v>
      </c>
      <c r="H267" s="6" t="s">
        <v>8704</v>
      </c>
      <c r="I267" s="6" t="s">
        <v>7215</v>
      </c>
      <c r="J267" s="6" t="s">
        <v>7215</v>
      </c>
    </row>
    <row r="268" spans="7:10" x14ac:dyDescent="0.2">
      <c r="G268" s="6" t="s">
        <v>16542</v>
      </c>
      <c r="H268" s="6" t="s">
        <v>8704</v>
      </c>
      <c r="I268" s="6" t="s">
        <v>8704</v>
      </c>
      <c r="J268" s="6" t="s">
        <v>9345</v>
      </c>
    </row>
    <row r="269" spans="7:10" x14ac:dyDescent="0.2">
      <c r="G269" s="6" t="s">
        <v>16542</v>
      </c>
      <c r="H269" s="6" t="s">
        <v>8704</v>
      </c>
      <c r="I269" s="6" t="s">
        <v>8704</v>
      </c>
      <c r="J269" s="6" t="s">
        <v>18795</v>
      </c>
    </row>
    <row r="270" spans="7:10" x14ac:dyDescent="0.2">
      <c r="G270" s="6" t="s">
        <v>16542</v>
      </c>
      <c r="H270" s="6" t="s">
        <v>8704</v>
      </c>
      <c r="I270" s="6" t="s">
        <v>8704</v>
      </c>
      <c r="J270" s="6" t="s">
        <v>13099</v>
      </c>
    </row>
    <row r="271" spans="7:10" x14ac:dyDescent="0.2">
      <c r="G271" s="6" t="s">
        <v>16542</v>
      </c>
      <c r="H271" s="6" t="s">
        <v>8704</v>
      </c>
      <c r="I271" s="6" t="s">
        <v>8704</v>
      </c>
      <c r="J271" s="6" t="s">
        <v>8704</v>
      </c>
    </row>
    <row r="272" spans="7:10" x14ac:dyDescent="0.2">
      <c r="G272" s="6" t="s">
        <v>16542</v>
      </c>
      <c r="H272" s="6" t="s">
        <v>8704</v>
      </c>
      <c r="I272" s="6" t="s">
        <v>17689</v>
      </c>
      <c r="J272" s="6" t="s">
        <v>17689</v>
      </c>
    </row>
    <row r="273" spans="7:10" ht="22.5" x14ac:dyDescent="0.2">
      <c r="G273" s="6" t="s">
        <v>16542</v>
      </c>
      <c r="H273" s="6" t="s">
        <v>8704</v>
      </c>
      <c r="I273" s="6" t="s">
        <v>15468</v>
      </c>
      <c r="J273" s="6" t="s">
        <v>8562</v>
      </c>
    </row>
    <row r="274" spans="7:10" ht="22.5" x14ac:dyDescent="0.2">
      <c r="G274" s="6" t="s">
        <v>16542</v>
      </c>
      <c r="H274" s="6" t="s">
        <v>8704</v>
      </c>
      <c r="I274" s="6" t="s">
        <v>15468</v>
      </c>
      <c r="J274" s="6" t="s">
        <v>13886</v>
      </c>
    </row>
    <row r="275" spans="7:10" ht="22.5" x14ac:dyDescent="0.2">
      <c r="G275" s="6" t="s">
        <v>16542</v>
      </c>
      <c r="H275" s="6" t="s">
        <v>8704</v>
      </c>
      <c r="I275" s="6" t="s">
        <v>15468</v>
      </c>
      <c r="J275" s="6" t="s">
        <v>15468</v>
      </c>
    </row>
    <row r="276" spans="7:10" x14ac:dyDescent="0.2">
      <c r="G276" s="6" t="s">
        <v>16542</v>
      </c>
      <c r="H276" s="6" t="s">
        <v>8704</v>
      </c>
      <c r="I276" s="6" t="s">
        <v>4525</v>
      </c>
      <c r="J276" s="6" t="s">
        <v>6441</v>
      </c>
    </row>
    <row r="277" spans="7:10" x14ac:dyDescent="0.2">
      <c r="G277" s="6" t="s">
        <v>16542</v>
      </c>
      <c r="H277" s="6" t="s">
        <v>8704</v>
      </c>
      <c r="I277" s="6" t="s">
        <v>4525</v>
      </c>
      <c r="J277" s="6" t="s">
        <v>677</v>
      </c>
    </row>
    <row r="278" spans="7:10" x14ac:dyDescent="0.2">
      <c r="G278" s="6" t="s">
        <v>16542</v>
      </c>
      <c r="H278" s="6" t="s">
        <v>8704</v>
      </c>
      <c r="I278" s="6" t="s">
        <v>4525</v>
      </c>
      <c r="J278" s="6" t="s">
        <v>4525</v>
      </c>
    </row>
    <row r="279" spans="7:10" ht="22.5" x14ac:dyDescent="0.2">
      <c r="G279" s="6" t="s">
        <v>16542</v>
      </c>
      <c r="H279" s="6" t="s">
        <v>9643</v>
      </c>
      <c r="I279" s="6" t="s">
        <v>8846</v>
      </c>
      <c r="J279" s="6" t="s">
        <v>8846</v>
      </c>
    </row>
    <row r="280" spans="7:10" ht="22.5" x14ac:dyDescent="0.2">
      <c r="G280" s="6" t="s">
        <v>16542</v>
      </c>
      <c r="H280" s="6" t="s">
        <v>9643</v>
      </c>
      <c r="I280" s="6" t="s">
        <v>17993</v>
      </c>
      <c r="J280" s="6" t="s">
        <v>17993</v>
      </c>
    </row>
    <row r="281" spans="7:10" ht="22.5" x14ac:dyDescent="0.2">
      <c r="G281" s="6" t="s">
        <v>16542</v>
      </c>
      <c r="H281" s="6" t="s">
        <v>9643</v>
      </c>
      <c r="I281" s="6" t="s">
        <v>11292</v>
      </c>
      <c r="J281" s="6" t="s">
        <v>11292</v>
      </c>
    </row>
    <row r="282" spans="7:10" ht="22.5" x14ac:dyDescent="0.2">
      <c r="G282" s="6" t="s">
        <v>16542</v>
      </c>
      <c r="H282" s="6" t="s">
        <v>9643</v>
      </c>
      <c r="I282" s="6" t="s">
        <v>13246</v>
      </c>
      <c r="J282" s="6" t="s">
        <v>13246</v>
      </c>
    </row>
    <row r="283" spans="7:10" ht="22.5" x14ac:dyDescent="0.2">
      <c r="G283" s="6" t="s">
        <v>16542</v>
      </c>
      <c r="H283" s="6" t="s">
        <v>9643</v>
      </c>
      <c r="I283" s="6" t="s">
        <v>16997</v>
      </c>
      <c r="J283" s="6" t="s">
        <v>5588</v>
      </c>
    </row>
    <row r="284" spans="7:10" ht="22.5" x14ac:dyDescent="0.2">
      <c r="G284" s="6" t="s">
        <v>16542</v>
      </c>
      <c r="H284" s="6" t="s">
        <v>9643</v>
      </c>
      <c r="I284" s="6" t="s">
        <v>16997</v>
      </c>
      <c r="J284" s="6" t="s">
        <v>15288</v>
      </c>
    </row>
    <row r="285" spans="7:10" ht="22.5" x14ac:dyDescent="0.2">
      <c r="G285" s="6" t="s">
        <v>16542</v>
      </c>
      <c r="H285" s="6" t="s">
        <v>9643</v>
      </c>
      <c r="I285" s="6" t="s">
        <v>16997</v>
      </c>
      <c r="J285" s="6" t="s">
        <v>16997</v>
      </c>
    </row>
    <row r="286" spans="7:10" ht="22.5" x14ac:dyDescent="0.2">
      <c r="G286" s="6" t="s">
        <v>16542</v>
      </c>
      <c r="H286" s="6" t="s">
        <v>9643</v>
      </c>
      <c r="I286" s="6" t="s">
        <v>9643</v>
      </c>
      <c r="J286" s="6" t="s">
        <v>9643</v>
      </c>
    </row>
    <row r="287" spans="7:10" ht="22.5" x14ac:dyDescent="0.2">
      <c r="G287" s="6" t="s">
        <v>3080</v>
      </c>
      <c r="H287" s="6" t="s">
        <v>11111</v>
      </c>
      <c r="I287" s="6" t="s">
        <v>11111</v>
      </c>
      <c r="J287" s="6" t="s">
        <v>11111</v>
      </c>
    </row>
    <row r="288" spans="7:10" ht="22.5" x14ac:dyDescent="0.2">
      <c r="G288" s="6" t="s">
        <v>3080</v>
      </c>
      <c r="H288" s="6" t="s">
        <v>14448</v>
      </c>
      <c r="I288" s="6" t="s">
        <v>5995</v>
      </c>
      <c r="J288" s="6" t="s">
        <v>5995</v>
      </c>
    </row>
    <row r="289" spans="7:10" ht="22.5" x14ac:dyDescent="0.2">
      <c r="G289" s="6" t="s">
        <v>3080</v>
      </c>
      <c r="H289" s="6" t="s">
        <v>14448</v>
      </c>
      <c r="I289" s="6" t="s">
        <v>5995</v>
      </c>
      <c r="J289" s="6" t="s">
        <v>17316</v>
      </c>
    </row>
    <row r="290" spans="7:10" ht="22.5" x14ac:dyDescent="0.2">
      <c r="G290" s="6" t="s">
        <v>3080</v>
      </c>
      <c r="H290" s="6" t="s">
        <v>14448</v>
      </c>
      <c r="I290" s="6" t="s">
        <v>4764</v>
      </c>
      <c r="J290" s="6" t="s">
        <v>4764</v>
      </c>
    </row>
    <row r="291" spans="7:10" ht="22.5" x14ac:dyDescent="0.2">
      <c r="G291" s="6" t="s">
        <v>3080</v>
      </c>
      <c r="H291" s="6" t="s">
        <v>14448</v>
      </c>
      <c r="I291" s="6" t="s">
        <v>4764</v>
      </c>
      <c r="J291" s="6" t="s">
        <v>2848</v>
      </c>
    </row>
    <row r="292" spans="7:10" ht="22.5" x14ac:dyDescent="0.2">
      <c r="G292" s="6" t="s">
        <v>3080</v>
      </c>
      <c r="H292" s="6" t="s">
        <v>14448</v>
      </c>
      <c r="I292" s="6" t="s">
        <v>14364</v>
      </c>
      <c r="J292" s="6" t="s">
        <v>14364</v>
      </c>
    </row>
    <row r="293" spans="7:10" ht="22.5" x14ac:dyDescent="0.2">
      <c r="G293" s="6" t="s">
        <v>3080</v>
      </c>
      <c r="H293" s="6" t="s">
        <v>14448</v>
      </c>
      <c r="I293" s="6" t="s">
        <v>14364</v>
      </c>
      <c r="J293" s="6" t="s">
        <v>10327</v>
      </c>
    </row>
    <row r="294" spans="7:10" ht="22.5" x14ac:dyDescent="0.2">
      <c r="G294" s="6" t="s">
        <v>3080</v>
      </c>
      <c r="H294" s="6" t="s">
        <v>14448</v>
      </c>
      <c r="I294" s="6" t="s">
        <v>14364</v>
      </c>
      <c r="J294" s="6" t="s">
        <v>73</v>
      </c>
    </row>
    <row r="295" spans="7:10" ht="22.5" x14ac:dyDescent="0.2">
      <c r="G295" s="6" t="s">
        <v>3080</v>
      </c>
      <c r="H295" s="6" t="s">
        <v>14448</v>
      </c>
      <c r="I295" s="6" t="s">
        <v>11466</v>
      </c>
      <c r="J295" s="6" t="s">
        <v>9409</v>
      </c>
    </row>
    <row r="296" spans="7:10" ht="22.5" x14ac:dyDescent="0.2">
      <c r="G296" s="6" t="s">
        <v>3080</v>
      </c>
      <c r="H296" s="6" t="s">
        <v>14448</v>
      </c>
      <c r="I296" s="6" t="s">
        <v>11466</v>
      </c>
      <c r="J296" s="6" t="s">
        <v>11858</v>
      </c>
    </row>
    <row r="297" spans="7:10" ht="22.5" x14ac:dyDescent="0.2">
      <c r="G297" s="6" t="s">
        <v>3080</v>
      </c>
      <c r="H297" s="6" t="s">
        <v>14448</v>
      </c>
      <c r="I297" s="6" t="s">
        <v>11466</v>
      </c>
      <c r="J297" s="6" t="s">
        <v>11466</v>
      </c>
    </row>
    <row r="298" spans="7:10" ht="22.5" x14ac:dyDescent="0.2">
      <c r="G298" s="6" t="s">
        <v>3080</v>
      </c>
      <c r="H298" s="6" t="s">
        <v>14448</v>
      </c>
      <c r="I298" s="6" t="s">
        <v>4622</v>
      </c>
      <c r="J298" s="6" t="s">
        <v>6158</v>
      </c>
    </row>
    <row r="299" spans="7:10" ht="22.5" x14ac:dyDescent="0.2">
      <c r="G299" s="6" t="s">
        <v>3080</v>
      </c>
      <c r="H299" s="6" t="s">
        <v>14448</v>
      </c>
      <c r="I299" s="6" t="s">
        <v>4622</v>
      </c>
      <c r="J299" s="6" t="s">
        <v>4622</v>
      </c>
    </row>
    <row r="300" spans="7:10" ht="22.5" x14ac:dyDescent="0.2">
      <c r="G300" s="6" t="s">
        <v>3080</v>
      </c>
      <c r="H300" s="6" t="s">
        <v>14448</v>
      </c>
      <c r="I300" s="6" t="s">
        <v>5999</v>
      </c>
      <c r="J300" s="6" t="s">
        <v>3380</v>
      </c>
    </row>
    <row r="301" spans="7:10" ht="22.5" x14ac:dyDescent="0.2">
      <c r="G301" s="6" t="s">
        <v>3080</v>
      </c>
      <c r="H301" s="6" t="s">
        <v>14448</v>
      </c>
      <c r="I301" s="6" t="s">
        <v>5999</v>
      </c>
      <c r="J301" s="6" t="s">
        <v>5999</v>
      </c>
    </row>
    <row r="302" spans="7:10" ht="22.5" x14ac:dyDescent="0.2">
      <c r="G302" s="6" t="s">
        <v>3080</v>
      </c>
      <c r="H302" s="6" t="s">
        <v>14448</v>
      </c>
      <c r="I302" s="6" t="s">
        <v>4637</v>
      </c>
      <c r="J302" s="6" t="s">
        <v>4637</v>
      </c>
    </row>
    <row r="303" spans="7:10" ht="22.5" x14ac:dyDescent="0.2">
      <c r="G303" s="6" t="s">
        <v>18355</v>
      </c>
      <c r="H303" s="6" t="s">
        <v>6673</v>
      </c>
      <c r="I303" s="6" t="s">
        <v>51</v>
      </c>
      <c r="J303" s="6" t="s">
        <v>51</v>
      </c>
    </row>
    <row r="304" spans="7:10" ht="22.5" x14ac:dyDescent="0.2">
      <c r="G304" s="6" t="s">
        <v>18355</v>
      </c>
      <c r="H304" s="6" t="s">
        <v>6673</v>
      </c>
      <c r="I304" s="6" t="s">
        <v>51</v>
      </c>
      <c r="J304" s="6" t="s">
        <v>3924</v>
      </c>
    </row>
    <row r="305" spans="7:10" ht="22.5" x14ac:dyDescent="0.2">
      <c r="G305" s="6" t="s">
        <v>18355</v>
      </c>
      <c r="H305" s="6" t="s">
        <v>6673</v>
      </c>
      <c r="I305" s="6" t="s">
        <v>51</v>
      </c>
      <c r="J305" s="6" t="s">
        <v>5595</v>
      </c>
    </row>
    <row r="306" spans="7:10" ht="22.5" x14ac:dyDescent="0.2">
      <c r="G306" s="6" t="s">
        <v>18355</v>
      </c>
      <c r="H306" s="6" t="s">
        <v>6673</v>
      </c>
      <c r="I306" s="6" t="s">
        <v>51</v>
      </c>
      <c r="J306" s="6" t="s">
        <v>16177</v>
      </c>
    </row>
    <row r="307" spans="7:10" ht="22.5" x14ac:dyDescent="0.2">
      <c r="G307" s="6" t="s">
        <v>18355</v>
      </c>
      <c r="H307" s="6" t="s">
        <v>6673</v>
      </c>
      <c r="I307" s="6" t="s">
        <v>51</v>
      </c>
      <c r="J307" s="6" t="s">
        <v>9375</v>
      </c>
    </row>
    <row r="308" spans="7:10" ht="22.5" x14ac:dyDescent="0.2">
      <c r="G308" s="6" t="s">
        <v>18355</v>
      </c>
      <c r="H308" s="6" t="s">
        <v>6673</v>
      </c>
      <c r="I308" s="6" t="s">
        <v>51</v>
      </c>
      <c r="J308" s="6" t="s">
        <v>12223</v>
      </c>
    </row>
    <row r="309" spans="7:10" ht="22.5" x14ac:dyDescent="0.2">
      <c r="G309" s="6" t="s">
        <v>18355</v>
      </c>
      <c r="H309" s="6" t="s">
        <v>6673</v>
      </c>
      <c r="I309" s="6" t="s">
        <v>51</v>
      </c>
      <c r="J309" s="6" t="s">
        <v>12694</v>
      </c>
    </row>
    <row r="310" spans="7:10" ht="22.5" x14ac:dyDescent="0.2">
      <c r="G310" s="6" t="s">
        <v>18355</v>
      </c>
      <c r="H310" s="6" t="s">
        <v>6673</v>
      </c>
      <c r="I310" s="6" t="s">
        <v>51</v>
      </c>
      <c r="J310" s="6" t="s">
        <v>3931</v>
      </c>
    </row>
    <row r="311" spans="7:10" ht="22.5" x14ac:dyDescent="0.2">
      <c r="G311" s="6" t="s">
        <v>18355</v>
      </c>
      <c r="H311" s="6" t="s">
        <v>6673</v>
      </c>
      <c r="I311" s="6" t="s">
        <v>51</v>
      </c>
      <c r="J311" s="6" t="s">
        <v>8453</v>
      </c>
    </row>
    <row r="312" spans="7:10" x14ac:dyDescent="0.2">
      <c r="G312" s="6" t="s">
        <v>18355</v>
      </c>
      <c r="H312" s="6" t="s">
        <v>6673</v>
      </c>
      <c r="I312" s="6" t="s">
        <v>8008</v>
      </c>
      <c r="J312" s="6" t="s">
        <v>8008</v>
      </c>
    </row>
    <row r="313" spans="7:10" x14ac:dyDescent="0.2">
      <c r="G313" s="6" t="s">
        <v>18355</v>
      </c>
      <c r="H313" s="6" t="s">
        <v>6673</v>
      </c>
      <c r="I313" s="6" t="s">
        <v>2410</v>
      </c>
      <c r="J313" s="6" t="s">
        <v>2410</v>
      </c>
    </row>
    <row r="314" spans="7:10" x14ac:dyDescent="0.2">
      <c r="G314" s="6" t="s">
        <v>18355</v>
      </c>
      <c r="H314" s="6" t="s">
        <v>6673</v>
      </c>
      <c r="I314" s="6" t="s">
        <v>9652</v>
      </c>
      <c r="J314" s="6" t="s">
        <v>9652</v>
      </c>
    </row>
    <row r="315" spans="7:10" x14ac:dyDescent="0.2">
      <c r="G315" s="6" t="s">
        <v>18355</v>
      </c>
      <c r="H315" s="6" t="s">
        <v>6673</v>
      </c>
      <c r="I315" s="6" t="s">
        <v>9652</v>
      </c>
      <c r="J315" s="6" t="s">
        <v>5826</v>
      </c>
    </row>
    <row r="316" spans="7:10" ht="22.5" x14ac:dyDescent="0.2">
      <c r="G316" s="6" t="s">
        <v>18355</v>
      </c>
      <c r="H316" s="6" t="s">
        <v>6673</v>
      </c>
      <c r="I316" s="6" t="s">
        <v>12890</v>
      </c>
      <c r="J316" s="6" t="s">
        <v>6859</v>
      </c>
    </row>
    <row r="317" spans="7:10" ht="22.5" x14ac:dyDescent="0.2">
      <c r="G317" s="6" t="s">
        <v>18355</v>
      </c>
      <c r="H317" s="6" t="s">
        <v>6673</v>
      </c>
      <c r="I317" s="6" t="s">
        <v>12890</v>
      </c>
      <c r="J317" s="6" t="s">
        <v>12890</v>
      </c>
    </row>
    <row r="318" spans="7:10" ht="22.5" x14ac:dyDescent="0.2">
      <c r="G318" s="6" t="s">
        <v>18355</v>
      </c>
      <c r="H318" s="6" t="s">
        <v>6673</v>
      </c>
      <c r="I318" s="6" t="s">
        <v>12890</v>
      </c>
      <c r="J318" s="6" t="s">
        <v>14745</v>
      </c>
    </row>
    <row r="319" spans="7:10" ht="22.5" x14ac:dyDescent="0.2">
      <c r="G319" s="6" t="s">
        <v>18355</v>
      </c>
      <c r="H319" s="6" t="s">
        <v>6673</v>
      </c>
      <c r="I319" s="6" t="s">
        <v>868</v>
      </c>
      <c r="J319" s="6" t="s">
        <v>17485</v>
      </c>
    </row>
    <row r="320" spans="7:10" ht="22.5" x14ac:dyDescent="0.2">
      <c r="G320" s="6" t="s">
        <v>18355</v>
      </c>
      <c r="H320" s="6" t="s">
        <v>6673</v>
      </c>
      <c r="I320" s="6" t="s">
        <v>868</v>
      </c>
      <c r="J320" s="6" t="s">
        <v>2920</v>
      </c>
    </row>
    <row r="321" spans="7:10" ht="22.5" x14ac:dyDescent="0.2">
      <c r="G321" s="6" t="s">
        <v>18355</v>
      </c>
      <c r="H321" s="6" t="s">
        <v>6673</v>
      </c>
      <c r="I321" s="6" t="s">
        <v>868</v>
      </c>
      <c r="J321" s="6" t="s">
        <v>18453</v>
      </c>
    </row>
    <row r="322" spans="7:10" ht="22.5" x14ac:dyDescent="0.2">
      <c r="G322" s="6" t="s">
        <v>18355</v>
      </c>
      <c r="H322" s="6" t="s">
        <v>6673</v>
      </c>
      <c r="I322" s="6" t="s">
        <v>868</v>
      </c>
      <c r="J322" s="6" t="s">
        <v>13628</v>
      </c>
    </row>
    <row r="323" spans="7:10" ht="22.5" x14ac:dyDescent="0.2">
      <c r="G323" s="6" t="s">
        <v>18355</v>
      </c>
      <c r="H323" s="6" t="s">
        <v>6673</v>
      </c>
      <c r="I323" s="6" t="s">
        <v>868</v>
      </c>
      <c r="J323" s="6" t="s">
        <v>868</v>
      </c>
    </row>
    <row r="324" spans="7:10" x14ac:dyDescent="0.2">
      <c r="G324" s="6" t="s">
        <v>18355</v>
      </c>
      <c r="H324" s="6" t="s">
        <v>6673</v>
      </c>
      <c r="I324" s="6" t="s">
        <v>14654</v>
      </c>
      <c r="J324" s="6" t="s">
        <v>14654</v>
      </c>
    </row>
    <row r="325" spans="7:10" x14ac:dyDescent="0.2">
      <c r="G325" s="6" t="s">
        <v>18355</v>
      </c>
      <c r="H325" s="6" t="s">
        <v>6673</v>
      </c>
      <c r="I325" s="6" t="s">
        <v>2227</v>
      </c>
      <c r="J325" s="6" t="s">
        <v>3697</v>
      </c>
    </row>
    <row r="326" spans="7:10" x14ac:dyDescent="0.2">
      <c r="G326" s="6" t="s">
        <v>18355</v>
      </c>
      <c r="H326" s="6" t="s">
        <v>6673</v>
      </c>
      <c r="I326" s="6" t="s">
        <v>2227</v>
      </c>
      <c r="J326" s="6" t="s">
        <v>2227</v>
      </c>
    </row>
    <row r="327" spans="7:10" x14ac:dyDescent="0.2">
      <c r="G327" s="6" t="s">
        <v>18355</v>
      </c>
      <c r="H327" s="6" t="s">
        <v>6673</v>
      </c>
      <c r="I327" s="6" t="s">
        <v>12421</v>
      </c>
      <c r="J327" s="6" t="s">
        <v>7228</v>
      </c>
    </row>
    <row r="328" spans="7:10" x14ac:dyDescent="0.2">
      <c r="G328" s="6" t="s">
        <v>18355</v>
      </c>
      <c r="H328" s="6" t="s">
        <v>6673</v>
      </c>
      <c r="I328" s="6" t="s">
        <v>12421</v>
      </c>
      <c r="J328" s="6" t="s">
        <v>4285</v>
      </c>
    </row>
    <row r="329" spans="7:10" x14ac:dyDescent="0.2">
      <c r="G329" s="6" t="s">
        <v>18355</v>
      </c>
      <c r="H329" s="6" t="s">
        <v>6673</v>
      </c>
      <c r="I329" s="6" t="s">
        <v>12421</v>
      </c>
      <c r="J329" s="6" t="s">
        <v>6331</v>
      </c>
    </row>
    <row r="330" spans="7:10" x14ac:dyDescent="0.2">
      <c r="G330" s="6" t="s">
        <v>18355</v>
      </c>
      <c r="H330" s="6" t="s">
        <v>6673</v>
      </c>
      <c r="I330" s="6" t="s">
        <v>12421</v>
      </c>
      <c r="J330" s="6" t="s">
        <v>12421</v>
      </c>
    </row>
    <row r="331" spans="7:10" x14ac:dyDescent="0.2">
      <c r="G331" s="6" t="s">
        <v>18355</v>
      </c>
      <c r="H331" s="6" t="s">
        <v>6673</v>
      </c>
      <c r="I331" s="6" t="s">
        <v>11179</v>
      </c>
      <c r="J331" s="6" t="s">
        <v>4435</v>
      </c>
    </row>
    <row r="332" spans="7:10" x14ac:dyDescent="0.2">
      <c r="G332" s="6" t="s">
        <v>18355</v>
      </c>
      <c r="H332" s="6" t="s">
        <v>6673</v>
      </c>
      <c r="I332" s="6" t="s">
        <v>11179</v>
      </c>
      <c r="J332" s="6" t="s">
        <v>11639</v>
      </c>
    </row>
    <row r="333" spans="7:10" x14ac:dyDescent="0.2">
      <c r="G333" s="6" t="s">
        <v>18355</v>
      </c>
      <c r="H333" s="6" t="s">
        <v>6673</v>
      </c>
      <c r="I333" s="6" t="s">
        <v>11179</v>
      </c>
      <c r="J333" s="6" t="s">
        <v>16932</v>
      </c>
    </row>
    <row r="334" spans="7:10" x14ac:dyDescent="0.2">
      <c r="G334" s="6" t="s">
        <v>18355</v>
      </c>
      <c r="H334" s="6" t="s">
        <v>6673</v>
      </c>
      <c r="I334" s="6" t="s">
        <v>11179</v>
      </c>
      <c r="J334" s="6" t="s">
        <v>11179</v>
      </c>
    </row>
    <row r="335" spans="7:10" x14ac:dyDescent="0.2">
      <c r="G335" s="6" t="s">
        <v>18355</v>
      </c>
      <c r="H335" s="6" t="s">
        <v>5155</v>
      </c>
      <c r="I335" s="6" t="s">
        <v>9102</v>
      </c>
      <c r="J335" s="6" t="s">
        <v>9102</v>
      </c>
    </row>
    <row r="336" spans="7:10" x14ac:dyDescent="0.2">
      <c r="G336" s="6" t="s">
        <v>18355</v>
      </c>
      <c r="H336" s="6" t="s">
        <v>5155</v>
      </c>
      <c r="I336" s="6" t="s">
        <v>9102</v>
      </c>
      <c r="J336" s="6" t="s">
        <v>12600</v>
      </c>
    </row>
    <row r="337" spans="7:10" x14ac:dyDescent="0.2">
      <c r="G337" s="6" t="s">
        <v>18355</v>
      </c>
      <c r="H337" s="6" t="s">
        <v>5155</v>
      </c>
      <c r="I337" s="6" t="s">
        <v>9102</v>
      </c>
      <c r="J337" s="6" t="s">
        <v>14359</v>
      </c>
    </row>
    <row r="338" spans="7:10" x14ac:dyDescent="0.2">
      <c r="G338" s="6" t="s">
        <v>18355</v>
      </c>
      <c r="H338" s="6" t="s">
        <v>5155</v>
      </c>
      <c r="I338" s="6" t="s">
        <v>9102</v>
      </c>
      <c r="J338" s="6" t="s">
        <v>12414</v>
      </c>
    </row>
    <row r="339" spans="7:10" x14ac:dyDescent="0.2">
      <c r="G339" s="6" t="s">
        <v>18355</v>
      </c>
      <c r="H339" s="6" t="s">
        <v>5155</v>
      </c>
      <c r="I339" s="6" t="s">
        <v>9102</v>
      </c>
      <c r="J339" s="6" t="s">
        <v>16455</v>
      </c>
    </row>
    <row r="340" spans="7:10" x14ac:dyDescent="0.2">
      <c r="G340" s="6" t="s">
        <v>18355</v>
      </c>
      <c r="H340" s="6" t="s">
        <v>5155</v>
      </c>
      <c r="I340" s="6" t="s">
        <v>9102</v>
      </c>
      <c r="J340" s="6" t="s">
        <v>4889</v>
      </c>
    </row>
    <row r="341" spans="7:10" x14ac:dyDescent="0.2">
      <c r="G341" s="6" t="s">
        <v>18355</v>
      </c>
      <c r="H341" s="6" t="s">
        <v>5155</v>
      </c>
      <c r="I341" s="6" t="s">
        <v>9102</v>
      </c>
      <c r="J341" s="6" t="s">
        <v>16702</v>
      </c>
    </row>
    <row r="342" spans="7:10" x14ac:dyDescent="0.2">
      <c r="G342" s="6" t="s">
        <v>18355</v>
      </c>
      <c r="H342" s="6" t="s">
        <v>5155</v>
      </c>
      <c r="I342" s="6" t="s">
        <v>9102</v>
      </c>
      <c r="J342" s="6" t="s">
        <v>16647</v>
      </c>
    </row>
    <row r="343" spans="7:10" x14ac:dyDescent="0.2">
      <c r="G343" s="6" t="s">
        <v>18355</v>
      </c>
      <c r="H343" s="6" t="s">
        <v>5155</v>
      </c>
      <c r="I343" s="6" t="s">
        <v>9102</v>
      </c>
      <c r="J343" s="6" t="s">
        <v>6289</v>
      </c>
    </row>
    <row r="344" spans="7:10" x14ac:dyDescent="0.2">
      <c r="G344" s="6" t="s">
        <v>18355</v>
      </c>
      <c r="H344" s="6" t="s">
        <v>5155</v>
      </c>
      <c r="I344" s="6" t="s">
        <v>9102</v>
      </c>
      <c r="J344" s="6" t="s">
        <v>18424</v>
      </c>
    </row>
    <row r="345" spans="7:10" x14ac:dyDescent="0.2">
      <c r="G345" s="6" t="s">
        <v>18355</v>
      </c>
      <c r="H345" s="6" t="s">
        <v>5155</v>
      </c>
      <c r="I345" s="6" t="s">
        <v>15523</v>
      </c>
      <c r="J345" s="6" t="s">
        <v>15523</v>
      </c>
    </row>
    <row r="346" spans="7:10" x14ac:dyDescent="0.2">
      <c r="G346" s="6" t="s">
        <v>18355</v>
      </c>
      <c r="H346" s="6" t="s">
        <v>5155</v>
      </c>
      <c r="I346" s="6" t="s">
        <v>15523</v>
      </c>
      <c r="J346" s="6" t="s">
        <v>7338</v>
      </c>
    </row>
    <row r="347" spans="7:10" x14ac:dyDescent="0.2">
      <c r="G347" s="6" t="s">
        <v>18355</v>
      </c>
      <c r="H347" s="6" t="s">
        <v>5155</v>
      </c>
      <c r="I347" s="6" t="s">
        <v>15523</v>
      </c>
      <c r="J347" s="6" t="s">
        <v>878</v>
      </c>
    </row>
    <row r="348" spans="7:10" x14ac:dyDescent="0.2">
      <c r="G348" s="6" t="s">
        <v>18355</v>
      </c>
      <c r="H348" s="6" t="s">
        <v>15160</v>
      </c>
      <c r="I348" s="6" t="s">
        <v>7940</v>
      </c>
      <c r="J348" s="6" t="s">
        <v>7940</v>
      </c>
    </row>
    <row r="349" spans="7:10" x14ac:dyDescent="0.2">
      <c r="G349" s="6" t="s">
        <v>18355</v>
      </c>
      <c r="H349" s="6" t="s">
        <v>15160</v>
      </c>
      <c r="I349" s="6" t="s">
        <v>7940</v>
      </c>
      <c r="J349" s="6" t="s">
        <v>5863</v>
      </c>
    </row>
    <row r="350" spans="7:10" ht="22.5" x14ac:dyDescent="0.2">
      <c r="G350" s="6" t="s">
        <v>18355</v>
      </c>
      <c r="H350" s="6" t="s">
        <v>15160</v>
      </c>
      <c r="I350" s="6" t="s">
        <v>17637</v>
      </c>
      <c r="J350" s="6" t="s">
        <v>12239</v>
      </c>
    </row>
    <row r="351" spans="7:10" ht="22.5" x14ac:dyDescent="0.2">
      <c r="G351" s="6" t="s">
        <v>18355</v>
      </c>
      <c r="H351" s="6" t="s">
        <v>15160</v>
      </c>
      <c r="I351" s="6" t="s">
        <v>17637</v>
      </c>
      <c r="J351" s="6" t="s">
        <v>17637</v>
      </c>
    </row>
    <row r="352" spans="7:10" x14ac:dyDescent="0.2">
      <c r="G352" s="6" t="s">
        <v>18355</v>
      </c>
      <c r="H352" s="6" t="s">
        <v>15160</v>
      </c>
      <c r="I352" s="6" t="s">
        <v>16185</v>
      </c>
      <c r="J352" s="6" t="s">
        <v>16185</v>
      </c>
    </row>
    <row r="353" spans="7:10" ht="22.5" x14ac:dyDescent="0.2">
      <c r="G353" s="6" t="s">
        <v>18355</v>
      </c>
      <c r="H353" s="6" t="s">
        <v>15160</v>
      </c>
      <c r="I353" s="6" t="s">
        <v>12497</v>
      </c>
      <c r="J353" s="6" t="s">
        <v>12497</v>
      </c>
    </row>
    <row r="354" spans="7:10" x14ac:dyDescent="0.2">
      <c r="G354" s="6" t="s">
        <v>18355</v>
      </c>
      <c r="H354" s="6" t="s">
        <v>15160</v>
      </c>
      <c r="I354" s="6" t="s">
        <v>15160</v>
      </c>
      <c r="J354" s="6" t="s">
        <v>10740</v>
      </c>
    </row>
    <row r="355" spans="7:10" x14ac:dyDescent="0.2">
      <c r="G355" s="6" t="s">
        <v>18355</v>
      </c>
      <c r="H355" s="6" t="s">
        <v>15160</v>
      </c>
      <c r="I355" s="6" t="s">
        <v>15160</v>
      </c>
      <c r="J355" s="6" t="s">
        <v>15160</v>
      </c>
    </row>
    <row r="356" spans="7:10" ht="22.5" x14ac:dyDescent="0.2">
      <c r="G356" s="6" t="s">
        <v>18355</v>
      </c>
      <c r="H356" s="6" t="s">
        <v>15160</v>
      </c>
      <c r="I356" s="6" t="s">
        <v>15624</v>
      </c>
      <c r="J356" s="6" t="s">
        <v>15624</v>
      </c>
    </row>
    <row r="357" spans="7:10" x14ac:dyDescent="0.2">
      <c r="G357" s="6" t="s">
        <v>18355</v>
      </c>
      <c r="H357" s="6" t="s">
        <v>15160</v>
      </c>
      <c r="I357" s="6" t="s">
        <v>18274</v>
      </c>
      <c r="J357" s="6" t="s">
        <v>11484</v>
      </c>
    </row>
    <row r="358" spans="7:10" x14ac:dyDescent="0.2">
      <c r="G358" s="6" t="s">
        <v>18355</v>
      </c>
      <c r="H358" s="6" t="s">
        <v>15160</v>
      </c>
      <c r="I358" s="6" t="s">
        <v>18274</v>
      </c>
      <c r="J358" s="6" t="s">
        <v>2654</v>
      </c>
    </row>
    <row r="359" spans="7:10" x14ac:dyDescent="0.2">
      <c r="G359" s="6" t="s">
        <v>18355</v>
      </c>
      <c r="H359" s="6" t="s">
        <v>15160</v>
      </c>
      <c r="I359" s="6" t="s">
        <v>18274</v>
      </c>
      <c r="J359" s="6" t="s">
        <v>3568</v>
      </c>
    </row>
    <row r="360" spans="7:10" x14ac:dyDescent="0.2">
      <c r="G360" s="6" t="s">
        <v>18355</v>
      </c>
      <c r="H360" s="6" t="s">
        <v>15160</v>
      </c>
      <c r="I360" s="6" t="s">
        <v>18274</v>
      </c>
      <c r="J360" s="6" t="s">
        <v>18274</v>
      </c>
    </row>
    <row r="361" spans="7:10" x14ac:dyDescent="0.2">
      <c r="G361" s="6" t="s">
        <v>18355</v>
      </c>
      <c r="H361" s="6" t="s">
        <v>15160</v>
      </c>
      <c r="I361" s="6" t="s">
        <v>457</v>
      </c>
      <c r="J361" s="6" t="s">
        <v>457</v>
      </c>
    </row>
    <row r="362" spans="7:10" ht="22.5" x14ac:dyDescent="0.2">
      <c r="G362" s="6" t="s">
        <v>18355</v>
      </c>
      <c r="H362" s="6" t="s">
        <v>2170</v>
      </c>
      <c r="I362" s="6" t="s">
        <v>382</v>
      </c>
      <c r="J362" s="6" t="s">
        <v>382</v>
      </c>
    </row>
    <row r="363" spans="7:10" ht="22.5" x14ac:dyDescent="0.2">
      <c r="G363" s="6" t="s">
        <v>18355</v>
      </c>
      <c r="H363" s="6" t="s">
        <v>2170</v>
      </c>
      <c r="I363" s="6" t="s">
        <v>9564</v>
      </c>
      <c r="J363" s="6" t="s">
        <v>9564</v>
      </c>
    </row>
    <row r="364" spans="7:10" ht="22.5" x14ac:dyDescent="0.2">
      <c r="G364" s="6" t="s">
        <v>18355</v>
      </c>
      <c r="H364" s="6" t="s">
        <v>2170</v>
      </c>
      <c r="I364" s="6" t="s">
        <v>2170</v>
      </c>
      <c r="J364" s="6" t="s">
        <v>9698</v>
      </c>
    </row>
    <row r="365" spans="7:10" ht="22.5" x14ac:dyDescent="0.2">
      <c r="G365" s="6" t="s">
        <v>18355</v>
      </c>
      <c r="H365" s="6" t="s">
        <v>2170</v>
      </c>
      <c r="I365" s="6" t="s">
        <v>2170</v>
      </c>
      <c r="J365" s="6" t="s">
        <v>11008</v>
      </c>
    </row>
    <row r="366" spans="7:10" ht="22.5" x14ac:dyDescent="0.2">
      <c r="G366" s="6" t="s">
        <v>18355</v>
      </c>
      <c r="H366" s="6" t="s">
        <v>2170</v>
      </c>
      <c r="I366" s="6" t="s">
        <v>2170</v>
      </c>
      <c r="J366" s="6" t="s">
        <v>5440</v>
      </c>
    </row>
    <row r="367" spans="7:10" ht="22.5" x14ac:dyDescent="0.2">
      <c r="G367" s="6" t="s">
        <v>18355</v>
      </c>
      <c r="H367" s="6" t="s">
        <v>2170</v>
      </c>
      <c r="I367" s="6" t="s">
        <v>2170</v>
      </c>
      <c r="J367" s="6" t="s">
        <v>14782</v>
      </c>
    </row>
    <row r="368" spans="7:10" ht="22.5" x14ac:dyDescent="0.2">
      <c r="G368" s="6" t="s">
        <v>18355</v>
      </c>
      <c r="H368" s="6" t="s">
        <v>2170</v>
      </c>
      <c r="I368" s="6" t="s">
        <v>2170</v>
      </c>
      <c r="J368" s="6" t="s">
        <v>2170</v>
      </c>
    </row>
    <row r="369" spans="7:10" x14ac:dyDescent="0.2">
      <c r="G369" s="6" t="s">
        <v>17539</v>
      </c>
      <c r="H369" s="6" t="s">
        <v>10723</v>
      </c>
      <c r="I369" s="6" t="s">
        <v>17680</v>
      </c>
      <c r="J369" s="6" t="s">
        <v>6370</v>
      </c>
    </row>
    <row r="370" spans="7:10" x14ac:dyDescent="0.2">
      <c r="G370" s="6" t="s">
        <v>17539</v>
      </c>
      <c r="H370" s="6" t="s">
        <v>10723</v>
      </c>
      <c r="I370" s="6" t="s">
        <v>17680</v>
      </c>
      <c r="J370" s="6" t="s">
        <v>1282</v>
      </c>
    </row>
    <row r="371" spans="7:10" x14ac:dyDescent="0.2">
      <c r="G371" s="6" t="s">
        <v>17539</v>
      </c>
      <c r="H371" s="6" t="s">
        <v>10723</v>
      </c>
      <c r="I371" s="6" t="s">
        <v>17680</v>
      </c>
      <c r="J371" s="6" t="s">
        <v>17680</v>
      </c>
    </row>
    <row r="372" spans="7:10" ht="22.5" x14ac:dyDescent="0.2">
      <c r="G372" s="6" t="s">
        <v>17539</v>
      </c>
      <c r="H372" s="6" t="s">
        <v>10723</v>
      </c>
      <c r="I372" s="6" t="s">
        <v>18073</v>
      </c>
      <c r="J372" s="6" t="s">
        <v>11788</v>
      </c>
    </row>
    <row r="373" spans="7:10" ht="22.5" x14ac:dyDescent="0.2">
      <c r="G373" s="6" t="s">
        <v>17539</v>
      </c>
      <c r="H373" s="6" t="s">
        <v>10723</v>
      </c>
      <c r="I373" s="6" t="s">
        <v>18073</v>
      </c>
      <c r="J373" s="6" t="s">
        <v>18073</v>
      </c>
    </row>
    <row r="374" spans="7:10" ht="22.5" x14ac:dyDescent="0.2">
      <c r="G374" s="6" t="s">
        <v>17539</v>
      </c>
      <c r="H374" s="6" t="s">
        <v>10723</v>
      </c>
      <c r="I374" s="6" t="s">
        <v>18073</v>
      </c>
      <c r="J374" s="6" t="s">
        <v>3949</v>
      </c>
    </row>
    <row r="375" spans="7:10" ht="22.5" x14ac:dyDescent="0.2">
      <c r="G375" s="6" t="s">
        <v>17539</v>
      </c>
      <c r="H375" s="6" t="s">
        <v>10723</v>
      </c>
      <c r="I375" s="6" t="s">
        <v>18073</v>
      </c>
      <c r="J375" s="6" t="s">
        <v>10886</v>
      </c>
    </row>
    <row r="376" spans="7:10" ht="22.5" x14ac:dyDescent="0.2">
      <c r="G376" s="6" t="s">
        <v>17539</v>
      </c>
      <c r="H376" s="6" t="s">
        <v>628</v>
      </c>
      <c r="I376" s="6" t="s">
        <v>12141</v>
      </c>
      <c r="J376" s="6" t="s">
        <v>6992</v>
      </c>
    </row>
    <row r="377" spans="7:10" ht="22.5" x14ac:dyDescent="0.2">
      <c r="G377" s="6" t="s">
        <v>17539</v>
      </c>
      <c r="H377" s="6" t="s">
        <v>628</v>
      </c>
      <c r="I377" s="6" t="s">
        <v>12141</v>
      </c>
      <c r="J377" s="6" t="s">
        <v>9384</v>
      </c>
    </row>
    <row r="378" spans="7:10" ht="22.5" x14ac:dyDescent="0.2">
      <c r="G378" s="6" t="s">
        <v>17539</v>
      </c>
      <c r="H378" s="6" t="s">
        <v>628</v>
      </c>
      <c r="I378" s="6" t="s">
        <v>12141</v>
      </c>
      <c r="J378" s="6" t="s">
        <v>12141</v>
      </c>
    </row>
    <row r="379" spans="7:10" ht="22.5" x14ac:dyDescent="0.2">
      <c r="G379" s="6" t="s">
        <v>17539</v>
      </c>
      <c r="H379" s="6" t="s">
        <v>628</v>
      </c>
      <c r="I379" s="6" t="s">
        <v>12141</v>
      </c>
      <c r="J379" s="6" t="s">
        <v>8298</v>
      </c>
    </row>
    <row r="380" spans="7:10" ht="22.5" x14ac:dyDescent="0.2">
      <c r="G380" s="6" t="s">
        <v>17539</v>
      </c>
      <c r="H380" s="6" t="s">
        <v>628</v>
      </c>
      <c r="I380" s="6" t="s">
        <v>3958</v>
      </c>
      <c r="J380" s="6" t="s">
        <v>7701</v>
      </c>
    </row>
    <row r="381" spans="7:10" ht="22.5" x14ac:dyDescent="0.2">
      <c r="G381" s="6" t="s">
        <v>17539</v>
      </c>
      <c r="H381" s="6" t="s">
        <v>628</v>
      </c>
      <c r="I381" s="6" t="s">
        <v>3958</v>
      </c>
      <c r="J381" s="6" t="s">
        <v>10101</v>
      </c>
    </row>
    <row r="382" spans="7:10" ht="22.5" x14ac:dyDescent="0.2">
      <c r="G382" s="6" t="s">
        <v>17539</v>
      </c>
      <c r="H382" s="6" t="s">
        <v>628</v>
      </c>
      <c r="I382" s="6" t="s">
        <v>3958</v>
      </c>
      <c r="J382" s="6" t="s">
        <v>3958</v>
      </c>
    </row>
    <row r="383" spans="7:10" x14ac:dyDescent="0.2">
      <c r="G383" s="6" t="s">
        <v>17539</v>
      </c>
      <c r="H383" s="6" t="s">
        <v>7757</v>
      </c>
      <c r="I383" s="6" t="s">
        <v>3618</v>
      </c>
      <c r="J383" s="6" t="s">
        <v>3618</v>
      </c>
    </row>
    <row r="384" spans="7:10" x14ac:dyDescent="0.2">
      <c r="G384" s="6" t="s">
        <v>17539</v>
      </c>
      <c r="H384" s="6" t="s">
        <v>7757</v>
      </c>
      <c r="I384" s="6" t="s">
        <v>7757</v>
      </c>
      <c r="J384" s="6" t="s">
        <v>1667</v>
      </c>
    </row>
    <row r="385" spans="7:10" x14ac:dyDescent="0.2">
      <c r="G385" s="6" t="s">
        <v>17539</v>
      </c>
      <c r="H385" s="6" t="s">
        <v>7757</v>
      </c>
      <c r="I385" s="6" t="s">
        <v>7757</v>
      </c>
      <c r="J385" s="6" t="s">
        <v>7757</v>
      </c>
    </row>
    <row r="386" spans="7:10" x14ac:dyDescent="0.2">
      <c r="G386" s="6" t="s">
        <v>17539</v>
      </c>
      <c r="H386" s="6" t="s">
        <v>7757</v>
      </c>
      <c r="I386" s="6" t="s">
        <v>2679</v>
      </c>
      <c r="J386" s="6" t="s">
        <v>11491</v>
      </c>
    </row>
    <row r="387" spans="7:10" x14ac:dyDescent="0.2">
      <c r="G387" s="6" t="s">
        <v>17539</v>
      </c>
      <c r="H387" s="6" t="s">
        <v>7757</v>
      </c>
      <c r="I387" s="6" t="s">
        <v>2679</v>
      </c>
      <c r="J387" s="6" t="s">
        <v>2679</v>
      </c>
    </row>
    <row r="388" spans="7:10" x14ac:dyDescent="0.2">
      <c r="G388" s="6"/>
      <c r="H388" s="6"/>
      <c r="I388" s="6"/>
      <c r="J388" s="6"/>
    </row>
    <row r="389" spans="7:10" x14ac:dyDescent="0.2">
      <c r="G389" s="6"/>
      <c r="H389" s="6"/>
      <c r="I389" s="6"/>
      <c r="J389" s="6"/>
    </row>
    <row r="390" spans="7:10" x14ac:dyDescent="0.2">
      <c r="G390" s="6"/>
      <c r="H390" s="6"/>
      <c r="I390" s="6"/>
      <c r="J390" s="6"/>
    </row>
    <row r="391" spans="7:10" x14ac:dyDescent="0.2">
      <c r="G391" s="6"/>
      <c r="H391" s="6"/>
      <c r="I391" s="6"/>
      <c r="J391" s="6"/>
    </row>
    <row r="392" spans="7:10" x14ac:dyDescent="0.2">
      <c r="G392" s="6"/>
      <c r="H392" s="6"/>
      <c r="I392" s="6"/>
      <c r="J392" s="6"/>
    </row>
    <row r="393" spans="7:10" x14ac:dyDescent="0.2">
      <c r="G393" s="6"/>
      <c r="H393" s="6"/>
      <c r="I393" s="6"/>
      <c r="J393" s="6"/>
    </row>
    <row r="394" spans="7:10" x14ac:dyDescent="0.2">
      <c r="G394" s="6"/>
      <c r="H394" s="6"/>
      <c r="I394" s="6"/>
      <c r="J394" s="6"/>
    </row>
    <row r="395" spans="7:10" x14ac:dyDescent="0.2">
      <c r="G395" s="6"/>
      <c r="H395" s="6"/>
      <c r="I395" s="6"/>
      <c r="J395" s="6"/>
    </row>
    <row r="396" spans="7:10" x14ac:dyDescent="0.2">
      <c r="G396" s="6"/>
      <c r="H396" s="6"/>
      <c r="I396" s="6"/>
      <c r="J396" s="6"/>
    </row>
    <row r="397" spans="7:10" x14ac:dyDescent="0.2">
      <c r="G397" s="6"/>
      <c r="H397" s="6"/>
      <c r="I397" s="6"/>
      <c r="J397" s="6"/>
    </row>
    <row r="398" spans="7:10" x14ac:dyDescent="0.2">
      <c r="G398" s="6"/>
      <c r="H398" s="6"/>
      <c r="I398" s="6"/>
      <c r="J398" s="6"/>
    </row>
    <row r="399" spans="7:10" x14ac:dyDescent="0.2">
      <c r="G399" s="6"/>
      <c r="H399" s="6"/>
      <c r="I399" s="6"/>
      <c r="J399" s="6"/>
    </row>
    <row r="400" spans="7:10" x14ac:dyDescent="0.2">
      <c r="G400" s="6"/>
      <c r="H400" s="6"/>
      <c r="I400" s="6"/>
      <c r="J400" s="6"/>
    </row>
    <row r="401" spans="7:10" x14ac:dyDescent="0.2">
      <c r="G401" s="6"/>
      <c r="H401" s="6"/>
      <c r="I401" s="6"/>
      <c r="J401" s="6"/>
    </row>
    <row r="402" spans="7:10" x14ac:dyDescent="0.2">
      <c r="G402" s="6"/>
      <c r="H402" s="6"/>
      <c r="I402" s="6"/>
      <c r="J402" s="6"/>
    </row>
    <row r="403" spans="7:10" x14ac:dyDescent="0.2">
      <c r="G403" s="6"/>
      <c r="H403" s="6"/>
      <c r="I403" s="6"/>
      <c r="J403" s="6"/>
    </row>
    <row r="404" spans="7:10" x14ac:dyDescent="0.2">
      <c r="G404" s="6"/>
      <c r="H404" s="6"/>
      <c r="I404" s="6"/>
      <c r="J404" s="6"/>
    </row>
    <row r="405" spans="7:10" x14ac:dyDescent="0.2">
      <c r="G405" s="6"/>
      <c r="H405" s="6"/>
      <c r="I405" s="6"/>
      <c r="J405" s="6"/>
    </row>
    <row r="406" spans="7:10" x14ac:dyDescent="0.2">
      <c r="G406" s="6"/>
      <c r="H406" s="6"/>
      <c r="I406" s="6"/>
      <c r="J406" s="6"/>
    </row>
    <row r="407" spans="7:10" x14ac:dyDescent="0.2">
      <c r="G407" s="6"/>
      <c r="H407" s="6"/>
      <c r="I407" s="6"/>
      <c r="J407" s="6"/>
    </row>
    <row r="408" spans="7:10" x14ac:dyDescent="0.2">
      <c r="G408" s="6"/>
      <c r="H408" s="6"/>
      <c r="I408" s="6"/>
      <c r="J408" s="6"/>
    </row>
    <row r="409" spans="7:10" x14ac:dyDescent="0.2">
      <c r="G409" s="6"/>
      <c r="H409" s="6"/>
      <c r="I409" s="6"/>
      <c r="J409" s="6"/>
    </row>
    <row r="410" spans="7:10" x14ac:dyDescent="0.2">
      <c r="G410" s="6"/>
      <c r="H410" s="6"/>
      <c r="I410" s="6"/>
      <c r="J410" s="6"/>
    </row>
    <row r="411" spans="7:10" x14ac:dyDescent="0.2">
      <c r="G411" s="6"/>
      <c r="H411" s="6"/>
      <c r="I411" s="6"/>
      <c r="J411" s="6"/>
    </row>
    <row r="412" spans="7:10" x14ac:dyDescent="0.2">
      <c r="G412" s="6"/>
      <c r="H412" s="6"/>
      <c r="I412" s="6"/>
      <c r="J412" s="6"/>
    </row>
    <row r="413" spans="7:10" x14ac:dyDescent="0.2">
      <c r="G413" s="6"/>
      <c r="H413" s="6"/>
      <c r="I413" s="6"/>
      <c r="J413" s="6"/>
    </row>
    <row r="414" spans="7:10" x14ac:dyDescent="0.2">
      <c r="G414" s="6"/>
      <c r="H414" s="6"/>
      <c r="I414" s="6"/>
      <c r="J414" s="6"/>
    </row>
    <row r="415" spans="7:10" x14ac:dyDescent="0.2">
      <c r="G415" s="6"/>
      <c r="H415" s="6"/>
      <c r="I415" s="6"/>
      <c r="J415" s="6"/>
    </row>
    <row r="416" spans="7:10" x14ac:dyDescent="0.2">
      <c r="G416" s="6"/>
      <c r="H416" s="6"/>
      <c r="I416" s="6"/>
      <c r="J416" s="6"/>
    </row>
    <row r="417" spans="7:10" x14ac:dyDescent="0.2">
      <c r="G417" s="6"/>
      <c r="H417" s="6"/>
      <c r="I417" s="6"/>
      <c r="J417" s="6"/>
    </row>
    <row r="418" spans="7:10" x14ac:dyDescent="0.2">
      <c r="G418" s="6"/>
      <c r="H418" s="6"/>
      <c r="I418" s="6"/>
      <c r="J418" s="6"/>
    </row>
    <row r="419" spans="7:10" x14ac:dyDescent="0.2">
      <c r="G419" s="6"/>
      <c r="H419" s="6"/>
      <c r="I419" s="6"/>
      <c r="J419" s="6"/>
    </row>
    <row r="420" spans="7:10" x14ac:dyDescent="0.2">
      <c r="G420" s="6"/>
      <c r="H420" s="6"/>
      <c r="I420" s="6"/>
      <c r="J420" s="6"/>
    </row>
    <row r="421" spans="7:10" x14ac:dyDescent="0.2">
      <c r="G421" s="6"/>
      <c r="H421" s="6"/>
      <c r="I421" s="6"/>
      <c r="J421" s="6"/>
    </row>
    <row r="422" spans="7:10" x14ac:dyDescent="0.2">
      <c r="G422" s="6"/>
      <c r="H422" s="6"/>
      <c r="I422" s="6"/>
      <c r="J422" s="6"/>
    </row>
    <row r="423" spans="7:10" x14ac:dyDescent="0.2">
      <c r="G423" s="6"/>
      <c r="H423" s="6"/>
      <c r="I423" s="6"/>
      <c r="J423" s="6"/>
    </row>
    <row r="424" spans="7:10" x14ac:dyDescent="0.2">
      <c r="G424" s="6"/>
      <c r="H424" s="6"/>
      <c r="I424" s="6"/>
      <c r="J424" s="6"/>
    </row>
    <row r="425" spans="7:10" x14ac:dyDescent="0.2">
      <c r="G425" s="6"/>
      <c r="H425" s="6"/>
      <c r="I425" s="6"/>
      <c r="J425" s="6"/>
    </row>
    <row r="426" spans="7:10" x14ac:dyDescent="0.2">
      <c r="G426" s="6"/>
      <c r="H426" s="6"/>
      <c r="I426" s="6"/>
      <c r="J426" s="6"/>
    </row>
    <row r="427" spans="7:10" x14ac:dyDescent="0.2">
      <c r="G427" s="6"/>
      <c r="H427" s="6"/>
      <c r="I427" s="6"/>
      <c r="J427" s="6"/>
    </row>
    <row r="428" spans="7:10" x14ac:dyDescent="0.2">
      <c r="G428" s="6"/>
      <c r="H428" s="6"/>
      <c r="I428" s="6"/>
      <c r="J428" s="6"/>
    </row>
    <row r="429" spans="7:10" x14ac:dyDescent="0.2">
      <c r="G429" s="6"/>
      <c r="H429" s="6"/>
      <c r="I429" s="6"/>
      <c r="J429" s="6"/>
    </row>
    <row r="430" spans="7:10" x14ac:dyDescent="0.2">
      <c r="G430" s="6"/>
      <c r="H430" s="6"/>
      <c r="I430" s="6"/>
      <c r="J430" s="6"/>
    </row>
    <row r="431" spans="7:10" x14ac:dyDescent="0.2">
      <c r="G431" s="6"/>
      <c r="H431" s="6"/>
      <c r="I431" s="6"/>
      <c r="J431" s="6"/>
    </row>
    <row r="432" spans="7:10" x14ac:dyDescent="0.2">
      <c r="G432" s="6"/>
      <c r="H432" s="6"/>
      <c r="I432" s="6"/>
      <c r="J432" s="6"/>
    </row>
    <row r="433" spans="7:10" x14ac:dyDescent="0.2">
      <c r="G433" s="6"/>
      <c r="H433" s="6"/>
      <c r="I433" s="6"/>
      <c r="J433" s="6"/>
    </row>
    <row r="434" spans="7:10" x14ac:dyDescent="0.2">
      <c r="G434" s="6"/>
      <c r="H434" s="6"/>
      <c r="I434" s="6"/>
      <c r="J434" s="6"/>
    </row>
    <row r="435" spans="7:10" x14ac:dyDescent="0.2">
      <c r="G435" s="6"/>
      <c r="H435" s="6"/>
      <c r="I435" s="6"/>
      <c r="J435" s="6"/>
    </row>
    <row r="436" spans="7:10" x14ac:dyDescent="0.2">
      <c r="G436" s="6"/>
      <c r="H436" s="6"/>
      <c r="I436" s="6"/>
      <c r="J436" s="6"/>
    </row>
    <row r="437" spans="7:10" x14ac:dyDescent="0.2">
      <c r="G437" s="6"/>
      <c r="H437" s="6"/>
      <c r="I437" s="6"/>
      <c r="J437" s="6"/>
    </row>
    <row r="438" spans="7:10" x14ac:dyDescent="0.2">
      <c r="G438" s="6"/>
      <c r="H438" s="6"/>
      <c r="I438" s="6"/>
      <c r="J438" s="6"/>
    </row>
    <row r="439" spans="7:10" x14ac:dyDescent="0.2">
      <c r="G439" s="6"/>
      <c r="H439" s="6"/>
      <c r="I439" s="6"/>
      <c r="J439" s="6"/>
    </row>
    <row r="440" spans="7:10" x14ac:dyDescent="0.2">
      <c r="G440" s="6"/>
      <c r="H440" s="6"/>
      <c r="I440" s="6"/>
      <c r="J440" s="6"/>
    </row>
    <row r="441" spans="7:10" x14ac:dyDescent="0.2">
      <c r="G441" s="6"/>
      <c r="H441" s="6"/>
      <c r="I441" s="6"/>
      <c r="J441" s="6"/>
    </row>
    <row r="442" spans="7:10" x14ac:dyDescent="0.2">
      <c r="G442" s="6"/>
      <c r="H442" s="6"/>
      <c r="I442" s="6"/>
      <c r="J442" s="6"/>
    </row>
    <row r="443" spans="7:10" x14ac:dyDescent="0.2">
      <c r="G443" s="6"/>
      <c r="H443" s="6"/>
      <c r="I443" s="6"/>
      <c r="J443" s="6"/>
    </row>
    <row r="444" spans="7:10" x14ac:dyDescent="0.2">
      <c r="G444" s="6"/>
      <c r="H444" s="6"/>
      <c r="I444" s="6"/>
      <c r="J444" s="6"/>
    </row>
    <row r="445" spans="7:10" x14ac:dyDescent="0.2">
      <c r="G445" s="6"/>
      <c r="H445" s="6"/>
      <c r="I445" s="6"/>
      <c r="J445" s="6"/>
    </row>
    <row r="446" spans="7:10" x14ac:dyDescent="0.2">
      <c r="G446" s="6"/>
      <c r="H446" s="6"/>
      <c r="I446" s="6"/>
      <c r="J446" s="6"/>
    </row>
    <row r="447" spans="7:10" x14ac:dyDescent="0.2">
      <c r="G447" s="6"/>
      <c r="H447" s="6"/>
      <c r="I447" s="6"/>
      <c r="J447" s="6"/>
    </row>
    <row r="448" spans="7:10" x14ac:dyDescent="0.2">
      <c r="G448" s="6"/>
      <c r="H448" s="6"/>
      <c r="I448" s="6"/>
      <c r="J448" s="6"/>
    </row>
    <row r="449" spans="7:10" x14ac:dyDescent="0.2">
      <c r="G449" s="6"/>
      <c r="H449" s="6"/>
      <c r="I449" s="6"/>
      <c r="J449" s="6"/>
    </row>
    <row r="450" spans="7:10" x14ac:dyDescent="0.2">
      <c r="G450" s="6"/>
      <c r="H450" s="6"/>
      <c r="I450" s="6"/>
      <c r="J450" s="6"/>
    </row>
    <row r="451" spans="7:10" x14ac:dyDescent="0.2">
      <c r="G451" s="6"/>
      <c r="H451" s="6"/>
      <c r="I451" s="6"/>
      <c r="J451" s="6"/>
    </row>
    <row r="452" spans="7:10" x14ac:dyDescent="0.2">
      <c r="G452" s="6"/>
      <c r="H452" s="6"/>
      <c r="I452" s="6"/>
      <c r="J452" s="6"/>
    </row>
    <row r="453" spans="7:10" x14ac:dyDescent="0.2">
      <c r="G453" s="6"/>
      <c r="H453" s="6"/>
      <c r="I453" s="6"/>
      <c r="J453" s="6"/>
    </row>
    <row r="454" spans="7:10" x14ac:dyDescent="0.2">
      <c r="G454" s="6"/>
      <c r="H454" s="6"/>
      <c r="I454" s="6"/>
      <c r="J454" s="6"/>
    </row>
    <row r="455" spans="7:10" x14ac:dyDescent="0.2">
      <c r="G455" s="6"/>
      <c r="H455" s="6"/>
      <c r="I455" s="6"/>
      <c r="J455" s="6"/>
    </row>
    <row r="456" spans="7:10" x14ac:dyDescent="0.2">
      <c r="G456" s="6"/>
      <c r="H456" s="6"/>
      <c r="I456" s="6"/>
      <c r="J456" s="6"/>
    </row>
    <row r="457" spans="7:10" x14ac:dyDescent="0.2">
      <c r="G457" s="6"/>
      <c r="H457" s="6"/>
      <c r="I457" s="6"/>
      <c r="J457" s="6"/>
    </row>
    <row r="458" spans="7:10" x14ac:dyDescent="0.2">
      <c r="G458" s="6"/>
      <c r="H458" s="6"/>
      <c r="I458" s="6"/>
      <c r="J458" s="6"/>
    </row>
    <row r="459" spans="7:10" x14ac:dyDescent="0.2">
      <c r="G459" s="6"/>
      <c r="H459" s="6"/>
      <c r="I459" s="6"/>
      <c r="J459" s="6"/>
    </row>
    <row r="460" spans="7:10" x14ac:dyDescent="0.2">
      <c r="G460" s="6"/>
      <c r="H460" s="6"/>
      <c r="I460" s="6"/>
      <c r="J460" s="6"/>
    </row>
    <row r="461" spans="7:10" x14ac:dyDescent="0.2">
      <c r="G461" s="6"/>
      <c r="H461" s="6"/>
      <c r="I461" s="6"/>
      <c r="J461" s="6"/>
    </row>
    <row r="462" spans="7:10" x14ac:dyDescent="0.2">
      <c r="G462" s="6"/>
      <c r="H462" s="6"/>
      <c r="I462" s="6"/>
      <c r="J462" s="6"/>
    </row>
    <row r="463" spans="7:10" x14ac:dyDescent="0.2">
      <c r="G463" s="6"/>
      <c r="H463" s="6"/>
      <c r="I463" s="6"/>
      <c r="J463" s="6"/>
    </row>
    <row r="464" spans="7:10" x14ac:dyDescent="0.2">
      <c r="G464" s="6"/>
      <c r="H464" s="6"/>
      <c r="I464" s="6"/>
      <c r="J464" s="6"/>
    </row>
    <row r="465" spans="7:10" x14ac:dyDescent="0.2">
      <c r="G465" s="6"/>
      <c r="H465" s="6"/>
      <c r="I465" s="6"/>
      <c r="J465" s="6"/>
    </row>
    <row r="466" spans="7:10" x14ac:dyDescent="0.2">
      <c r="G466" s="6"/>
      <c r="H466" s="6"/>
      <c r="I466" s="6"/>
      <c r="J466" s="6"/>
    </row>
    <row r="467" spans="7:10" x14ac:dyDescent="0.2">
      <c r="G467" s="6"/>
      <c r="H467" s="6"/>
      <c r="I467" s="6"/>
      <c r="J467" s="6"/>
    </row>
    <row r="468" spans="7:10" x14ac:dyDescent="0.2">
      <c r="G468" s="6"/>
      <c r="H468" s="6"/>
      <c r="I468" s="6"/>
      <c r="J468" s="6"/>
    </row>
    <row r="469" spans="7:10" x14ac:dyDescent="0.2">
      <c r="G469" s="6"/>
      <c r="H469" s="6"/>
      <c r="I469" s="6"/>
      <c r="J469" s="6"/>
    </row>
    <row r="470" spans="7:10" x14ac:dyDescent="0.2">
      <c r="G470" s="6"/>
      <c r="H470" s="6"/>
      <c r="I470" s="6"/>
      <c r="J470" s="6"/>
    </row>
    <row r="471" spans="7:10" x14ac:dyDescent="0.2">
      <c r="G471" s="6"/>
      <c r="H471" s="6"/>
      <c r="I471" s="6"/>
      <c r="J471" s="6"/>
    </row>
    <row r="472" spans="7:10" x14ac:dyDescent="0.2">
      <c r="G472" s="6"/>
      <c r="H472" s="6"/>
      <c r="I472" s="6"/>
      <c r="J472" s="6"/>
    </row>
    <row r="473" spans="7:10" x14ac:dyDescent="0.2">
      <c r="G473" s="6"/>
      <c r="H473" s="6"/>
      <c r="I473" s="6"/>
      <c r="J473" s="6"/>
    </row>
    <row r="474" spans="7:10" x14ac:dyDescent="0.2">
      <c r="G474" s="6"/>
      <c r="H474" s="6"/>
      <c r="I474" s="6"/>
      <c r="J474" s="6"/>
    </row>
    <row r="475" spans="7:10" x14ac:dyDescent="0.2">
      <c r="G475" s="6"/>
      <c r="H475" s="6"/>
      <c r="I475" s="6"/>
      <c r="J475" s="6"/>
    </row>
    <row r="476" spans="7:10" x14ac:dyDescent="0.2">
      <c r="G476" s="6"/>
      <c r="H476" s="6"/>
      <c r="I476" s="6"/>
      <c r="J476" s="6"/>
    </row>
    <row r="477" spans="7:10" x14ac:dyDescent="0.2">
      <c r="G477" s="6"/>
      <c r="H477" s="6"/>
      <c r="I477" s="6"/>
      <c r="J477" s="6"/>
    </row>
    <row r="478" spans="7:10" x14ac:dyDescent="0.2">
      <c r="G478" s="6"/>
      <c r="H478" s="6"/>
      <c r="I478" s="6"/>
      <c r="J478" s="6"/>
    </row>
    <row r="479" spans="7:10" x14ac:dyDescent="0.2">
      <c r="G479" s="6"/>
      <c r="H479" s="6"/>
      <c r="I479" s="6"/>
      <c r="J479" s="6"/>
    </row>
    <row r="480" spans="7:10" x14ac:dyDescent="0.2">
      <c r="G480" s="6"/>
      <c r="H480" s="6"/>
      <c r="I480" s="6"/>
      <c r="J480" s="6"/>
    </row>
    <row r="481" spans="7:10" x14ac:dyDescent="0.2">
      <c r="G481" s="6"/>
      <c r="H481" s="6"/>
      <c r="I481" s="6"/>
      <c r="J481" s="6"/>
    </row>
    <row r="482" spans="7:10" x14ac:dyDescent="0.2">
      <c r="G482" s="6"/>
      <c r="H482" s="6"/>
      <c r="I482" s="6"/>
      <c r="J482" s="6"/>
    </row>
    <row r="483" spans="7:10" x14ac:dyDescent="0.2">
      <c r="G483" s="6"/>
      <c r="H483" s="6"/>
      <c r="I483" s="6"/>
      <c r="J483" s="6"/>
    </row>
    <row r="484" spans="7:10" x14ac:dyDescent="0.2">
      <c r="G484" s="6"/>
      <c r="H484" s="6"/>
      <c r="I484" s="6"/>
      <c r="J484" s="6"/>
    </row>
    <row r="485" spans="7:10" x14ac:dyDescent="0.2">
      <c r="G485" s="6"/>
      <c r="H485" s="6"/>
      <c r="I485" s="6"/>
      <c r="J485" s="6"/>
    </row>
    <row r="486" spans="7:10" x14ac:dyDescent="0.2">
      <c r="G486" s="6"/>
      <c r="H486" s="6"/>
      <c r="I486" s="6"/>
      <c r="J486" s="6"/>
    </row>
  </sheetData>
  <sheetProtection password="A90E" sheet="1" objects="1" scenarios="1" formatCells="0" formatColumns="0" formatRows="0" insertColumns="0" insertRows="0" insertHyperlinks="0" deleteColumns="0" deleteRows="0" sort="0" autoFilter="0" pivotTables="0"/>
  <pageMargins left="0.7" right="0.7" top="0.75" bottom="0.75" header="0.3" footer="0.3"/>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B18298"/>
  <sheetViews>
    <sheetView topLeftCell="A11768" workbookViewId="0">
      <selection activeCell="A11783" sqref="A11783"/>
    </sheetView>
  </sheetViews>
  <sheetFormatPr baseColWidth="10" defaultColWidth="9.140625" defaultRowHeight="15" x14ac:dyDescent="0.25"/>
  <cols>
    <col min="1" max="1" width="10.7109375" style="44" customWidth="1"/>
    <col min="2" max="2" width="71.85546875" style="45" customWidth="1"/>
  </cols>
  <sheetData>
    <row r="1" spans="1:2" x14ac:dyDescent="0.25">
      <c r="A1" s="57">
        <v>10101501</v>
      </c>
      <c r="B1" s="58" t="s">
        <v>13526</v>
      </c>
    </row>
    <row r="2" spans="1:2" x14ac:dyDescent="0.25">
      <c r="A2" s="57">
        <v>10101502</v>
      </c>
      <c r="B2" s="58" t="s">
        <v>15643</v>
      </c>
    </row>
    <row r="3" spans="1:2" x14ac:dyDescent="0.25">
      <c r="A3" s="57">
        <v>10101504</v>
      </c>
      <c r="B3" s="58" t="s">
        <v>6212</v>
      </c>
    </row>
    <row r="4" spans="1:2" x14ac:dyDescent="0.25">
      <c r="A4" s="57">
        <v>10101505</v>
      </c>
      <c r="B4" s="58" t="s">
        <v>6081</v>
      </c>
    </row>
    <row r="5" spans="1:2" x14ac:dyDescent="0.25">
      <c r="A5" s="57">
        <v>10101506</v>
      </c>
      <c r="B5" s="58" t="s">
        <v>12251</v>
      </c>
    </row>
    <row r="6" spans="1:2" x14ac:dyDescent="0.25">
      <c r="A6" s="57">
        <v>10101507</v>
      </c>
      <c r="B6" s="58" t="s">
        <v>10584</v>
      </c>
    </row>
    <row r="7" spans="1:2" x14ac:dyDescent="0.25">
      <c r="A7" s="57">
        <v>10101508</v>
      </c>
      <c r="B7" s="58" t="s">
        <v>3873</v>
      </c>
    </row>
    <row r="8" spans="1:2" x14ac:dyDescent="0.25">
      <c r="A8" s="57">
        <v>10101509</v>
      </c>
      <c r="B8" s="58" t="s">
        <v>8392</v>
      </c>
    </row>
    <row r="9" spans="1:2" x14ac:dyDescent="0.25">
      <c r="A9" s="57">
        <v>10101510</v>
      </c>
      <c r="B9" s="58" t="s">
        <v>3910</v>
      </c>
    </row>
    <row r="10" spans="1:2" x14ac:dyDescent="0.25">
      <c r="A10" s="57">
        <v>10101511</v>
      </c>
      <c r="B10" s="58" t="s">
        <v>957</v>
      </c>
    </row>
    <row r="11" spans="1:2" x14ac:dyDescent="0.25">
      <c r="A11" s="57">
        <v>10101512</v>
      </c>
      <c r="B11" s="58" t="s">
        <v>9955</v>
      </c>
    </row>
    <row r="12" spans="1:2" x14ac:dyDescent="0.25">
      <c r="A12" s="57">
        <v>10101513</v>
      </c>
      <c r="B12" s="58" t="s">
        <v>5966</v>
      </c>
    </row>
    <row r="13" spans="1:2" x14ac:dyDescent="0.25">
      <c r="A13" s="57">
        <v>10101514</v>
      </c>
      <c r="B13" s="58" t="s">
        <v>15764</v>
      </c>
    </row>
    <row r="14" spans="1:2" x14ac:dyDescent="0.25">
      <c r="A14" s="57">
        <v>10101515</v>
      </c>
      <c r="B14" s="58" t="s">
        <v>5984</v>
      </c>
    </row>
    <row r="15" spans="1:2" x14ac:dyDescent="0.25">
      <c r="A15" s="57">
        <v>10101516</v>
      </c>
      <c r="B15" s="58" t="s">
        <v>6565</v>
      </c>
    </row>
    <row r="16" spans="1:2" x14ac:dyDescent="0.25">
      <c r="A16" s="57">
        <v>10101517</v>
      </c>
      <c r="B16" s="58" t="s">
        <v>13659</v>
      </c>
    </row>
    <row r="17" spans="1:2" x14ac:dyDescent="0.25">
      <c r="A17" s="57">
        <v>10101601</v>
      </c>
      <c r="B17" s="58" t="s">
        <v>5544</v>
      </c>
    </row>
    <row r="18" spans="1:2" x14ac:dyDescent="0.25">
      <c r="A18" s="57">
        <v>10101602</v>
      </c>
      <c r="B18" s="58" t="s">
        <v>8485</v>
      </c>
    </row>
    <row r="19" spans="1:2" x14ac:dyDescent="0.25">
      <c r="A19" s="57">
        <v>10101603</v>
      </c>
      <c r="B19" s="58" t="s">
        <v>12681</v>
      </c>
    </row>
    <row r="20" spans="1:2" x14ac:dyDescent="0.25">
      <c r="A20" s="57">
        <v>10101604</v>
      </c>
      <c r="B20" s="58" t="s">
        <v>9166</v>
      </c>
    </row>
    <row r="21" spans="1:2" x14ac:dyDescent="0.25">
      <c r="A21" s="57">
        <v>10101605</v>
      </c>
      <c r="B21" s="58" t="s">
        <v>5905</v>
      </c>
    </row>
    <row r="22" spans="1:2" x14ac:dyDescent="0.25">
      <c r="A22" s="57">
        <v>10101701</v>
      </c>
      <c r="B22" s="58" t="s">
        <v>964</v>
      </c>
    </row>
    <row r="23" spans="1:2" x14ac:dyDescent="0.25">
      <c r="A23" s="57">
        <v>10101702</v>
      </c>
      <c r="B23" s="58" t="s">
        <v>6477</v>
      </c>
    </row>
    <row r="24" spans="1:2" x14ac:dyDescent="0.25">
      <c r="A24" s="57">
        <v>10101703</v>
      </c>
      <c r="B24" s="58" t="s">
        <v>4304</v>
      </c>
    </row>
    <row r="25" spans="1:2" x14ac:dyDescent="0.25">
      <c r="A25" s="57">
        <v>10101704</v>
      </c>
      <c r="B25" s="58" t="s">
        <v>1928</v>
      </c>
    </row>
    <row r="26" spans="1:2" x14ac:dyDescent="0.25">
      <c r="A26" s="57">
        <v>10101705</v>
      </c>
      <c r="B26" s="58" t="s">
        <v>4026</v>
      </c>
    </row>
    <row r="27" spans="1:2" x14ac:dyDescent="0.25">
      <c r="A27" s="57">
        <v>10101801</v>
      </c>
      <c r="B27" s="58" t="s">
        <v>15716</v>
      </c>
    </row>
    <row r="28" spans="1:2" x14ac:dyDescent="0.25">
      <c r="A28" s="57">
        <v>10101802</v>
      </c>
      <c r="B28" s="58" t="s">
        <v>14218</v>
      </c>
    </row>
    <row r="29" spans="1:2" x14ac:dyDescent="0.25">
      <c r="A29" s="57">
        <v>10101803</v>
      </c>
      <c r="B29" s="58" t="s">
        <v>14682</v>
      </c>
    </row>
    <row r="30" spans="1:2" x14ac:dyDescent="0.25">
      <c r="A30" s="57">
        <v>10101804</v>
      </c>
      <c r="B30" s="58" t="s">
        <v>16488</v>
      </c>
    </row>
    <row r="31" spans="1:2" x14ac:dyDescent="0.25">
      <c r="A31" s="57">
        <v>10101805</v>
      </c>
      <c r="B31" s="58" t="s">
        <v>7780</v>
      </c>
    </row>
    <row r="32" spans="1:2" x14ac:dyDescent="0.25">
      <c r="A32" s="57">
        <v>10101806</v>
      </c>
      <c r="B32" s="58" t="s">
        <v>15538</v>
      </c>
    </row>
    <row r="33" spans="1:2" x14ac:dyDescent="0.25">
      <c r="A33" s="57">
        <v>10101807</v>
      </c>
      <c r="B33" s="58" t="s">
        <v>10738</v>
      </c>
    </row>
    <row r="34" spans="1:2" x14ac:dyDescent="0.25">
      <c r="A34" s="57">
        <v>10101808</v>
      </c>
      <c r="B34" s="58" t="s">
        <v>7434</v>
      </c>
    </row>
    <row r="35" spans="1:2" x14ac:dyDescent="0.25">
      <c r="A35" s="57">
        <v>10101901</v>
      </c>
      <c r="B35" s="58" t="s">
        <v>10155</v>
      </c>
    </row>
    <row r="36" spans="1:2" x14ac:dyDescent="0.25">
      <c r="A36" s="57">
        <v>10101902</v>
      </c>
      <c r="B36" s="58" t="s">
        <v>14168</v>
      </c>
    </row>
    <row r="37" spans="1:2" x14ac:dyDescent="0.25">
      <c r="A37" s="57">
        <v>10101903</v>
      </c>
      <c r="B37" s="58" t="s">
        <v>8346</v>
      </c>
    </row>
    <row r="38" spans="1:2" x14ac:dyDescent="0.25">
      <c r="A38" s="57">
        <v>10101904</v>
      </c>
      <c r="B38" s="58" t="s">
        <v>16404</v>
      </c>
    </row>
    <row r="39" spans="1:2" x14ac:dyDescent="0.25">
      <c r="A39" s="57">
        <v>10102001</v>
      </c>
      <c r="B39" s="58" t="s">
        <v>9776</v>
      </c>
    </row>
    <row r="40" spans="1:2" x14ac:dyDescent="0.25">
      <c r="A40" s="57">
        <v>10102002</v>
      </c>
      <c r="B40" s="58" t="s">
        <v>4570</v>
      </c>
    </row>
    <row r="41" spans="1:2" x14ac:dyDescent="0.25">
      <c r="A41" s="57">
        <v>10111301</v>
      </c>
      <c r="B41" s="58" t="s">
        <v>17400</v>
      </c>
    </row>
    <row r="42" spans="1:2" x14ac:dyDescent="0.25">
      <c r="A42" s="57">
        <v>10111302</v>
      </c>
      <c r="B42" s="58" t="s">
        <v>17110</v>
      </c>
    </row>
    <row r="43" spans="1:2" x14ac:dyDescent="0.25">
      <c r="A43" s="57">
        <v>10111303</v>
      </c>
      <c r="B43" s="58" t="s">
        <v>12215</v>
      </c>
    </row>
    <row r="44" spans="1:2" x14ac:dyDescent="0.25">
      <c r="A44" s="57">
        <v>10111304</v>
      </c>
      <c r="B44" s="58" t="s">
        <v>7704</v>
      </c>
    </row>
    <row r="45" spans="1:2" x14ac:dyDescent="0.25">
      <c r="A45" s="57">
        <v>10111305</v>
      </c>
      <c r="B45" s="58" t="s">
        <v>16781</v>
      </c>
    </row>
    <row r="46" spans="1:2" x14ac:dyDescent="0.25">
      <c r="A46" s="57">
        <v>10111306</v>
      </c>
      <c r="B46" s="58" t="s">
        <v>18290</v>
      </c>
    </row>
    <row r="47" spans="1:2" x14ac:dyDescent="0.25">
      <c r="A47" s="57">
        <v>10111307</v>
      </c>
      <c r="B47" s="58" t="s">
        <v>11506</v>
      </c>
    </row>
    <row r="48" spans="1:2" x14ac:dyDescent="0.25">
      <c r="A48" s="57">
        <v>10121501</v>
      </c>
      <c r="B48" s="58" t="s">
        <v>6276</v>
      </c>
    </row>
    <row r="49" spans="1:2" x14ac:dyDescent="0.25">
      <c r="A49" s="57">
        <v>10121502</v>
      </c>
      <c r="B49" s="58" t="s">
        <v>16357</v>
      </c>
    </row>
    <row r="50" spans="1:2" x14ac:dyDescent="0.25">
      <c r="A50" s="57">
        <v>10121503</v>
      </c>
      <c r="B50" s="58" t="s">
        <v>816</v>
      </c>
    </row>
    <row r="51" spans="1:2" x14ac:dyDescent="0.25">
      <c r="A51" s="57">
        <v>10121504</v>
      </c>
      <c r="B51" s="58" t="s">
        <v>18562</v>
      </c>
    </row>
    <row r="52" spans="1:2" x14ac:dyDescent="0.25">
      <c r="A52" s="57">
        <v>10121505</v>
      </c>
      <c r="B52" s="58" t="s">
        <v>5604</v>
      </c>
    </row>
    <row r="53" spans="1:2" x14ac:dyDescent="0.25">
      <c r="A53" s="57">
        <v>10121506</v>
      </c>
      <c r="B53" s="58" t="s">
        <v>10762</v>
      </c>
    </row>
    <row r="54" spans="1:2" x14ac:dyDescent="0.25">
      <c r="A54" s="57">
        <v>10121601</v>
      </c>
      <c r="B54" s="58" t="s">
        <v>11259</v>
      </c>
    </row>
    <row r="55" spans="1:2" x14ac:dyDescent="0.25">
      <c r="A55" s="57">
        <v>10121602</v>
      </c>
      <c r="B55" s="58" t="s">
        <v>10827</v>
      </c>
    </row>
    <row r="56" spans="1:2" x14ac:dyDescent="0.25">
      <c r="A56" s="57">
        <v>10121603</v>
      </c>
      <c r="B56" s="58" t="s">
        <v>15844</v>
      </c>
    </row>
    <row r="57" spans="1:2" x14ac:dyDescent="0.25">
      <c r="A57" s="57">
        <v>10121604</v>
      </c>
      <c r="B57" s="58" t="s">
        <v>14703</v>
      </c>
    </row>
    <row r="58" spans="1:2" x14ac:dyDescent="0.25">
      <c r="A58" s="57">
        <v>10121701</v>
      </c>
      <c r="B58" s="58" t="s">
        <v>13992</v>
      </c>
    </row>
    <row r="59" spans="1:2" x14ac:dyDescent="0.25">
      <c r="A59" s="57">
        <v>10121702</v>
      </c>
      <c r="B59" s="58" t="s">
        <v>18067</v>
      </c>
    </row>
    <row r="60" spans="1:2" x14ac:dyDescent="0.25">
      <c r="A60" s="57">
        <v>10121703</v>
      </c>
      <c r="B60" s="58" t="s">
        <v>4131</v>
      </c>
    </row>
    <row r="61" spans="1:2" x14ac:dyDescent="0.25">
      <c r="A61" s="57">
        <v>10121801</v>
      </c>
      <c r="B61" s="58" t="s">
        <v>1135</v>
      </c>
    </row>
    <row r="62" spans="1:2" x14ac:dyDescent="0.25">
      <c r="A62" s="57">
        <v>10121802</v>
      </c>
      <c r="B62" s="58" t="s">
        <v>1988</v>
      </c>
    </row>
    <row r="63" spans="1:2" x14ac:dyDescent="0.25">
      <c r="A63" s="57">
        <v>10121803</v>
      </c>
      <c r="B63" s="58" t="s">
        <v>11433</v>
      </c>
    </row>
    <row r="64" spans="1:2" x14ac:dyDescent="0.25">
      <c r="A64" s="57">
        <v>10121804</v>
      </c>
      <c r="B64" s="58" t="s">
        <v>3462</v>
      </c>
    </row>
    <row r="65" spans="1:2" x14ac:dyDescent="0.25">
      <c r="A65" s="57">
        <v>10121805</v>
      </c>
      <c r="B65" s="58" t="s">
        <v>12713</v>
      </c>
    </row>
    <row r="66" spans="1:2" x14ac:dyDescent="0.25">
      <c r="A66" s="57">
        <v>10121806</v>
      </c>
      <c r="B66" s="58" t="s">
        <v>3230</v>
      </c>
    </row>
    <row r="67" spans="1:2" x14ac:dyDescent="0.25">
      <c r="A67" s="57">
        <v>10121901</v>
      </c>
      <c r="B67" s="58" t="s">
        <v>7683</v>
      </c>
    </row>
    <row r="68" spans="1:2" x14ac:dyDescent="0.25">
      <c r="A68" s="57">
        <v>10122001</v>
      </c>
      <c r="B68" s="58" t="s">
        <v>4466</v>
      </c>
    </row>
    <row r="69" spans="1:2" x14ac:dyDescent="0.25">
      <c r="A69" s="57">
        <v>10122002</v>
      </c>
      <c r="B69" s="58" t="s">
        <v>6420</v>
      </c>
    </row>
    <row r="70" spans="1:2" x14ac:dyDescent="0.25">
      <c r="A70" s="57">
        <v>10122003</v>
      </c>
      <c r="B70" s="58" t="s">
        <v>961</v>
      </c>
    </row>
    <row r="71" spans="1:2" x14ac:dyDescent="0.25">
      <c r="A71" s="57">
        <v>10122101</v>
      </c>
      <c r="B71" s="58" t="s">
        <v>108</v>
      </c>
    </row>
    <row r="72" spans="1:2" x14ac:dyDescent="0.25">
      <c r="A72" s="57">
        <v>10122102</v>
      </c>
      <c r="B72" s="58" t="s">
        <v>10508</v>
      </c>
    </row>
    <row r="73" spans="1:2" x14ac:dyDescent="0.25">
      <c r="A73" s="57">
        <v>10122103</v>
      </c>
      <c r="B73" s="58" t="s">
        <v>1073</v>
      </c>
    </row>
    <row r="74" spans="1:2" x14ac:dyDescent="0.25">
      <c r="A74" s="57">
        <v>10131506</v>
      </c>
      <c r="B74" s="58" t="s">
        <v>11510</v>
      </c>
    </row>
    <row r="75" spans="1:2" x14ac:dyDescent="0.25">
      <c r="A75" s="57">
        <v>10131507</v>
      </c>
      <c r="B75" s="58" t="s">
        <v>5745</v>
      </c>
    </row>
    <row r="76" spans="1:2" x14ac:dyDescent="0.25">
      <c r="A76" s="57">
        <v>10131508</v>
      </c>
      <c r="B76" s="58" t="s">
        <v>2069</v>
      </c>
    </row>
    <row r="77" spans="1:2" x14ac:dyDescent="0.25">
      <c r="A77" s="57">
        <v>10131601</v>
      </c>
      <c r="B77" s="58" t="s">
        <v>5438</v>
      </c>
    </row>
    <row r="78" spans="1:2" x14ac:dyDescent="0.25">
      <c r="A78" s="57">
        <v>10131602</v>
      </c>
      <c r="B78" s="58" t="s">
        <v>5659</v>
      </c>
    </row>
    <row r="79" spans="1:2" x14ac:dyDescent="0.25">
      <c r="A79" s="57">
        <v>10131603</v>
      </c>
      <c r="B79" s="58" t="s">
        <v>4539</v>
      </c>
    </row>
    <row r="80" spans="1:2" x14ac:dyDescent="0.25">
      <c r="A80" s="57">
        <v>10131604</v>
      </c>
      <c r="B80" s="58" t="s">
        <v>16578</v>
      </c>
    </row>
    <row r="81" spans="1:2" x14ac:dyDescent="0.25">
      <c r="A81" s="57">
        <v>10131701</v>
      </c>
      <c r="B81" s="58" t="s">
        <v>7140</v>
      </c>
    </row>
    <row r="82" spans="1:2" x14ac:dyDescent="0.25">
      <c r="A82" s="57">
        <v>10131702</v>
      </c>
      <c r="B82" s="58" t="s">
        <v>6700</v>
      </c>
    </row>
    <row r="83" spans="1:2" x14ac:dyDescent="0.25">
      <c r="A83" s="57">
        <v>10141501</v>
      </c>
      <c r="B83" s="58" t="s">
        <v>14955</v>
      </c>
    </row>
    <row r="84" spans="1:2" x14ac:dyDescent="0.25">
      <c r="A84" s="57">
        <v>10141502</v>
      </c>
      <c r="B84" s="58" t="s">
        <v>1078</v>
      </c>
    </row>
    <row r="85" spans="1:2" x14ac:dyDescent="0.25">
      <c r="A85" s="57">
        <v>10141503</v>
      </c>
      <c r="B85" s="58" t="s">
        <v>3238</v>
      </c>
    </row>
    <row r="86" spans="1:2" x14ac:dyDescent="0.25">
      <c r="A86" s="57">
        <v>10141504</v>
      </c>
      <c r="B86" s="58" t="s">
        <v>13798</v>
      </c>
    </row>
    <row r="87" spans="1:2" x14ac:dyDescent="0.25">
      <c r="A87" s="57">
        <v>10141601</v>
      </c>
      <c r="B87" s="58" t="s">
        <v>8709</v>
      </c>
    </row>
    <row r="88" spans="1:2" x14ac:dyDescent="0.25">
      <c r="A88" s="57">
        <v>10141602</v>
      </c>
      <c r="B88" s="58" t="s">
        <v>2009</v>
      </c>
    </row>
    <row r="89" spans="1:2" x14ac:dyDescent="0.25">
      <c r="A89" s="57">
        <v>10141603</v>
      </c>
      <c r="B89" s="58" t="s">
        <v>7233</v>
      </c>
    </row>
    <row r="90" spans="1:2" x14ac:dyDescent="0.25">
      <c r="A90" s="57">
        <v>10141604</v>
      </c>
      <c r="B90" s="58" t="s">
        <v>4683</v>
      </c>
    </row>
    <row r="91" spans="1:2" x14ac:dyDescent="0.25">
      <c r="A91" s="57">
        <v>10141605</v>
      </c>
      <c r="B91" s="58" t="s">
        <v>7040</v>
      </c>
    </row>
    <row r="92" spans="1:2" x14ac:dyDescent="0.25">
      <c r="A92" s="57">
        <v>10141606</v>
      </c>
      <c r="B92" s="58" t="s">
        <v>11377</v>
      </c>
    </row>
    <row r="93" spans="1:2" x14ac:dyDescent="0.25">
      <c r="A93" s="57">
        <v>10141607</v>
      </c>
      <c r="B93" s="58" t="s">
        <v>4279</v>
      </c>
    </row>
    <row r="94" spans="1:2" x14ac:dyDescent="0.25">
      <c r="A94" s="57">
        <v>10141608</v>
      </c>
      <c r="B94" s="58" t="s">
        <v>6187</v>
      </c>
    </row>
    <row r="95" spans="1:2" x14ac:dyDescent="0.25">
      <c r="A95" s="57">
        <v>10141609</v>
      </c>
      <c r="B95" s="58" t="s">
        <v>7450</v>
      </c>
    </row>
    <row r="96" spans="1:2" x14ac:dyDescent="0.25">
      <c r="A96" s="57">
        <v>10141610</v>
      </c>
      <c r="B96" s="58" t="s">
        <v>14401</v>
      </c>
    </row>
    <row r="97" spans="1:2" x14ac:dyDescent="0.25">
      <c r="A97" s="57">
        <v>10141611</v>
      </c>
      <c r="B97" s="58" t="s">
        <v>11662</v>
      </c>
    </row>
    <row r="98" spans="1:2" x14ac:dyDescent="0.25">
      <c r="A98" s="57">
        <v>10151501</v>
      </c>
      <c r="B98" s="58" t="s">
        <v>1468</v>
      </c>
    </row>
    <row r="99" spans="1:2" x14ac:dyDescent="0.25">
      <c r="A99" s="57">
        <v>10151502</v>
      </c>
      <c r="B99" s="58" t="s">
        <v>18814</v>
      </c>
    </row>
    <row r="100" spans="1:2" x14ac:dyDescent="0.25">
      <c r="A100" s="57">
        <v>10151503</v>
      </c>
      <c r="B100" s="58" t="s">
        <v>5030</v>
      </c>
    </row>
    <row r="101" spans="1:2" x14ac:dyDescent="0.25">
      <c r="A101" s="57">
        <v>10151504</v>
      </c>
      <c r="B101" s="58" t="s">
        <v>14685</v>
      </c>
    </row>
    <row r="102" spans="1:2" x14ac:dyDescent="0.25">
      <c r="A102" s="57">
        <v>10151505</v>
      </c>
      <c r="B102" s="58" t="s">
        <v>4731</v>
      </c>
    </row>
    <row r="103" spans="1:2" x14ac:dyDescent="0.25">
      <c r="A103" s="57">
        <v>10151506</v>
      </c>
      <c r="B103" s="58" t="s">
        <v>16715</v>
      </c>
    </row>
    <row r="104" spans="1:2" x14ac:dyDescent="0.25">
      <c r="A104" s="57">
        <v>10151507</v>
      </c>
      <c r="B104" s="58" t="s">
        <v>4005</v>
      </c>
    </row>
    <row r="105" spans="1:2" x14ac:dyDescent="0.25">
      <c r="A105" s="57">
        <v>10151508</v>
      </c>
      <c r="B105" s="58" t="s">
        <v>16536</v>
      </c>
    </row>
    <row r="106" spans="1:2" x14ac:dyDescent="0.25">
      <c r="A106" s="57">
        <v>10151509</v>
      </c>
      <c r="B106" s="58" t="s">
        <v>7536</v>
      </c>
    </row>
    <row r="107" spans="1:2" x14ac:dyDescent="0.25">
      <c r="A107" s="57">
        <v>10151510</v>
      </c>
      <c r="B107" s="58" t="s">
        <v>10357</v>
      </c>
    </row>
    <row r="108" spans="1:2" x14ac:dyDescent="0.25">
      <c r="A108" s="57">
        <v>10151511</v>
      </c>
      <c r="B108" s="58" t="s">
        <v>322</v>
      </c>
    </row>
    <row r="109" spans="1:2" x14ac:dyDescent="0.25">
      <c r="A109" s="57">
        <v>10151512</v>
      </c>
      <c r="B109" s="58" t="s">
        <v>10388</v>
      </c>
    </row>
    <row r="110" spans="1:2" x14ac:dyDescent="0.25">
      <c r="A110" s="57">
        <v>10151513</v>
      </c>
      <c r="B110" s="58" t="s">
        <v>11085</v>
      </c>
    </row>
    <row r="111" spans="1:2" x14ac:dyDescent="0.25">
      <c r="A111" s="57">
        <v>10151514</v>
      </c>
      <c r="B111" s="58" t="s">
        <v>2487</v>
      </c>
    </row>
    <row r="112" spans="1:2" x14ac:dyDescent="0.25">
      <c r="A112" s="57">
        <v>10151515</v>
      </c>
      <c r="B112" s="58" t="s">
        <v>2285</v>
      </c>
    </row>
    <row r="113" spans="1:2" x14ac:dyDescent="0.25">
      <c r="A113" s="57">
        <v>10151516</v>
      </c>
      <c r="B113" s="58" t="s">
        <v>2426</v>
      </c>
    </row>
    <row r="114" spans="1:2" x14ac:dyDescent="0.25">
      <c r="A114" s="57">
        <v>10151517</v>
      </c>
      <c r="B114" s="58" t="s">
        <v>207</v>
      </c>
    </row>
    <row r="115" spans="1:2" x14ac:dyDescent="0.25">
      <c r="A115" s="57">
        <v>10151518</v>
      </c>
      <c r="B115" s="58" t="s">
        <v>9594</v>
      </c>
    </row>
    <row r="116" spans="1:2" x14ac:dyDescent="0.25">
      <c r="A116" s="57">
        <v>10151519</v>
      </c>
      <c r="B116" s="58" t="s">
        <v>8186</v>
      </c>
    </row>
    <row r="117" spans="1:2" x14ac:dyDescent="0.25">
      <c r="A117" s="57">
        <v>10151520</v>
      </c>
      <c r="B117" s="58" t="s">
        <v>1696</v>
      </c>
    </row>
    <row r="118" spans="1:2" x14ac:dyDescent="0.25">
      <c r="A118" s="57">
        <v>10151521</v>
      </c>
      <c r="B118" s="58" t="s">
        <v>15849</v>
      </c>
    </row>
    <row r="119" spans="1:2" x14ac:dyDescent="0.25">
      <c r="A119" s="57">
        <v>10151522</v>
      </c>
      <c r="B119" s="58" t="s">
        <v>10480</v>
      </c>
    </row>
    <row r="120" spans="1:2" x14ac:dyDescent="0.25">
      <c r="A120" s="57">
        <v>10151523</v>
      </c>
      <c r="B120" s="58" t="s">
        <v>3144</v>
      </c>
    </row>
    <row r="121" spans="1:2" x14ac:dyDescent="0.25">
      <c r="A121" s="57">
        <v>10151524</v>
      </c>
      <c r="B121" s="58" t="s">
        <v>11218</v>
      </c>
    </row>
    <row r="122" spans="1:2" x14ac:dyDescent="0.25">
      <c r="A122" s="57">
        <v>10151525</v>
      </c>
      <c r="B122" s="58" t="s">
        <v>9746</v>
      </c>
    </row>
    <row r="123" spans="1:2" x14ac:dyDescent="0.25">
      <c r="A123" s="57">
        <v>10151526</v>
      </c>
      <c r="B123" s="58" t="s">
        <v>637</v>
      </c>
    </row>
    <row r="124" spans="1:2" x14ac:dyDescent="0.25">
      <c r="A124" s="57">
        <v>10151527</v>
      </c>
      <c r="B124" s="58" t="s">
        <v>7443</v>
      </c>
    </row>
    <row r="125" spans="1:2" x14ac:dyDescent="0.25">
      <c r="A125" s="57">
        <v>10151528</v>
      </c>
      <c r="B125" s="58" t="s">
        <v>2115</v>
      </c>
    </row>
    <row r="126" spans="1:2" x14ac:dyDescent="0.25">
      <c r="A126" s="57">
        <v>10151529</v>
      </c>
      <c r="B126" s="58" t="s">
        <v>13161</v>
      </c>
    </row>
    <row r="127" spans="1:2" x14ac:dyDescent="0.25">
      <c r="A127" s="57">
        <v>10151530</v>
      </c>
      <c r="B127" s="58" t="s">
        <v>2964</v>
      </c>
    </row>
    <row r="128" spans="1:2" x14ac:dyDescent="0.25">
      <c r="A128" s="57">
        <v>10151531</v>
      </c>
      <c r="B128" s="58" t="s">
        <v>13543</v>
      </c>
    </row>
    <row r="129" spans="1:2" x14ac:dyDescent="0.25">
      <c r="A129" s="57">
        <v>10151532</v>
      </c>
      <c r="B129" s="58" t="s">
        <v>10703</v>
      </c>
    </row>
    <row r="130" spans="1:2" x14ac:dyDescent="0.25">
      <c r="A130" s="57">
        <v>10151533</v>
      </c>
      <c r="B130" s="58" t="s">
        <v>15007</v>
      </c>
    </row>
    <row r="131" spans="1:2" x14ac:dyDescent="0.25">
      <c r="A131" s="57">
        <v>10151534</v>
      </c>
      <c r="B131" s="58" t="s">
        <v>1431</v>
      </c>
    </row>
    <row r="132" spans="1:2" x14ac:dyDescent="0.25">
      <c r="A132" s="57">
        <v>10151535</v>
      </c>
      <c r="B132" s="58" t="s">
        <v>1357</v>
      </c>
    </row>
    <row r="133" spans="1:2" x14ac:dyDescent="0.25">
      <c r="A133" s="57">
        <v>10151601</v>
      </c>
      <c r="B133" s="58" t="s">
        <v>79</v>
      </c>
    </row>
    <row r="134" spans="1:2" x14ac:dyDescent="0.25">
      <c r="A134" s="57">
        <v>10151602</v>
      </c>
      <c r="B134" s="58" t="s">
        <v>9435</v>
      </c>
    </row>
    <row r="135" spans="1:2" x14ac:dyDescent="0.25">
      <c r="A135" s="57">
        <v>10151603</v>
      </c>
      <c r="B135" s="58" t="s">
        <v>3850</v>
      </c>
    </row>
    <row r="136" spans="1:2" x14ac:dyDescent="0.25">
      <c r="A136" s="57">
        <v>10151604</v>
      </c>
      <c r="B136" s="58" t="s">
        <v>15806</v>
      </c>
    </row>
    <row r="137" spans="1:2" x14ac:dyDescent="0.25">
      <c r="A137" s="57">
        <v>10151605</v>
      </c>
      <c r="B137" s="58" t="s">
        <v>12432</v>
      </c>
    </row>
    <row r="138" spans="1:2" x14ac:dyDescent="0.25">
      <c r="A138" s="57">
        <v>10151606</v>
      </c>
      <c r="B138" s="58" t="s">
        <v>1671</v>
      </c>
    </row>
    <row r="139" spans="1:2" x14ac:dyDescent="0.25">
      <c r="A139" s="57">
        <v>10151607</v>
      </c>
      <c r="B139" s="58" t="s">
        <v>4413</v>
      </c>
    </row>
    <row r="140" spans="1:2" x14ac:dyDescent="0.25">
      <c r="A140" s="57">
        <v>10151608</v>
      </c>
      <c r="B140" s="58" t="s">
        <v>16347</v>
      </c>
    </row>
    <row r="141" spans="1:2" x14ac:dyDescent="0.25">
      <c r="A141" s="57">
        <v>10151609</v>
      </c>
      <c r="B141" s="58" t="s">
        <v>3115</v>
      </c>
    </row>
    <row r="142" spans="1:2" x14ac:dyDescent="0.25">
      <c r="A142" s="57">
        <v>10151610</v>
      </c>
      <c r="B142" s="58" t="s">
        <v>17973</v>
      </c>
    </row>
    <row r="143" spans="1:2" x14ac:dyDescent="0.25">
      <c r="A143" s="57">
        <v>10151611</v>
      </c>
      <c r="B143" s="58" t="s">
        <v>18280</v>
      </c>
    </row>
    <row r="144" spans="1:2" x14ac:dyDescent="0.25">
      <c r="A144" s="57">
        <v>10151701</v>
      </c>
      <c r="B144" s="58" t="s">
        <v>175</v>
      </c>
    </row>
    <row r="145" spans="1:2" x14ac:dyDescent="0.25">
      <c r="A145" s="57">
        <v>10151702</v>
      </c>
      <c r="B145" s="58" t="s">
        <v>3646</v>
      </c>
    </row>
    <row r="146" spans="1:2" x14ac:dyDescent="0.25">
      <c r="A146" s="57">
        <v>10151703</v>
      </c>
      <c r="B146" s="58" t="s">
        <v>14017</v>
      </c>
    </row>
    <row r="147" spans="1:2" x14ac:dyDescent="0.25">
      <c r="A147" s="57">
        <v>10151704</v>
      </c>
      <c r="B147" s="58" t="s">
        <v>8022</v>
      </c>
    </row>
    <row r="148" spans="1:2" x14ac:dyDescent="0.25">
      <c r="A148" s="57">
        <v>10151705</v>
      </c>
      <c r="B148" s="58" t="s">
        <v>17201</v>
      </c>
    </row>
    <row r="149" spans="1:2" x14ac:dyDescent="0.25">
      <c r="A149" s="57">
        <v>10151706</v>
      </c>
      <c r="B149" s="58" t="s">
        <v>7634</v>
      </c>
    </row>
    <row r="150" spans="1:2" x14ac:dyDescent="0.25">
      <c r="A150" s="57">
        <v>10151801</v>
      </c>
      <c r="B150" s="58" t="s">
        <v>11505</v>
      </c>
    </row>
    <row r="151" spans="1:2" x14ac:dyDescent="0.25">
      <c r="A151" s="57">
        <v>10151802</v>
      </c>
      <c r="B151" s="58" t="s">
        <v>16075</v>
      </c>
    </row>
    <row r="152" spans="1:2" x14ac:dyDescent="0.25">
      <c r="A152" s="57">
        <v>10151803</v>
      </c>
      <c r="B152" s="58" t="s">
        <v>9663</v>
      </c>
    </row>
    <row r="153" spans="1:2" x14ac:dyDescent="0.25">
      <c r="A153" s="57">
        <v>10151804</v>
      </c>
      <c r="B153" s="58" t="s">
        <v>16089</v>
      </c>
    </row>
    <row r="154" spans="1:2" x14ac:dyDescent="0.25">
      <c r="A154" s="57">
        <v>10151805</v>
      </c>
      <c r="B154" s="58" t="s">
        <v>965</v>
      </c>
    </row>
    <row r="155" spans="1:2" x14ac:dyDescent="0.25">
      <c r="A155" s="57">
        <v>10151806</v>
      </c>
      <c r="B155" s="58" t="s">
        <v>5050</v>
      </c>
    </row>
    <row r="156" spans="1:2" x14ac:dyDescent="0.25">
      <c r="A156" s="57">
        <v>10151807</v>
      </c>
      <c r="B156" s="58" t="s">
        <v>14371</v>
      </c>
    </row>
    <row r="157" spans="1:2" x14ac:dyDescent="0.25">
      <c r="A157" s="57">
        <v>10151808</v>
      </c>
      <c r="B157" s="58" t="s">
        <v>16793</v>
      </c>
    </row>
    <row r="158" spans="1:2" x14ac:dyDescent="0.25">
      <c r="A158" s="57">
        <v>10151809</v>
      </c>
      <c r="B158" s="58" t="s">
        <v>3604</v>
      </c>
    </row>
    <row r="159" spans="1:2" x14ac:dyDescent="0.25">
      <c r="A159" s="57">
        <v>10151810</v>
      </c>
      <c r="B159" s="58" t="s">
        <v>1793</v>
      </c>
    </row>
    <row r="160" spans="1:2" x14ac:dyDescent="0.25">
      <c r="A160" s="57">
        <v>10151811</v>
      </c>
      <c r="B160" s="58" t="s">
        <v>7063</v>
      </c>
    </row>
    <row r="161" spans="1:2" x14ac:dyDescent="0.25">
      <c r="A161" s="57">
        <v>10151901</v>
      </c>
      <c r="B161" s="58" t="s">
        <v>17179</v>
      </c>
    </row>
    <row r="162" spans="1:2" x14ac:dyDescent="0.25">
      <c r="A162" s="57">
        <v>10151902</v>
      </c>
      <c r="B162" s="58" t="s">
        <v>13225</v>
      </c>
    </row>
    <row r="163" spans="1:2" x14ac:dyDescent="0.25">
      <c r="A163" s="57">
        <v>10151903</v>
      </c>
      <c r="B163" s="58" t="s">
        <v>15969</v>
      </c>
    </row>
    <row r="164" spans="1:2" x14ac:dyDescent="0.25">
      <c r="A164" s="57">
        <v>10151904</v>
      </c>
      <c r="B164" s="58" t="s">
        <v>785</v>
      </c>
    </row>
    <row r="165" spans="1:2" x14ac:dyDescent="0.25">
      <c r="A165" s="57">
        <v>10151905</v>
      </c>
      <c r="B165" s="58" t="s">
        <v>15793</v>
      </c>
    </row>
    <row r="166" spans="1:2" x14ac:dyDescent="0.25">
      <c r="A166" s="57">
        <v>10151906</v>
      </c>
      <c r="B166" s="58" t="s">
        <v>13430</v>
      </c>
    </row>
    <row r="167" spans="1:2" x14ac:dyDescent="0.25">
      <c r="A167" s="57">
        <v>10151907</v>
      </c>
      <c r="B167" s="58" t="s">
        <v>15416</v>
      </c>
    </row>
    <row r="168" spans="1:2" x14ac:dyDescent="0.25">
      <c r="A168" s="57">
        <v>10152001</v>
      </c>
      <c r="B168" s="58" t="s">
        <v>719</v>
      </c>
    </row>
    <row r="169" spans="1:2" x14ac:dyDescent="0.25">
      <c r="A169" s="57">
        <v>10152002</v>
      </c>
      <c r="B169" s="58" t="s">
        <v>5522</v>
      </c>
    </row>
    <row r="170" spans="1:2" x14ac:dyDescent="0.25">
      <c r="A170" s="57">
        <v>10152003</v>
      </c>
      <c r="B170" s="58" t="s">
        <v>11192</v>
      </c>
    </row>
    <row r="171" spans="1:2" x14ac:dyDescent="0.25">
      <c r="A171" s="57">
        <v>10152101</v>
      </c>
      <c r="B171" s="58" t="s">
        <v>17377</v>
      </c>
    </row>
    <row r="172" spans="1:2" x14ac:dyDescent="0.25">
      <c r="A172" s="57">
        <v>10152102</v>
      </c>
      <c r="B172" s="58" t="s">
        <v>1107</v>
      </c>
    </row>
    <row r="173" spans="1:2" x14ac:dyDescent="0.25">
      <c r="A173" s="57">
        <v>10152103</v>
      </c>
      <c r="B173" s="58" t="s">
        <v>5491</v>
      </c>
    </row>
    <row r="174" spans="1:2" x14ac:dyDescent="0.25">
      <c r="A174" s="57">
        <v>10152104</v>
      </c>
      <c r="B174" s="58" t="s">
        <v>9826</v>
      </c>
    </row>
    <row r="175" spans="1:2" x14ac:dyDescent="0.25">
      <c r="A175" s="57">
        <v>10152201</v>
      </c>
      <c r="B175" s="58" t="s">
        <v>12822</v>
      </c>
    </row>
    <row r="176" spans="1:2" x14ac:dyDescent="0.25">
      <c r="A176" s="57">
        <v>10152202</v>
      </c>
      <c r="B176" s="58" t="s">
        <v>10030</v>
      </c>
    </row>
    <row r="177" spans="1:2" x14ac:dyDescent="0.25">
      <c r="A177" s="57">
        <v>10161501</v>
      </c>
      <c r="B177" s="58" t="s">
        <v>17512</v>
      </c>
    </row>
    <row r="178" spans="1:2" x14ac:dyDescent="0.25">
      <c r="A178" s="57">
        <v>10161502</v>
      </c>
      <c r="B178" s="58" t="s">
        <v>16481</v>
      </c>
    </row>
    <row r="179" spans="1:2" x14ac:dyDescent="0.25">
      <c r="A179" s="57">
        <v>10161503</v>
      </c>
      <c r="B179" s="58" t="s">
        <v>10733</v>
      </c>
    </row>
    <row r="180" spans="1:2" x14ac:dyDescent="0.25">
      <c r="A180" s="57">
        <v>10161504</v>
      </c>
      <c r="B180" s="58" t="s">
        <v>3792</v>
      </c>
    </row>
    <row r="181" spans="1:2" x14ac:dyDescent="0.25">
      <c r="A181" s="57">
        <v>10161505</v>
      </c>
      <c r="B181" s="58" t="s">
        <v>14007</v>
      </c>
    </row>
    <row r="182" spans="1:2" x14ac:dyDescent="0.25">
      <c r="A182" s="57">
        <v>10161506</v>
      </c>
      <c r="B182" s="58" t="s">
        <v>18473</v>
      </c>
    </row>
    <row r="183" spans="1:2" x14ac:dyDescent="0.25">
      <c r="A183" s="57">
        <v>10161507</v>
      </c>
      <c r="B183" s="58" t="s">
        <v>973</v>
      </c>
    </row>
    <row r="184" spans="1:2" x14ac:dyDescent="0.25">
      <c r="A184" s="57">
        <v>10161508</v>
      </c>
      <c r="B184" s="58" t="s">
        <v>16996</v>
      </c>
    </row>
    <row r="185" spans="1:2" x14ac:dyDescent="0.25">
      <c r="A185" s="57">
        <v>10161509</v>
      </c>
      <c r="B185" s="58" t="s">
        <v>10490</v>
      </c>
    </row>
    <row r="186" spans="1:2" x14ac:dyDescent="0.25">
      <c r="A186" s="57">
        <v>10161510</v>
      </c>
      <c r="B186" s="58" t="s">
        <v>11133</v>
      </c>
    </row>
    <row r="187" spans="1:2" x14ac:dyDescent="0.25">
      <c r="A187" s="57">
        <v>10161511</v>
      </c>
      <c r="B187" s="58" t="s">
        <v>7918</v>
      </c>
    </row>
    <row r="188" spans="1:2" x14ac:dyDescent="0.25">
      <c r="A188" s="57">
        <v>10161512</v>
      </c>
      <c r="B188" s="58" t="s">
        <v>8852</v>
      </c>
    </row>
    <row r="189" spans="1:2" x14ac:dyDescent="0.25">
      <c r="A189" s="57">
        <v>10161513</v>
      </c>
      <c r="B189" s="58" t="s">
        <v>14892</v>
      </c>
    </row>
    <row r="190" spans="1:2" x14ac:dyDescent="0.25">
      <c r="A190" s="57">
        <v>10161601</v>
      </c>
      <c r="B190" s="58" t="s">
        <v>1924</v>
      </c>
    </row>
    <row r="191" spans="1:2" x14ac:dyDescent="0.25">
      <c r="A191" s="57">
        <v>10161602</v>
      </c>
      <c r="B191" s="58" t="s">
        <v>4522</v>
      </c>
    </row>
    <row r="192" spans="1:2" x14ac:dyDescent="0.25">
      <c r="A192" s="57">
        <v>10161603</v>
      </c>
      <c r="B192" s="58" t="s">
        <v>4527</v>
      </c>
    </row>
    <row r="193" spans="1:2" x14ac:dyDescent="0.25">
      <c r="A193" s="57">
        <v>10161604</v>
      </c>
      <c r="B193" s="58" t="s">
        <v>16609</v>
      </c>
    </row>
    <row r="194" spans="1:2" x14ac:dyDescent="0.25">
      <c r="A194" s="57">
        <v>10161605</v>
      </c>
      <c r="B194" s="58" t="s">
        <v>13764</v>
      </c>
    </row>
    <row r="195" spans="1:2" x14ac:dyDescent="0.25">
      <c r="A195" s="57">
        <v>10161701</v>
      </c>
      <c r="B195" s="58" t="s">
        <v>3190</v>
      </c>
    </row>
    <row r="196" spans="1:2" x14ac:dyDescent="0.25">
      <c r="A196" s="57">
        <v>10161702</v>
      </c>
      <c r="B196" s="58" t="s">
        <v>13287</v>
      </c>
    </row>
    <row r="197" spans="1:2" x14ac:dyDescent="0.25">
      <c r="A197" s="57">
        <v>10161703</v>
      </c>
      <c r="B197" s="58" t="s">
        <v>12565</v>
      </c>
    </row>
    <row r="198" spans="1:2" x14ac:dyDescent="0.25">
      <c r="A198" s="57">
        <v>10161704</v>
      </c>
      <c r="B198" s="58" t="s">
        <v>11297</v>
      </c>
    </row>
    <row r="199" spans="1:2" x14ac:dyDescent="0.25">
      <c r="A199" s="57">
        <v>10161705</v>
      </c>
      <c r="B199" s="58" t="s">
        <v>3152</v>
      </c>
    </row>
    <row r="200" spans="1:2" x14ac:dyDescent="0.25">
      <c r="A200" s="57">
        <v>10161707</v>
      </c>
      <c r="B200" s="58" t="s">
        <v>9717</v>
      </c>
    </row>
    <row r="201" spans="1:2" x14ac:dyDescent="0.25">
      <c r="A201" s="57">
        <v>10161801</v>
      </c>
      <c r="B201" s="58" t="s">
        <v>7792</v>
      </c>
    </row>
    <row r="202" spans="1:2" x14ac:dyDescent="0.25">
      <c r="A202" s="57">
        <v>10161802</v>
      </c>
      <c r="B202" s="58" t="s">
        <v>13524</v>
      </c>
    </row>
    <row r="203" spans="1:2" x14ac:dyDescent="0.25">
      <c r="A203" s="57">
        <v>10161803</v>
      </c>
      <c r="B203" s="58" t="s">
        <v>3519</v>
      </c>
    </row>
    <row r="204" spans="1:2" x14ac:dyDescent="0.25">
      <c r="A204" s="57">
        <v>10161804</v>
      </c>
      <c r="B204" s="58" t="s">
        <v>6603</v>
      </c>
    </row>
    <row r="205" spans="1:2" x14ac:dyDescent="0.25">
      <c r="A205" s="57">
        <v>10161901</v>
      </c>
      <c r="B205" s="58" t="s">
        <v>14761</v>
      </c>
    </row>
    <row r="206" spans="1:2" x14ac:dyDescent="0.25">
      <c r="A206" s="57">
        <v>10161902</v>
      </c>
      <c r="B206" s="58" t="s">
        <v>16836</v>
      </c>
    </row>
    <row r="207" spans="1:2" x14ac:dyDescent="0.25">
      <c r="A207" s="57">
        <v>10161903</v>
      </c>
      <c r="B207" s="58" t="s">
        <v>18012</v>
      </c>
    </row>
    <row r="208" spans="1:2" x14ac:dyDescent="0.25">
      <c r="A208" s="57">
        <v>10161904</v>
      </c>
      <c r="B208" s="58" t="s">
        <v>9941</v>
      </c>
    </row>
    <row r="209" spans="1:2" x14ac:dyDescent="0.25">
      <c r="A209" s="57">
        <v>10161905</v>
      </c>
      <c r="B209" s="58" t="s">
        <v>861</v>
      </c>
    </row>
    <row r="210" spans="1:2" x14ac:dyDescent="0.25">
      <c r="A210" s="57">
        <v>10161906</v>
      </c>
      <c r="B210" s="58" t="s">
        <v>10587</v>
      </c>
    </row>
    <row r="211" spans="1:2" x14ac:dyDescent="0.25">
      <c r="A211" s="57">
        <v>10161907</v>
      </c>
      <c r="B211" s="58" t="s">
        <v>1351</v>
      </c>
    </row>
    <row r="212" spans="1:2" x14ac:dyDescent="0.25">
      <c r="A212" s="57">
        <v>10161908</v>
      </c>
      <c r="B212" s="58" t="s">
        <v>11953</v>
      </c>
    </row>
    <row r="213" spans="1:2" x14ac:dyDescent="0.25">
      <c r="A213" s="57">
        <v>10171501</v>
      </c>
      <c r="B213" s="58" t="s">
        <v>19</v>
      </c>
    </row>
    <row r="214" spans="1:2" x14ac:dyDescent="0.25">
      <c r="A214" s="57">
        <v>10171502</v>
      </c>
      <c r="B214" s="58" t="s">
        <v>17615</v>
      </c>
    </row>
    <row r="215" spans="1:2" x14ac:dyDescent="0.25">
      <c r="A215" s="57">
        <v>10171503</v>
      </c>
      <c r="B215" s="58" t="s">
        <v>6483</v>
      </c>
    </row>
    <row r="216" spans="1:2" x14ac:dyDescent="0.25">
      <c r="A216" s="57">
        <v>10171504</v>
      </c>
      <c r="B216" s="58" t="s">
        <v>4500</v>
      </c>
    </row>
    <row r="217" spans="1:2" x14ac:dyDescent="0.25">
      <c r="A217" s="57">
        <v>10171601</v>
      </c>
      <c r="B217" s="58" t="s">
        <v>17571</v>
      </c>
    </row>
    <row r="218" spans="1:2" x14ac:dyDescent="0.25">
      <c r="A218" s="57">
        <v>10171602</v>
      </c>
      <c r="B218" s="58" t="s">
        <v>2205</v>
      </c>
    </row>
    <row r="219" spans="1:2" x14ac:dyDescent="0.25">
      <c r="A219" s="57">
        <v>10171603</v>
      </c>
      <c r="B219" s="58" t="s">
        <v>5124</v>
      </c>
    </row>
    <row r="220" spans="1:2" x14ac:dyDescent="0.25">
      <c r="A220" s="57">
        <v>10171604</v>
      </c>
      <c r="B220" s="58" t="s">
        <v>5792</v>
      </c>
    </row>
    <row r="221" spans="1:2" x14ac:dyDescent="0.25">
      <c r="A221" s="57">
        <v>10171605</v>
      </c>
      <c r="B221" s="58" t="s">
        <v>4185</v>
      </c>
    </row>
    <row r="222" spans="1:2" x14ac:dyDescent="0.25">
      <c r="A222" s="57">
        <v>10171701</v>
      </c>
      <c r="B222" s="58" t="s">
        <v>7318</v>
      </c>
    </row>
    <row r="223" spans="1:2" x14ac:dyDescent="0.25">
      <c r="A223" s="57">
        <v>10171702</v>
      </c>
      <c r="B223" s="58" t="s">
        <v>5084</v>
      </c>
    </row>
    <row r="224" spans="1:2" x14ac:dyDescent="0.25">
      <c r="A224" s="57">
        <v>10191506</v>
      </c>
      <c r="B224" s="58" t="s">
        <v>16992</v>
      </c>
    </row>
    <row r="225" spans="1:2" x14ac:dyDescent="0.25">
      <c r="A225" s="57">
        <v>10191507</v>
      </c>
      <c r="B225" s="58" t="s">
        <v>7365</v>
      </c>
    </row>
    <row r="226" spans="1:2" x14ac:dyDescent="0.25">
      <c r="A226" s="57">
        <v>10191508</v>
      </c>
      <c r="B226" s="58" t="s">
        <v>8475</v>
      </c>
    </row>
    <row r="227" spans="1:2" x14ac:dyDescent="0.25">
      <c r="A227" s="57">
        <v>10191509</v>
      </c>
      <c r="B227" s="58" t="s">
        <v>6188</v>
      </c>
    </row>
    <row r="228" spans="1:2" x14ac:dyDescent="0.25">
      <c r="A228" s="57">
        <v>10191701</v>
      </c>
      <c r="B228" s="58" t="s">
        <v>15088</v>
      </c>
    </row>
    <row r="229" spans="1:2" x14ac:dyDescent="0.25">
      <c r="A229" s="57">
        <v>10191703</v>
      </c>
      <c r="B229" s="58" t="s">
        <v>5994</v>
      </c>
    </row>
    <row r="230" spans="1:2" x14ac:dyDescent="0.25">
      <c r="A230" s="57">
        <v>10191704</v>
      </c>
      <c r="B230" s="58" t="s">
        <v>7961</v>
      </c>
    </row>
    <row r="231" spans="1:2" x14ac:dyDescent="0.25">
      <c r="A231" s="57">
        <v>10191705</v>
      </c>
      <c r="B231" s="58" t="s">
        <v>5227</v>
      </c>
    </row>
    <row r="232" spans="1:2" x14ac:dyDescent="0.25">
      <c r="A232" s="57">
        <v>10191706</v>
      </c>
      <c r="B232" s="58" t="s">
        <v>589</v>
      </c>
    </row>
    <row r="233" spans="1:2" x14ac:dyDescent="0.25">
      <c r="A233" s="57">
        <v>11101501</v>
      </c>
      <c r="B233" s="58" t="s">
        <v>1246</v>
      </c>
    </row>
    <row r="234" spans="1:2" x14ac:dyDescent="0.25">
      <c r="A234" s="57">
        <v>11101502</v>
      </c>
      <c r="B234" s="58" t="s">
        <v>15170</v>
      </c>
    </row>
    <row r="235" spans="1:2" x14ac:dyDescent="0.25">
      <c r="A235" s="57">
        <v>11101503</v>
      </c>
      <c r="B235" s="58" t="s">
        <v>4449</v>
      </c>
    </row>
    <row r="236" spans="1:2" x14ac:dyDescent="0.25">
      <c r="A236" s="57">
        <v>11101504</v>
      </c>
      <c r="B236" s="58" t="s">
        <v>15657</v>
      </c>
    </row>
    <row r="237" spans="1:2" x14ac:dyDescent="0.25">
      <c r="A237" s="57">
        <v>11101505</v>
      </c>
      <c r="B237" s="58" t="s">
        <v>6525</v>
      </c>
    </row>
    <row r="238" spans="1:2" x14ac:dyDescent="0.25">
      <c r="A238" s="57">
        <v>11101506</v>
      </c>
      <c r="B238" s="58" t="s">
        <v>988</v>
      </c>
    </row>
    <row r="239" spans="1:2" x14ac:dyDescent="0.25">
      <c r="A239" s="57">
        <v>11101507</v>
      </c>
      <c r="B239" s="58" t="s">
        <v>9597</v>
      </c>
    </row>
    <row r="240" spans="1:2" x14ac:dyDescent="0.25">
      <c r="A240" s="57">
        <v>11101508</v>
      </c>
      <c r="B240" s="58" t="s">
        <v>14635</v>
      </c>
    </row>
    <row r="241" spans="1:2" x14ac:dyDescent="0.25">
      <c r="A241" s="57">
        <v>11101509</v>
      </c>
      <c r="B241" s="58" t="s">
        <v>12520</v>
      </c>
    </row>
    <row r="242" spans="1:2" x14ac:dyDescent="0.25">
      <c r="A242" s="57">
        <v>11101510</v>
      </c>
      <c r="B242" s="58" t="s">
        <v>17279</v>
      </c>
    </row>
    <row r="243" spans="1:2" x14ac:dyDescent="0.25">
      <c r="A243" s="57">
        <v>11101511</v>
      </c>
      <c r="B243" s="58" t="s">
        <v>6291</v>
      </c>
    </row>
    <row r="244" spans="1:2" x14ac:dyDescent="0.25">
      <c r="A244" s="57">
        <v>11101512</v>
      </c>
      <c r="B244" s="58" t="s">
        <v>5578</v>
      </c>
    </row>
    <row r="245" spans="1:2" x14ac:dyDescent="0.25">
      <c r="A245" s="57">
        <v>11101513</v>
      </c>
      <c r="B245" s="58" t="s">
        <v>10049</v>
      </c>
    </row>
    <row r="246" spans="1:2" x14ac:dyDescent="0.25">
      <c r="A246" s="57">
        <v>11101514</v>
      </c>
      <c r="B246" s="58" t="s">
        <v>10455</v>
      </c>
    </row>
    <row r="247" spans="1:2" x14ac:dyDescent="0.25">
      <c r="A247" s="57">
        <v>11101515</v>
      </c>
      <c r="B247" s="58" t="s">
        <v>16605</v>
      </c>
    </row>
    <row r="248" spans="1:2" x14ac:dyDescent="0.25">
      <c r="A248" s="57">
        <v>11101516</v>
      </c>
      <c r="B248" s="58" t="s">
        <v>3197</v>
      </c>
    </row>
    <row r="249" spans="1:2" x14ac:dyDescent="0.25">
      <c r="A249" s="57">
        <v>11101517</v>
      </c>
      <c r="B249" s="58" t="s">
        <v>15098</v>
      </c>
    </row>
    <row r="250" spans="1:2" x14ac:dyDescent="0.25">
      <c r="A250" s="57">
        <v>11101518</v>
      </c>
      <c r="B250" s="58" t="s">
        <v>15847</v>
      </c>
    </row>
    <row r="251" spans="1:2" x14ac:dyDescent="0.25">
      <c r="A251" s="57">
        <v>11101519</v>
      </c>
      <c r="B251" s="58" t="s">
        <v>14301</v>
      </c>
    </row>
    <row r="252" spans="1:2" x14ac:dyDescent="0.25">
      <c r="A252" s="57">
        <v>11101520</v>
      </c>
      <c r="B252" s="58" t="s">
        <v>9735</v>
      </c>
    </row>
    <row r="253" spans="1:2" x14ac:dyDescent="0.25">
      <c r="A253" s="57">
        <v>11101521</v>
      </c>
      <c r="B253" s="58" t="s">
        <v>218</v>
      </c>
    </row>
    <row r="254" spans="1:2" x14ac:dyDescent="0.25">
      <c r="A254" s="57">
        <v>11101522</v>
      </c>
      <c r="B254" s="58" t="s">
        <v>11219</v>
      </c>
    </row>
    <row r="255" spans="1:2" x14ac:dyDescent="0.25">
      <c r="A255" s="57">
        <v>11101523</v>
      </c>
      <c r="B255" s="58" t="s">
        <v>13079</v>
      </c>
    </row>
    <row r="256" spans="1:2" x14ac:dyDescent="0.25">
      <c r="A256" s="57">
        <v>11101524</v>
      </c>
      <c r="B256" s="58" t="s">
        <v>13322</v>
      </c>
    </row>
    <row r="257" spans="1:2" x14ac:dyDescent="0.25">
      <c r="A257" s="57">
        <v>11101525</v>
      </c>
      <c r="B257" s="58" t="s">
        <v>18277</v>
      </c>
    </row>
    <row r="258" spans="1:2" x14ac:dyDescent="0.25">
      <c r="A258" s="57">
        <v>11101526</v>
      </c>
      <c r="B258" s="58" t="s">
        <v>13671</v>
      </c>
    </row>
    <row r="259" spans="1:2" x14ac:dyDescent="0.25">
      <c r="A259" s="57">
        <v>11101527</v>
      </c>
      <c r="B259" s="58" t="s">
        <v>10219</v>
      </c>
    </row>
    <row r="260" spans="1:2" x14ac:dyDescent="0.25">
      <c r="A260" s="57">
        <v>11101601</v>
      </c>
      <c r="B260" s="58" t="s">
        <v>7454</v>
      </c>
    </row>
    <row r="261" spans="1:2" x14ac:dyDescent="0.25">
      <c r="A261" s="57">
        <v>11101602</v>
      </c>
      <c r="B261" s="58" t="s">
        <v>10679</v>
      </c>
    </row>
    <row r="262" spans="1:2" x14ac:dyDescent="0.25">
      <c r="A262" s="57">
        <v>11101603</v>
      </c>
      <c r="B262" s="58" t="s">
        <v>16253</v>
      </c>
    </row>
    <row r="263" spans="1:2" x14ac:dyDescent="0.25">
      <c r="A263" s="57">
        <v>11101604</v>
      </c>
      <c r="B263" s="58" t="s">
        <v>5453</v>
      </c>
    </row>
    <row r="264" spans="1:2" x14ac:dyDescent="0.25">
      <c r="A264" s="57">
        <v>11101605</v>
      </c>
      <c r="B264" s="58" t="s">
        <v>9824</v>
      </c>
    </row>
    <row r="265" spans="1:2" x14ac:dyDescent="0.25">
      <c r="A265" s="57">
        <v>11101606</v>
      </c>
      <c r="B265" s="58" t="s">
        <v>13292</v>
      </c>
    </row>
    <row r="266" spans="1:2" x14ac:dyDescent="0.25">
      <c r="A266" s="57">
        <v>11101607</v>
      </c>
      <c r="B266" s="58" t="s">
        <v>8000</v>
      </c>
    </row>
    <row r="267" spans="1:2" x14ac:dyDescent="0.25">
      <c r="A267" s="57">
        <v>11101608</v>
      </c>
      <c r="B267" s="58" t="s">
        <v>17177</v>
      </c>
    </row>
    <row r="268" spans="1:2" x14ac:dyDescent="0.25">
      <c r="A268" s="57">
        <v>11101609</v>
      </c>
      <c r="B268" s="58" t="s">
        <v>168</v>
      </c>
    </row>
    <row r="269" spans="1:2" x14ac:dyDescent="0.25">
      <c r="A269" s="57">
        <v>11101610</v>
      </c>
      <c r="B269" s="58" t="s">
        <v>571</v>
      </c>
    </row>
    <row r="270" spans="1:2" x14ac:dyDescent="0.25">
      <c r="A270" s="57">
        <v>11101611</v>
      </c>
      <c r="B270" s="58" t="s">
        <v>8883</v>
      </c>
    </row>
    <row r="271" spans="1:2" x14ac:dyDescent="0.25">
      <c r="A271" s="57">
        <v>11101612</v>
      </c>
      <c r="B271" s="58" t="s">
        <v>196</v>
      </c>
    </row>
    <row r="272" spans="1:2" x14ac:dyDescent="0.25">
      <c r="A272" s="57">
        <v>11101613</v>
      </c>
      <c r="B272" s="58" t="s">
        <v>6642</v>
      </c>
    </row>
    <row r="273" spans="1:2" x14ac:dyDescent="0.25">
      <c r="A273" s="57">
        <v>11101614</v>
      </c>
      <c r="B273" s="58" t="s">
        <v>4632</v>
      </c>
    </row>
    <row r="274" spans="1:2" x14ac:dyDescent="0.25">
      <c r="A274" s="57">
        <v>11101615</v>
      </c>
      <c r="B274" s="58" t="s">
        <v>6942</v>
      </c>
    </row>
    <row r="275" spans="1:2" x14ac:dyDescent="0.25">
      <c r="A275" s="57">
        <v>11101616</v>
      </c>
      <c r="B275" s="58" t="s">
        <v>2259</v>
      </c>
    </row>
    <row r="276" spans="1:2" x14ac:dyDescent="0.25">
      <c r="A276" s="57">
        <v>11101617</v>
      </c>
      <c r="B276" s="58" t="s">
        <v>15508</v>
      </c>
    </row>
    <row r="277" spans="1:2" x14ac:dyDescent="0.25">
      <c r="A277" s="57">
        <v>11101618</v>
      </c>
      <c r="B277" s="58" t="s">
        <v>12284</v>
      </c>
    </row>
    <row r="278" spans="1:2" x14ac:dyDescent="0.25">
      <c r="A278" s="57">
        <v>11101619</v>
      </c>
      <c r="B278" s="58" t="s">
        <v>958</v>
      </c>
    </row>
    <row r="279" spans="1:2" x14ac:dyDescent="0.25">
      <c r="A279" s="57">
        <v>11101620</v>
      </c>
      <c r="B279" s="58" t="s">
        <v>3821</v>
      </c>
    </row>
    <row r="280" spans="1:2" x14ac:dyDescent="0.25">
      <c r="A280" s="57">
        <v>11101621</v>
      </c>
      <c r="B280" s="58" t="s">
        <v>7934</v>
      </c>
    </row>
    <row r="281" spans="1:2" x14ac:dyDescent="0.25">
      <c r="A281" s="57">
        <v>11101622</v>
      </c>
      <c r="B281" s="58" t="s">
        <v>16851</v>
      </c>
    </row>
    <row r="282" spans="1:2" x14ac:dyDescent="0.25">
      <c r="A282" s="57">
        <v>11101623</v>
      </c>
      <c r="B282" s="58" t="s">
        <v>10192</v>
      </c>
    </row>
    <row r="283" spans="1:2" x14ac:dyDescent="0.25">
      <c r="A283" s="57">
        <v>11101701</v>
      </c>
      <c r="B283" s="58" t="s">
        <v>12451</v>
      </c>
    </row>
    <row r="284" spans="1:2" x14ac:dyDescent="0.25">
      <c r="A284" s="57">
        <v>11101702</v>
      </c>
      <c r="B284" s="58" t="s">
        <v>18281</v>
      </c>
    </row>
    <row r="285" spans="1:2" x14ac:dyDescent="0.25">
      <c r="A285" s="57">
        <v>11101703</v>
      </c>
      <c r="B285" s="58" t="s">
        <v>5580</v>
      </c>
    </row>
    <row r="286" spans="1:2" x14ac:dyDescent="0.25">
      <c r="A286" s="57">
        <v>11101704</v>
      </c>
      <c r="B286" s="58" t="s">
        <v>12758</v>
      </c>
    </row>
    <row r="287" spans="1:2" x14ac:dyDescent="0.25">
      <c r="A287" s="57">
        <v>11101705</v>
      </c>
      <c r="B287" s="58" t="s">
        <v>13100</v>
      </c>
    </row>
    <row r="288" spans="1:2" x14ac:dyDescent="0.25">
      <c r="A288" s="57">
        <v>11101706</v>
      </c>
      <c r="B288" s="58" t="s">
        <v>14042</v>
      </c>
    </row>
    <row r="289" spans="1:2" x14ac:dyDescent="0.25">
      <c r="A289" s="57">
        <v>11101707</v>
      </c>
      <c r="B289" s="58" t="s">
        <v>12685</v>
      </c>
    </row>
    <row r="290" spans="1:2" x14ac:dyDescent="0.25">
      <c r="A290" s="57">
        <v>11101708</v>
      </c>
      <c r="B290" s="58" t="s">
        <v>5251</v>
      </c>
    </row>
    <row r="291" spans="1:2" x14ac:dyDescent="0.25">
      <c r="A291" s="57">
        <v>11101709</v>
      </c>
      <c r="B291" s="58" t="s">
        <v>12313</v>
      </c>
    </row>
    <row r="292" spans="1:2" x14ac:dyDescent="0.25">
      <c r="A292" s="57">
        <v>11101710</v>
      </c>
      <c r="B292" s="58" t="s">
        <v>1387</v>
      </c>
    </row>
    <row r="293" spans="1:2" x14ac:dyDescent="0.25">
      <c r="A293" s="57">
        <v>11101711</v>
      </c>
      <c r="B293" s="58" t="s">
        <v>16572</v>
      </c>
    </row>
    <row r="294" spans="1:2" x14ac:dyDescent="0.25">
      <c r="A294" s="57">
        <v>11101712</v>
      </c>
      <c r="B294" s="58" t="s">
        <v>3814</v>
      </c>
    </row>
    <row r="295" spans="1:2" x14ac:dyDescent="0.25">
      <c r="A295" s="57">
        <v>11101713</v>
      </c>
      <c r="B295" s="58" t="s">
        <v>6713</v>
      </c>
    </row>
    <row r="296" spans="1:2" x14ac:dyDescent="0.25">
      <c r="A296" s="57">
        <v>11101714</v>
      </c>
      <c r="B296" s="58" t="s">
        <v>6844</v>
      </c>
    </row>
    <row r="297" spans="1:2" x14ac:dyDescent="0.25">
      <c r="A297" s="57">
        <v>11101715</v>
      </c>
      <c r="B297" s="58" t="s">
        <v>17158</v>
      </c>
    </row>
    <row r="298" spans="1:2" x14ac:dyDescent="0.25">
      <c r="A298" s="57">
        <v>11101716</v>
      </c>
      <c r="B298" s="58" t="s">
        <v>10864</v>
      </c>
    </row>
    <row r="299" spans="1:2" x14ac:dyDescent="0.25">
      <c r="A299" s="57">
        <v>11101717</v>
      </c>
      <c r="B299" s="58" t="s">
        <v>17924</v>
      </c>
    </row>
    <row r="300" spans="1:2" x14ac:dyDescent="0.25">
      <c r="A300" s="57">
        <v>11101718</v>
      </c>
      <c r="B300" s="58" t="s">
        <v>8416</v>
      </c>
    </row>
    <row r="301" spans="1:2" x14ac:dyDescent="0.25">
      <c r="A301" s="57">
        <v>11101719</v>
      </c>
      <c r="B301" s="58" t="s">
        <v>5782</v>
      </c>
    </row>
    <row r="302" spans="1:2" x14ac:dyDescent="0.25">
      <c r="A302" s="57">
        <v>11101801</v>
      </c>
      <c r="B302" s="58" t="s">
        <v>18062</v>
      </c>
    </row>
    <row r="303" spans="1:2" x14ac:dyDescent="0.25">
      <c r="A303" s="57">
        <v>11101802</v>
      </c>
      <c r="B303" s="58" t="s">
        <v>587</v>
      </c>
    </row>
    <row r="304" spans="1:2" x14ac:dyDescent="0.25">
      <c r="A304" s="57">
        <v>11101803</v>
      </c>
      <c r="B304" s="58" t="s">
        <v>15237</v>
      </c>
    </row>
    <row r="305" spans="1:2" x14ac:dyDescent="0.25">
      <c r="A305" s="57">
        <v>11111501</v>
      </c>
      <c r="B305" s="58" t="s">
        <v>1270</v>
      </c>
    </row>
    <row r="306" spans="1:2" x14ac:dyDescent="0.25">
      <c r="A306" s="57">
        <v>11111502</v>
      </c>
      <c r="B306" s="58" t="s">
        <v>130</v>
      </c>
    </row>
    <row r="307" spans="1:2" x14ac:dyDescent="0.25">
      <c r="A307" s="57">
        <v>11111503</v>
      </c>
      <c r="B307" s="58" t="s">
        <v>12447</v>
      </c>
    </row>
    <row r="308" spans="1:2" x14ac:dyDescent="0.25">
      <c r="A308" s="57">
        <v>11111601</v>
      </c>
      <c r="B308" s="58" t="s">
        <v>5451</v>
      </c>
    </row>
    <row r="309" spans="1:2" x14ac:dyDescent="0.25">
      <c r="A309" s="57">
        <v>11111602</v>
      </c>
      <c r="B309" s="58" t="s">
        <v>9236</v>
      </c>
    </row>
    <row r="310" spans="1:2" x14ac:dyDescent="0.25">
      <c r="A310" s="57">
        <v>11111603</v>
      </c>
      <c r="B310" s="58" t="s">
        <v>8419</v>
      </c>
    </row>
    <row r="311" spans="1:2" x14ac:dyDescent="0.25">
      <c r="A311" s="57">
        <v>11111604</v>
      </c>
      <c r="B311" s="58" t="s">
        <v>3793</v>
      </c>
    </row>
    <row r="312" spans="1:2" x14ac:dyDescent="0.25">
      <c r="A312" s="57">
        <v>11111605</v>
      </c>
      <c r="B312" s="58" t="s">
        <v>14643</v>
      </c>
    </row>
    <row r="313" spans="1:2" x14ac:dyDescent="0.25">
      <c r="A313" s="57">
        <v>11111606</v>
      </c>
      <c r="B313" s="58" t="s">
        <v>5742</v>
      </c>
    </row>
    <row r="314" spans="1:2" x14ac:dyDescent="0.25">
      <c r="A314" s="57">
        <v>11111607</v>
      </c>
      <c r="B314" s="58" t="s">
        <v>3340</v>
      </c>
    </row>
    <row r="315" spans="1:2" x14ac:dyDescent="0.25">
      <c r="A315" s="57">
        <v>11111608</v>
      </c>
      <c r="B315" s="58" t="s">
        <v>18596</v>
      </c>
    </row>
    <row r="316" spans="1:2" x14ac:dyDescent="0.25">
      <c r="A316" s="57">
        <v>11111609</v>
      </c>
      <c r="B316" s="58" t="s">
        <v>12863</v>
      </c>
    </row>
    <row r="317" spans="1:2" x14ac:dyDescent="0.25">
      <c r="A317" s="57">
        <v>11111610</v>
      </c>
      <c r="B317" s="58" t="s">
        <v>17675</v>
      </c>
    </row>
    <row r="318" spans="1:2" x14ac:dyDescent="0.25">
      <c r="A318" s="57">
        <v>11111611</v>
      </c>
      <c r="B318" s="58" t="s">
        <v>2501</v>
      </c>
    </row>
    <row r="319" spans="1:2" x14ac:dyDescent="0.25">
      <c r="A319" s="57">
        <v>11111701</v>
      </c>
      <c r="B319" s="58" t="s">
        <v>24</v>
      </c>
    </row>
    <row r="320" spans="1:2" x14ac:dyDescent="0.25">
      <c r="A320" s="57">
        <v>11111801</v>
      </c>
      <c r="B320" s="58" t="s">
        <v>3621</v>
      </c>
    </row>
    <row r="321" spans="1:2" x14ac:dyDescent="0.25">
      <c r="A321" s="57">
        <v>11111802</v>
      </c>
      <c r="B321" s="58" t="s">
        <v>9095</v>
      </c>
    </row>
    <row r="322" spans="1:2" x14ac:dyDescent="0.25">
      <c r="A322" s="57">
        <v>11111803</v>
      </c>
      <c r="B322" s="58" t="s">
        <v>3987</v>
      </c>
    </row>
    <row r="323" spans="1:2" x14ac:dyDescent="0.25">
      <c r="A323" s="57">
        <v>11111804</v>
      </c>
      <c r="B323" s="58" t="s">
        <v>16018</v>
      </c>
    </row>
    <row r="324" spans="1:2" x14ac:dyDescent="0.25">
      <c r="A324" s="57">
        <v>11111805</v>
      </c>
      <c r="B324" s="58" t="s">
        <v>13894</v>
      </c>
    </row>
    <row r="325" spans="1:2" x14ac:dyDescent="0.25">
      <c r="A325" s="57">
        <v>11111806</v>
      </c>
      <c r="B325" s="58" t="s">
        <v>6668</v>
      </c>
    </row>
    <row r="326" spans="1:2" x14ac:dyDescent="0.25">
      <c r="A326" s="57">
        <v>11111807</v>
      </c>
      <c r="B326" s="58" t="s">
        <v>9472</v>
      </c>
    </row>
    <row r="327" spans="1:2" x14ac:dyDescent="0.25">
      <c r="A327" s="57">
        <v>11111808</v>
      </c>
      <c r="B327" s="58" t="s">
        <v>11618</v>
      </c>
    </row>
    <row r="328" spans="1:2" x14ac:dyDescent="0.25">
      <c r="A328" s="57">
        <v>11111809</v>
      </c>
      <c r="B328" s="58" t="s">
        <v>4779</v>
      </c>
    </row>
    <row r="329" spans="1:2" x14ac:dyDescent="0.25">
      <c r="A329" s="57">
        <v>11111810</v>
      </c>
      <c r="B329" s="58" t="s">
        <v>8378</v>
      </c>
    </row>
    <row r="330" spans="1:2" x14ac:dyDescent="0.25">
      <c r="A330" s="57">
        <v>11121502</v>
      </c>
      <c r="B330" s="58" t="s">
        <v>12290</v>
      </c>
    </row>
    <row r="331" spans="1:2" x14ac:dyDescent="0.25">
      <c r="A331" s="57">
        <v>11121503</v>
      </c>
      <c r="B331" s="58" t="s">
        <v>16910</v>
      </c>
    </row>
    <row r="332" spans="1:2" x14ac:dyDescent="0.25">
      <c r="A332" s="57">
        <v>11121603</v>
      </c>
      <c r="B332" s="58" t="s">
        <v>8978</v>
      </c>
    </row>
    <row r="333" spans="1:2" x14ac:dyDescent="0.25">
      <c r="A333" s="57">
        <v>11121604</v>
      </c>
      <c r="B333" s="58" t="s">
        <v>11895</v>
      </c>
    </row>
    <row r="334" spans="1:2" x14ac:dyDescent="0.25">
      <c r="A334" s="57">
        <v>11121605</v>
      </c>
      <c r="B334" s="58" t="s">
        <v>5727</v>
      </c>
    </row>
    <row r="335" spans="1:2" x14ac:dyDescent="0.25">
      <c r="A335" s="57">
        <v>11121606</v>
      </c>
      <c r="B335" s="58" t="s">
        <v>5527</v>
      </c>
    </row>
    <row r="336" spans="1:2" x14ac:dyDescent="0.25">
      <c r="A336" s="57">
        <v>11121607</v>
      </c>
      <c r="B336" s="58" t="s">
        <v>13871</v>
      </c>
    </row>
    <row r="337" spans="1:2" x14ac:dyDescent="0.25">
      <c r="A337" s="57">
        <v>11121608</v>
      </c>
      <c r="B337" s="58" t="s">
        <v>16555</v>
      </c>
    </row>
    <row r="338" spans="1:2" x14ac:dyDescent="0.25">
      <c r="A338" s="57">
        <v>11121609</v>
      </c>
      <c r="B338" s="58" t="s">
        <v>5080</v>
      </c>
    </row>
    <row r="339" spans="1:2" x14ac:dyDescent="0.25">
      <c r="A339" s="57">
        <v>11121610</v>
      </c>
      <c r="B339" s="58" t="s">
        <v>15163</v>
      </c>
    </row>
    <row r="340" spans="1:2" x14ac:dyDescent="0.25">
      <c r="A340" s="57">
        <v>11121611</v>
      </c>
      <c r="B340" s="58" t="s">
        <v>6558</v>
      </c>
    </row>
    <row r="341" spans="1:2" x14ac:dyDescent="0.25">
      <c r="A341" s="57">
        <v>11121612</v>
      </c>
      <c r="B341" s="58" t="s">
        <v>18394</v>
      </c>
    </row>
    <row r="342" spans="1:2" x14ac:dyDescent="0.25">
      <c r="A342" s="57">
        <v>11121701</v>
      </c>
      <c r="B342" s="58" t="s">
        <v>6205</v>
      </c>
    </row>
    <row r="343" spans="1:2" x14ac:dyDescent="0.25">
      <c r="A343" s="57">
        <v>11121702</v>
      </c>
      <c r="B343" s="58" t="s">
        <v>721</v>
      </c>
    </row>
    <row r="344" spans="1:2" x14ac:dyDescent="0.25">
      <c r="A344" s="57">
        <v>11121703</v>
      </c>
      <c r="B344" s="58" t="s">
        <v>4403</v>
      </c>
    </row>
    <row r="345" spans="1:2" x14ac:dyDescent="0.25">
      <c r="A345" s="57">
        <v>11121705</v>
      </c>
      <c r="B345" s="58" t="s">
        <v>10891</v>
      </c>
    </row>
    <row r="346" spans="1:2" x14ac:dyDescent="0.25">
      <c r="A346" s="57">
        <v>11121706</v>
      </c>
      <c r="B346" s="58" t="s">
        <v>10</v>
      </c>
    </row>
    <row r="347" spans="1:2" x14ac:dyDescent="0.25">
      <c r="A347" s="57">
        <v>11121707</v>
      </c>
      <c r="B347" s="58" t="s">
        <v>18592</v>
      </c>
    </row>
    <row r="348" spans="1:2" x14ac:dyDescent="0.25">
      <c r="A348" s="57">
        <v>11121708</v>
      </c>
      <c r="B348" s="58" t="s">
        <v>15605</v>
      </c>
    </row>
    <row r="349" spans="1:2" x14ac:dyDescent="0.25">
      <c r="A349" s="57">
        <v>11121709</v>
      </c>
      <c r="B349" s="58" t="s">
        <v>1500</v>
      </c>
    </row>
    <row r="350" spans="1:2" x14ac:dyDescent="0.25">
      <c r="A350" s="57">
        <v>11121710</v>
      </c>
      <c r="B350" s="58" t="s">
        <v>13833</v>
      </c>
    </row>
    <row r="351" spans="1:2" x14ac:dyDescent="0.25">
      <c r="A351" s="57">
        <v>11121801</v>
      </c>
      <c r="B351" s="58" t="s">
        <v>3155</v>
      </c>
    </row>
    <row r="352" spans="1:2" x14ac:dyDescent="0.25">
      <c r="A352" s="57">
        <v>11121802</v>
      </c>
      <c r="B352" s="58" t="s">
        <v>17404</v>
      </c>
    </row>
    <row r="353" spans="1:2" x14ac:dyDescent="0.25">
      <c r="A353" s="57">
        <v>11121803</v>
      </c>
      <c r="B353" s="58" t="s">
        <v>14622</v>
      </c>
    </row>
    <row r="354" spans="1:2" x14ac:dyDescent="0.25">
      <c r="A354" s="57">
        <v>11121804</v>
      </c>
      <c r="B354" s="58" t="s">
        <v>14114</v>
      </c>
    </row>
    <row r="355" spans="1:2" x14ac:dyDescent="0.25">
      <c r="A355" s="57">
        <v>11121805</v>
      </c>
      <c r="B355" s="58" t="s">
        <v>9468</v>
      </c>
    </row>
    <row r="356" spans="1:2" x14ac:dyDescent="0.25">
      <c r="A356" s="57">
        <v>11121806</v>
      </c>
      <c r="B356" s="58" t="s">
        <v>16915</v>
      </c>
    </row>
    <row r="357" spans="1:2" x14ac:dyDescent="0.25">
      <c r="A357" s="57">
        <v>11121807</v>
      </c>
      <c r="B357" s="58" t="s">
        <v>18775</v>
      </c>
    </row>
    <row r="358" spans="1:2" x14ac:dyDescent="0.25">
      <c r="A358" s="57">
        <v>11121808</v>
      </c>
      <c r="B358" s="58" t="s">
        <v>16286</v>
      </c>
    </row>
    <row r="359" spans="1:2" x14ac:dyDescent="0.25">
      <c r="A359" s="57">
        <v>11121809</v>
      </c>
      <c r="B359" s="58" t="s">
        <v>16691</v>
      </c>
    </row>
    <row r="360" spans="1:2" x14ac:dyDescent="0.25">
      <c r="A360" s="57">
        <v>11121810</v>
      </c>
      <c r="B360" s="58" t="s">
        <v>14277</v>
      </c>
    </row>
    <row r="361" spans="1:2" x14ac:dyDescent="0.25">
      <c r="A361" s="57">
        <v>11121901</v>
      </c>
      <c r="B361" s="58" t="s">
        <v>11427</v>
      </c>
    </row>
    <row r="362" spans="1:2" x14ac:dyDescent="0.25">
      <c r="A362" s="57">
        <v>11131501</v>
      </c>
      <c r="B362" s="58" t="s">
        <v>16363</v>
      </c>
    </row>
    <row r="363" spans="1:2" x14ac:dyDescent="0.25">
      <c r="A363" s="57">
        <v>11131502</v>
      </c>
      <c r="B363" s="58" t="s">
        <v>15076</v>
      </c>
    </row>
    <row r="364" spans="1:2" x14ac:dyDescent="0.25">
      <c r="A364" s="57">
        <v>11131503</v>
      </c>
      <c r="B364" s="58" t="s">
        <v>8522</v>
      </c>
    </row>
    <row r="365" spans="1:2" x14ac:dyDescent="0.25">
      <c r="A365" s="57">
        <v>11131504</v>
      </c>
      <c r="B365" s="58" t="s">
        <v>15784</v>
      </c>
    </row>
    <row r="366" spans="1:2" x14ac:dyDescent="0.25">
      <c r="A366" s="57">
        <v>11131505</v>
      </c>
      <c r="B366" s="58" t="s">
        <v>5014</v>
      </c>
    </row>
    <row r="367" spans="1:2" x14ac:dyDescent="0.25">
      <c r="A367" s="57">
        <v>11131506</v>
      </c>
      <c r="B367" s="58" t="s">
        <v>4619</v>
      </c>
    </row>
    <row r="368" spans="1:2" x14ac:dyDescent="0.25">
      <c r="A368" s="57">
        <v>11131507</v>
      </c>
      <c r="B368" s="58" t="s">
        <v>12867</v>
      </c>
    </row>
    <row r="369" spans="1:2" x14ac:dyDescent="0.25">
      <c r="A369" s="57">
        <v>11131508</v>
      </c>
      <c r="B369" s="58" t="s">
        <v>10716</v>
      </c>
    </row>
    <row r="370" spans="1:2" x14ac:dyDescent="0.25">
      <c r="A370" s="57">
        <v>11131601</v>
      </c>
      <c r="B370" s="58" t="s">
        <v>13050</v>
      </c>
    </row>
    <row r="371" spans="1:2" x14ac:dyDescent="0.25">
      <c r="A371" s="57">
        <v>11131602</v>
      </c>
      <c r="B371" s="58" t="s">
        <v>13774</v>
      </c>
    </row>
    <row r="372" spans="1:2" x14ac:dyDescent="0.25">
      <c r="A372" s="57">
        <v>11131603</v>
      </c>
      <c r="B372" s="58" t="s">
        <v>7842</v>
      </c>
    </row>
    <row r="373" spans="1:2" x14ac:dyDescent="0.25">
      <c r="A373" s="57">
        <v>11131604</v>
      </c>
      <c r="B373" s="58" t="s">
        <v>5834</v>
      </c>
    </row>
    <row r="374" spans="1:2" x14ac:dyDescent="0.25">
      <c r="A374" s="57">
        <v>11131605</v>
      </c>
      <c r="B374" s="58" t="s">
        <v>12113</v>
      </c>
    </row>
    <row r="375" spans="1:2" x14ac:dyDescent="0.25">
      <c r="A375" s="57">
        <v>11131606</v>
      </c>
      <c r="B375" s="58" t="s">
        <v>2254</v>
      </c>
    </row>
    <row r="376" spans="1:2" x14ac:dyDescent="0.25">
      <c r="A376" s="57">
        <v>11131607</v>
      </c>
      <c r="B376" s="58" t="s">
        <v>4072</v>
      </c>
    </row>
    <row r="377" spans="1:2" x14ac:dyDescent="0.25">
      <c r="A377" s="57">
        <v>11131608</v>
      </c>
      <c r="B377" s="58" t="s">
        <v>9714</v>
      </c>
    </row>
    <row r="378" spans="1:2" x14ac:dyDescent="0.25">
      <c r="A378" s="57">
        <v>11141601</v>
      </c>
      <c r="B378" s="58" t="s">
        <v>7405</v>
      </c>
    </row>
    <row r="379" spans="1:2" x14ac:dyDescent="0.25">
      <c r="A379" s="57">
        <v>11141602</v>
      </c>
      <c r="B379" s="58" t="s">
        <v>13396</v>
      </c>
    </row>
    <row r="380" spans="1:2" x14ac:dyDescent="0.25">
      <c r="A380" s="57">
        <v>11141603</v>
      </c>
      <c r="B380" s="58" t="s">
        <v>3606</v>
      </c>
    </row>
    <row r="381" spans="1:2" x14ac:dyDescent="0.25">
      <c r="A381" s="57">
        <v>11141604</v>
      </c>
      <c r="B381" s="58" t="s">
        <v>12568</v>
      </c>
    </row>
    <row r="382" spans="1:2" x14ac:dyDescent="0.25">
      <c r="A382" s="57">
        <v>11141605</v>
      </c>
      <c r="B382" s="58" t="s">
        <v>3412</v>
      </c>
    </row>
    <row r="383" spans="1:2" x14ac:dyDescent="0.25">
      <c r="A383" s="57">
        <v>11141606</v>
      </c>
      <c r="B383" s="58" t="s">
        <v>6760</v>
      </c>
    </row>
    <row r="384" spans="1:2" x14ac:dyDescent="0.25">
      <c r="A384" s="57">
        <v>11141607</v>
      </c>
      <c r="B384" s="58" t="s">
        <v>3521</v>
      </c>
    </row>
    <row r="385" spans="1:2" x14ac:dyDescent="0.25">
      <c r="A385" s="57">
        <v>11141608</v>
      </c>
      <c r="B385" s="58" t="s">
        <v>7639</v>
      </c>
    </row>
    <row r="386" spans="1:2" x14ac:dyDescent="0.25">
      <c r="A386" s="57">
        <v>11141609</v>
      </c>
      <c r="B386" s="58" t="s">
        <v>16826</v>
      </c>
    </row>
    <row r="387" spans="1:2" x14ac:dyDescent="0.25">
      <c r="A387" s="57">
        <v>11141610</v>
      </c>
      <c r="B387" s="58" t="s">
        <v>10939</v>
      </c>
    </row>
    <row r="388" spans="1:2" x14ac:dyDescent="0.25">
      <c r="A388" s="57">
        <v>11141701</v>
      </c>
      <c r="B388" s="58" t="s">
        <v>7428</v>
      </c>
    </row>
    <row r="389" spans="1:2" x14ac:dyDescent="0.25">
      <c r="A389" s="57">
        <v>11141702</v>
      </c>
      <c r="B389" s="58" t="s">
        <v>13803</v>
      </c>
    </row>
    <row r="390" spans="1:2" x14ac:dyDescent="0.25">
      <c r="A390" s="57">
        <v>11151501</v>
      </c>
      <c r="B390" s="58" t="s">
        <v>1741</v>
      </c>
    </row>
    <row r="391" spans="1:2" x14ac:dyDescent="0.25">
      <c r="A391" s="57">
        <v>11151502</v>
      </c>
      <c r="B391" s="58" t="s">
        <v>7308</v>
      </c>
    </row>
    <row r="392" spans="1:2" x14ac:dyDescent="0.25">
      <c r="A392" s="57">
        <v>11151503</v>
      </c>
      <c r="B392" s="58" t="s">
        <v>15965</v>
      </c>
    </row>
    <row r="393" spans="1:2" x14ac:dyDescent="0.25">
      <c r="A393" s="57">
        <v>11151504</v>
      </c>
      <c r="B393" s="58" t="s">
        <v>12329</v>
      </c>
    </row>
    <row r="394" spans="1:2" x14ac:dyDescent="0.25">
      <c r="A394" s="57">
        <v>11151505</v>
      </c>
      <c r="B394" s="58" t="s">
        <v>11802</v>
      </c>
    </row>
    <row r="395" spans="1:2" x14ac:dyDescent="0.25">
      <c r="A395" s="57">
        <v>11151506</v>
      </c>
      <c r="B395" s="58" t="s">
        <v>15443</v>
      </c>
    </row>
    <row r="396" spans="1:2" x14ac:dyDescent="0.25">
      <c r="A396" s="57">
        <v>11151507</v>
      </c>
      <c r="B396" s="58" t="s">
        <v>14572</v>
      </c>
    </row>
    <row r="397" spans="1:2" x14ac:dyDescent="0.25">
      <c r="A397" s="57">
        <v>11151508</v>
      </c>
      <c r="B397" s="58" t="s">
        <v>6917</v>
      </c>
    </row>
    <row r="398" spans="1:2" x14ac:dyDescent="0.25">
      <c r="A398" s="57">
        <v>11151509</v>
      </c>
      <c r="B398" s="58" t="s">
        <v>104</v>
      </c>
    </row>
    <row r="399" spans="1:2" x14ac:dyDescent="0.25">
      <c r="A399" s="57">
        <v>11151510</v>
      </c>
      <c r="B399" s="58" t="s">
        <v>18698</v>
      </c>
    </row>
    <row r="400" spans="1:2" x14ac:dyDescent="0.25">
      <c r="A400" s="57">
        <v>11151511</v>
      </c>
      <c r="B400" s="58" t="s">
        <v>4339</v>
      </c>
    </row>
    <row r="401" spans="1:2" x14ac:dyDescent="0.25">
      <c r="A401" s="57">
        <v>11151512</v>
      </c>
      <c r="B401" s="58" t="s">
        <v>18134</v>
      </c>
    </row>
    <row r="402" spans="1:2" x14ac:dyDescent="0.25">
      <c r="A402" s="57">
        <v>11151513</v>
      </c>
      <c r="B402" s="58" t="s">
        <v>15941</v>
      </c>
    </row>
    <row r="403" spans="1:2" x14ac:dyDescent="0.25">
      <c r="A403" s="57">
        <v>11151514</v>
      </c>
      <c r="B403" s="58" t="s">
        <v>620</v>
      </c>
    </row>
    <row r="404" spans="1:2" x14ac:dyDescent="0.25">
      <c r="A404" s="57">
        <v>11151515</v>
      </c>
      <c r="B404" s="58" t="s">
        <v>15951</v>
      </c>
    </row>
    <row r="405" spans="1:2" x14ac:dyDescent="0.25">
      <c r="A405" s="57">
        <v>11151601</v>
      </c>
      <c r="B405" s="58" t="s">
        <v>16134</v>
      </c>
    </row>
    <row r="406" spans="1:2" x14ac:dyDescent="0.25">
      <c r="A406" s="57">
        <v>11151602</v>
      </c>
      <c r="B406" s="58" t="s">
        <v>18139</v>
      </c>
    </row>
    <row r="407" spans="1:2" x14ac:dyDescent="0.25">
      <c r="A407" s="57">
        <v>11151603</v>
      </c>
      <c r="B407" s="58" t="s">
        <v>17174</v>
      </c>
    </row>
    <row r="408" spans="1:2" x14ac:dyDescent="0.25">
      <c r="A408" s="57">
        <v>11151604</v>
      </c>
      <c r="B408" s="58" t="s">
        <v>2452</v>
      </c>
    </row>
    <row r="409" spans="1:2" x14ac:dyDescent="0.25">
      <c r="A409" s="57">
        <v>11151605</v>
      </c>
      <c r="B409" s="58" t="s">
        <v>1216</v>
      </c>
    </row>
    <row r="410" spans="1:2" x14ac:dyDescent="0.25">
      <c r="A410" s="57">
        <v>11151606</v>
      </c>
      <c r="B410" s="58" t="s">
        <v>13132</v>
      </c>
    </row>
    <row r="411" spans="1:2" x14ac:dyDescent="0.25">
      <c r="A411" s="57">
        <v>11151607</v>
      </c>
      <c r="B411" s="58" t="s">
        <v>3596</v>
      </c>
    </row>
    <row r="412" spans="1:2" x14ac:dyDescent="0.25">
      <c r="A412" s="57">
        <v>11151608</v>
      </c>
      <c r="B412" s="58" t="s">
        <v>6369</v>
      </c>
    </row>
    <row r="413" spans="1:2" x14ac:dyDescent="0.25">
      <c r="A413" s="57">
        <v>11151609</v>
      </c>
      <c r="B413" s="58" t="s">
        <v>8232</v>
      </c>
    </row>
    <row r="414" spans="1:2" x14ac:dyDescent="0.25">
      <c r="A414" s="57">
        <v>11151610</v>
      </c>
      <c r="B414" s="58" t="s">
        <v>7996</v>
      </c>
    </row>
    <row r="415" spans="1:2" x14ac:dyDescent="0.25">
      <c r="A415" s="57">
        <v>11151611</v>
      </c>
      <c r="B415" s="58" t="s">
        <v>2309</v>
      </c>
    </row>
    <row r="416" spans="1:2" x14ac:dyDescent="0.25">
      <c r="A416" s="57">
        <v>11151612</v>
      </c>
      <c r="B416" s="58" t="s">
        <v>14825</v>
      </c>
    </row>
    <row r="417" spans="1:2" x14ac:dyDescent="0.25">
      <c r="A417" s="57">
        <v>11151701</v>
      </c>
      <c r="B417" s="58" t="s">
        <v>13863</v>
      </c>
    </row>
    <row r="418" spans="1:2" x14ac:dyDescent="0.25">
      <c r="A418" s="57">
        <v>11151702</v>
      </c>
      <c r="B418" s="58" t="s">
        <v>16994</v>
      </c>
    </row>
    <row r="419" spans="1:2" x14ac:dyDescent="0.25">
      <c r="A419" s="57">
        <v>11151703</v>
      </c>
      <c r="B419" s="58" t="s">
        <v>10840</v>
      </c>
    </row>
    <row r="420" spans="1:2" x14ac:dyDescent="0.25">
      <c r="A420" s="57">
        <v>11151704</v>
      </c>
      <c r="B420" s="58" t="s">
        <v>488</v>
      </c>
    </row>
    <row r="421" spans="1:2" x14ac:dyDescent="0.25">
      <c r="A421" s="57">
        <v>11151705</v>
      </c>
      <c r="B421" s="58" t="s">
        <v>2804</v>
      </c>
    </row>
    <row r="422" spans="1:2" x14ac:dyDescent="0.25">
      <c r="A422" s="57">
        <v>11151706</v>
      </c>
      <c r="B422" s="58" t="s">
        <v>5533</v>
      </c>
    </row>
    <row r="423" spans="1:2" x14ac:dyDescent="0.25">
      <c r="A423" s="57">
        <v>11151708</v>
      </c>
      <c r="B423" s="58" t="s">
        <v>17200</v>
      </c>
    </row>
    <row r="424" spans="1:2" x14ac:dyDescent="0.25">
      <c r="A424" s="57">
        <v>11151709</v>
      </c>
      <c r="B424" s="58" t="s">
        <v>16063</v>
      </c>
    </row>
    <row r="425" spans="1:2" x14ac:dyDescent="0.25">
      <c r="A425" s="57">
        <v>11151710</v>
      </c>
      <c r="B425" s="58" t="s">
        <v>2901</v>
      </c>
    </row>
    <row r="426" spans="1:2" x14ac:dyDescent="0.25">
      <c r="A426" s="57">
        <v>11151711</v>
      </c>
      <c r="B426" s="58" t="s">
        <v>8187</v>
      </c>
    </row>
    <row r="427" spans="1:2" x14ac:dyDescent="0.25">
      <c r="A427" s="57">
        <v>11151712</v>
      </c>
      <c r="B427" s="58" t="s">
        <v>13003</v>
      </c>
    </row>
    <row r="428" spans="1:2" x14ac:dyDescent="0.25">
      <c r="A428" s="57">
        <v>11151713</v>
      </c>
      <c r="B428" s="58" t="s">
        <v>11001</v>
      </c>
    </row>
    <row r="429" spans="1:2" x14ac:dyDescent="0.25">
      <c r="A429" s="57">
        <v>11151714</v>
      </c>
      <c r="B429" s="58" t="s">
        <v>11234</v>
      </c>
    </row>
    <row r="430" spans="1:2" x14ac:dyDescent="0.25">
      <c r="A430" s="57">
        <v>11151715</v>
      </c>
      <c r="B430" s="58" t="s">
        <v>15755</v>
      </c>
    </row>
    <row r="431" spans="1:2" x14ac:dyDescent="0.25">
      <c r="A431" s="57">
        <v>11161501</v>
      </c>
      <c r="B431" s="58" t="s">
        <v>5209</v>
      </c>
    </row>
    <row r="432" spans="1:2" x14ac:dyDescent="0.25">
      <c r="A432" s="57">
        <v>11161502</v>
      </c>
      <c r="B432" s="58" t="s">
        <v>7386</v>
      </c>
    </row>
    <row r="433" spans="1:2" x14ac:dyDescent="0.25">
      <c r="A433" s="57">
        <v>11161503</v>
      </c>
      <c r="B433" s="58" t="s">
        <v>15914</v>
      </c>
    </row>
    <row r="434" spans="1:2" x14ac:dyDescent="0.25">
      <c r="A434" s="57">
        <v>11161504</v>
      </c>
      <c r="B434" s="58" t="s">
        <v>13173</v>
      </c>
    </row>
    <row r="435" spans="1:2" x14ac:dyDescent="0.25">
      <c r="A435" s="57">
        <v>11161601</v>
      </c>
      <c r="B435" s="58" t="s">
        <v>8772</v>
      </c>
    </row>
    <row r="436" spans="1:2" x14ac:dyDescent="0.25">
      <c r="A436" s="57">
        <v>11161602</v>
      </c>
      <c r="B436" s="58" t="s">
        <v>10424</v>
      </c>
    </row>
    <row r="437" spans="1:2" x14ac:dyDescent="0.25">
      <c r="A437" s="57">
        <v>11161603</v>
      </c>
      <c r="B437" s="58" t="s">
        <v>18766</v>
      </c>
    </row>
    <row r="438" spans="1:2" x14ac:dyDescent="0.25">
      <c r="A438" s="57">
        <v>11161604</v>
      </c>
      <c r="B438" s="58" t="s">
        <v>1322</v>
      </c>
    </row>
    <row r="439" spans="1:2" x14ac:dyDescent="0.25">
      <c r="A439" s="57">
        <v>11161701</v>
      </c>
      <c r="B439" s="58" t="s">
        <v>1560</v>
      </c>
    </row>
    <row r="440" spans="1:2" x14ac:dyDescent="0.25">
      <c r="A440" s="57">
        <v>11161702</v>
      </c>
      <c r="B440" s="58" t="s">
        <v>17037</v>
      </c>
    </row>
    <row r="441" spans="1:2" x14ac:dyDescent="0.25">
      <c r="A441" s="57">
        <v>11161703</v>
      </c>
      <c r="B441" s="58" t="s">
        <v>15039</v>
      </c>
    </row>
    <row r="442" spans="1:2" x14ac:dyDescent="0.25">
      <c r="A442" s="57">
        <v>11161704</v>
      </c>
      <c r="B442" s="58" t="s">
        <v>6894</v>
      </c>
    </row>
    <row r="443" spans="1:2" x14ac:dyDescent="0.25">
      <c r="A443" s="57">
        <v>11161705</v>
      </c>
      <c r="B443" s="58" t="s">
        <v>8726</v>
      </c>
    </row>
    <row r="444" spans="1:2" x14ac:dyDescent="0.25">
      <c r="A444" s="57">
        <v>11161801</v>
      </c>
      <c r="B444" s="58" t="s">
        <v>17778</v>
      </c>
    </row>
    <row r="445" spans="1:2" x14ac:dyDescent="0.25">
      <c r="A445" s="57">
        <v>11161802</v>
      </c>
      <c r="B445" s="58" t="s">
        <v>4894</v>
      </c>
    </row>
    <row r="446" spans="1:2" x14ac:dyDescent="0.25">
      <c r="A446" s="57">
        <v>11161803</v>
      </c>
      <c r="B446" s="58" t="s">
        <v>16767</v>
      </c>
    </row>
    <row r="447" spans="1:2" x14ac:dyDescent="0.25">
      <c r="A447" s="57">
        <v>11161804</v>
      </c>
      <c r="B447" s="58" t="s">
        <v>9870</v>
      </c>
    </row>
    <row r="448" spans="1:2" x14ac:dyDescent="0.25">
      <c r="A448" s="57">
        <v>11161805</v>
      </c>
      <c r="B448" s="58" t="s">
        <v>14338</v>
      </c>
    </row>
    <row r="449" spans="1:2" x14ac:dyDescent="0.25">
      <c r="A449" s="57">
        <v>11162001</v>
      </c>
      <c r="B449" s="58" t="s">
        <v>16854</v>
      </c>
    </row>
    <row r="450" spans="1:2" x14ac:dyDescent="0.25">
      <c r="A450" s="57">
        <v>11162002</v>
      </c>
      <c r="B450" s="58" t="s">
        <v>13159</v>
      </c>
    </row>
    <row r="451" spans="1:2" x14ac:dyDescent="0.25">
      <c r="A451" s="57">
        <v>11162003</v>
      </c>
      <c r="B451" s="58" t="s">
        <v>7948</v>
      </c>
    </row>
    <row r="452" spans="1:2" x14ac:dyDescent="0.25">
      <c r="A452" s="57">
        <v>11162101</v>
      </c>
      <c r="B452" s="58" t="s">
        <v>1714</v>
      </c>
    </row>
    <row r="453" spans="1:2" x14ac:dyDescent="0.25">
      <c r="A453" s="57">
        <v>11162102</v>
      </c>
      <c r="B453" s="58" t="s">
        <v>11971</v>
      </c>
    </row>
    <row r="454" spans="1:2" x14ac:dyDescent="0.25">
      <c r="A454" s="57">
        <v>11162104</v>
      </c>
      <c r="B454" s="58" t="s">
        <v>9939</v>
      </c>
    </row>
    <row r="455" spans="1:2" x14ac:dyDescent="0.25">
      <c r="A455" s="57">
        <v>11162105</v>
      </c>
      <c r="B455" s="58" t="s">
        <v>2904</v>
      </c>
    </row>
    <row r="456" spans="1:2" x14ac:dyDescent="0.25">
      <c r="A456" s="57">
        <v>11162107</v>
      </c>
      <c r="B456" s="58" t="s">
        <v>12018</v>
      </c>
    </row>
    <row r="457" spans="1:2" x14ac:dyDescent="0.25">
      <c r="A457" s="57">
        <v>11162108</v>
      </c>
      <c r="B457" s="58" t="s">
        <v>8909</v>
      </c>
    </row>
    <row r="458" spans="1:2" x14ac:dyDescent="0.25">
      <c r="A458" s="57">
        <v>11162109</v>
      </c>
      <c r="B458" s="58" t="s">
        <v>15661</v>
      </c>
    </row>
    <row r="459" spans="1:2" x14ac:dyDescent="0.25">
      <c r="A459" s="57">
        <v>11162110</v>
      </c>
      <c r="B459" s="58" t="s">
        <v>3724</v>
      </c>
    </row>
    <row r="460" spans="1:2" x14ac:dyDescent="0.25">
      <c r="A460" s="57">
        <v>11162111</v>
      </c>
      <c r="B460" s="58" t="s">
        <v>15112</v>
      </c>
    </row>
    <row r="461" spans="1:2" x14ac:dyDescent="0.25">
      <c r="A461" s="57">
        <v>11162112</v>
      </c>
      <c r="B461" s="58" t="s">
        <v>13462</v>
      </c>
    </row>
    <row r="462" spans="1:2" x14ac:dyDescent="0.25">
      <c r="A462" s="57">
        <v>11162113</v>
      </c>
      <c r="B462" s="58" t="s">
        <v>18785</v>
      </c>
    </row>
    <row r="463" spans="1:2" x14ac:dyDescent="0.25">
      <c r="A463" s="57">
        <v>11162114</v>
      </c>
      <c r="B463" s="58" t="s">
        <v>15817</v>
      </c>
    </row>
    <row r="464" spans="1:2" x14ac:dyDescent="0.25">
      <c r="A464" s="57">
        <v>11162115</v>
      </c>
      <c r="B464" s="58" t="s">
        <v>7232</v>
      </c>
    </row>
    <row r="465" spans="1:2" x14ac:dyDescent="0.25">
      <c r="A465" s="57">
        <v>11162116</v>
      </c>
      <c r="B465" s="58" t="s">
        <v>4665</v>
      </c>
    </row>
    <row r="466" spans="1:2" x14ac:dyDescent="0.25">
      <c r="A466" s="57">
        <v>11162117</v>
      </c>
      <c r="B466" s="58" t="s">
        <v>12337</v>
      </c>
    </row>
    <row r="467" spans="1:2" x14ac:dyDescent="0.25">
      <c r="A467" s="57">
        <v>11162118</v>
      </c>
      <c r="B467" s="58" t="s">
        <v>10793</v>
      </c>
    </row>
    <row r="468" spans="1:2" x14ac:dyDescent="0.25">
      <c r="A468" s="57">
        <v>11162119</v>
      </c>
      <c r="B468" s="58" t="s">
        <v>8924</v>
      </c>
    </row>
    <row r="469" spans="1:2" x14ac:dyDescent="0.25">
      <c r="A469" s="57">
        <v>11162120</v>
      </c>
      <c r="B469" s="58" t="s">
        <v>4375</v>
      </c>
    </row>
    <row r="470" spans="1:2" x14ac:dyDescent="0.25">
      <c r="A470" s="57">
        <v>11162121</v>
      </c>
      <c r="B470" s="58" t="s">
        <v>9417</v>
      </c>
    </row>
    <row r="471" spans="1:2" x14ac:dyDescent="0.25">
      <c r="A471" s="57">
        <v>11162122</v>
      </c>
      <c r="B471" s="58" t="s">
        <v>11152</v>
      </c>
    </row>
    <row r="472" spans="1:2" x14ac:dyDescent="0.25">
      <c r="A472" s="57">
        <v>11162123</v>
      </c>
      <c r="B472" s="58" t="s">
        <v>6870</v>
      </c>
    </row>
    <row r="473" spans="1:2" x14ac:dyDescent="0.25">
      <c r="A473" s="57">
        <v>11162124</v>
      </c>
      <c r="B473" s="58" t="s">
        <v>11866</v>
      </c>
    </row>
    <row r="474" spans="1:2" x14ac:dyDescent="0.25">
      <c r="A474" s="57">
        <v>11162125</v>
      </c>
      <c r="B474" s="58" t="s">
        <v>13648</v>
      </c>
    </row>
    <row r="475" spans="1:2" x14ac:dyDescent="0.25">
      <c r="A475" s="57">
        <v>11162126</v>
      </c>
      <c r="B475" s="58" t="s">
        <v>5097</v>
      </c>
    </row>
    <row r="476" spans="1:2" x14ac:dyDescent="0.25">
      <c r="A476" s="57">
        <v>11162127</v>
      </c>
      <c r="B476" s="58" t="s">
        <v>1682</v>
      </c>
    </row>
    <row r="477" spans="1:2" x14ac:dyDescent="0.25">
      <c r="A477" s="57">
        <v>11162128</v>
      </c>
      <c r="B477" s="58" t="s">
        <v>6694</v>
      </c>
    </row>
    <row r="478" spans="1:2" x14ac:dyDescent="0.25">
      <c r="A478" s="57">
        <v>11162129</v>
      </c>
      <c r="B478" s="58" t="s">
        <v>2456</v>
      </c>
    </row>
    <row r="479" spans="1:2" x14ac:dyDescent="0.25">
      <c r="A479" s="57">
        <v>11162130</v>
      </c>
      <c r="B479" s="58" t="s">
        <v>1509</v>
      </c>
    </row>
    <row r="480" spans="1:2" x14ac:dyDescent="0.25">
      <c r="A480" s="57">
        <v>11162131</v>
      </c>
      <c r="B480" s="58" t="s">
        <v>5088</v>
      </c>
    </row>
    <row r="481" spans="1:2" x14ac:dyDescent="0.25">
      <c r="A481" s="57">
        <v>11162201</v>
      </c>
      <c r="B481" s="58" t="s">
        <v>4241</v>
      </c>
    </row>
    <row r="482" spans="1:2" x14ac:dyDescent="0.25">
      <c r="A482" s="57">
        <v>11162202</v>
      </c>
      <c r="B482" s="58" t="s">
        <v>2020</v>
      </c>
    </row>
    <row r="483" spans="1:2" x14ac:dyDescent="0.25">
      <c r="A483" s="57">
        <v>11162301</v>
      </c>
      <c r="B483" s="58" t="s">
        <v>12750</v>
      </c>
    </row>
    <row r="484" spans="1:2" x14ac:dyDescent="0.25">
      <c r="A484" s="57">
        <v>11162302</v>
      </c>
      <c r="B484" s="58" t="s">
        <v>3928</v>
      </c>
    </row>
    <row r="485" spans="1:2" x14ac:dyDescent="0.25">
      <c r="A485" s="57">
        <v>11162303</v>
      </c>
      <c r="B485" s="58" t="s">
        <v>17540</v>
      </c>
    </row>
    <row r="486" spans="1:2" x14ac:dyDescent="0.25">
      <c r="A486" s="57">
        <v>11162304</v>
      </c>
      <c r="B486" s="58" t="s">
        <v>5924</v>
      </c>
    </row>
    <row r="487" spans="1:2" x14ac:dyDescent="0.25">
      <c r="A487" s="57">
        <v>11162305</v>
      </c>
      <c r="B487" s="58" t="s">
        <v>1934</v>
      </c>
    </row>
    <row r="488" spans="1:2" x14ac:dyDescent="0.25">
      <c r="A488" s="57">
        <v>11162306</v>
      </c>
      <c r="B488" s="58" t="s">
        <v>17864</v>
      </c>
    </row>
    <row r="489" spans="1:2" x14ac:dyDescent="0.25">
      <c r="A489" s="57">
        <v>11162307</v>
      </c>
      <c r="B489" s="58" t="s">
        <v>4718</v>
      </c>
    </row>
    <row r="490" spans="1:2" x14ac:dyDescent="0.25">
      <c r="A490" s="57">
        <v>11162308</v>
      </c>
      <c r="B490" s="58" t="s">
        <v>800</v>
      </c>
    </row>
    <row r="491" spans="1:2" x14ac:dyDescent="0.25">
      <c r="A491" s="57">
        <v>11162309</v>
      </c>
      <c r="B491" s="58" t="s">
        <v>18737</v>
      </c>
    </row>
    <row r="492" spans="1:2" x14ac:dyDescent="0.25">
      <c r="A492" s="57">
        <v>11162310</v>
      </c>
      <c r="B492" s="58" t="s">
        <v>14348</v>
      </c>
    </row>
    <row r="493" spans="1:2" x14ac:dyDescent="0.25">
      <c r="A493" s="57">
        <v>11162311</v>
      </c>
      <c r="B493" s="58" t="s">
        <v>2111</v>
      </c>
    </row>
    <row r="494" spans="1:2" x14ac:dyDescent="0.25">
      <c r="A494" s="57">
        <v>11171501</v>
      </c>
      <c r="B494" s="58" t="s">
        <v>17705</v>
      </c>
    </row>
    <row r="495" spans="1:2" x14ac:dyDescent="0.25">
      <c r="A495" s="57">
        <v>11171601</v>
      </c>
      <c r="B495" s="58" t="s">
        <v>801</v>
      </c>
    </row>
    <row r="496" spans="1:2" x14ac:dyDescent="0.25">
      <c r="A496" s="57">
        <v>11171602</v>
      </c>
      <c r="B496" s="58" t="s">
        <v>646</v>
      </c>
    </row>
    <row r="497" spans="1:2" x14ac:dyDescent="0.25">
      <c r="A497" s="57">
        <v>11171603</v>
      </c>
      <c r="B497" s="58" t="s">
        <v>14591</v>
      </c>
    </row>
    <row r="498" spans="1:2" x14ac:dyDescent="0.25">
      <c r="A498" s="57">
        <v>11171701</v>
      </c>
      <c r="B498" s="58" t="s">
        <v>11165</v>
      </c>
    </row>
    <row r="499" spans="1:2" x14ac:dyDescent="0.25">
      <c r="A499" s="57">
        <v>11171702</v>
      </c>
      <c r="B499" s="58" t="s">
        <v>7642</v>
      </c>
    </row>
    <row r="500" spans="1:2" x14ac:dyDescent="0.25">
      <c r="A500" s="57">
        <v>11171801</v>
      </c>
      <c r="B500" s="58" t="s">
        <v>7546</v>
      </c>
    </row>
    <row r="501" spans="1:2" x14ac:dyDescent="0.25">
      <c r="A501" s="57">
        <v>11171901</v>
      </c>
      <c r="B501" s="58" t="s">
        <v>12657</v>
      </c>
    </row>
    <row r="502" spans="1:2" x14ac:dyDescent="0.25">
      <c r="A502" s="57">
        <v>11172001</v>
      </c>
      <c r="B502" s="58" t="s">
        <v>2611</v>
      </c>
    </row>
    <row r="503" spans="1:2" x14ac:dyDescent="0.25">
      <c r="A503" s="57">
        <v>11172101</v>
      </c>
      <c r="B503" s="58" t="s">
        <v>12959</v>
      </c>
    </row>
    <row r="504" spans="1:2" x14ac:dyDescent="0.25">
      <c r="A504" s="57">
        <v>11181501</v>
      </c>
      <c r="B504" s="58" t="s">
        <v>17302</v>
      </c>
    </row>
    <row r="505" spans="1:2" x14ac:dyDescent="0.25">
      <c r="A505" s="57">
        <v>11191501</v>
      </c>
      <c r="B505" s="58" t="s">
        <v>2555</v>
      </c>
    </row>
    <row r="506" spans="1:2" x14ac:dyDescent="0.25">
      <c r="A506" s="57">
        <v>11191502</v>
      </c>
      <c r="B506" s="58" t="s">
        <v>16298</v>
      </c>
    </row>
    <row r="507" spans="1:2" x14ac:dyDescent="0.25">
      <c r="A507" s="57">
        <v>11191503</v>
      </c>
      <c r="B507" s="58" t="s">
        <v>3922</v>
      </c>
    </row>
    <row r="508" spans="1:2" x14ac:dyDescent="0.25">
      <c r="A508" s="57">
        <v>11191504</v>
      </c>
      <c r="B508" s="58" t="s">
        <v>17466</v>
      </c>
    </row>
    <row r="509" spans="1:2" x14ac:dyDescent="0.25">
      <c r="A509" s="57">
        <v>11191505</v>
      </c>
      <c r="B509" s="58" t="s">
        <v>2792</v>
      </c>
    </row>
    <row r="510" spans="1:2" x14ac:dyDescent="0.25">
      <c r="A510" s="57">
        <v>11191601</v>
      </c>
      <c r="B510" s="58" t="s">
        <v>2604</v>
      </c>
    </row>
    <row r="511" spans="1:2" x14ac:dyDescent="0.25">
      <c r="A511" s="57">
        <v>11191602</v>
      </c>
      <c r="B511" s="58" t="s">
        <v>2685</v>
      </c>
    </row>
    <row r="512" spans="1:2" x14ac:dyDescent="0.25">
      <c r="A512" s="57">
        <v>11191603</v>
      </c>
      <c r="B512" s="58" t="s">
        <v>2283</v>
      </c>
    </row>
    <row r="513" spans="1:2" x14ac:dyDescent="0.25">
      <c r="A513" s="57">
        <v>11191604</v>
      </c>
      <c r="B513" s="58" t="s">
        <v>9270</v>
      </c>
    </row>
    <row r="514" spans="1:2" x14ac:dyDescent="0.25">
      <c r="A514" s="57">
        <v>11191605</v>
      </c>
      <c r="B514" s="58" t="s">
        <v>16005</v>
      </c>
    </row>
    <row r="515" spans="1:2" x14ac:dyDescent="0.25">
      <c r="A515" s="57">
        <v>11191606</v>
      </c>
      <c r="B515" s="58" t="s">
        <v>15946</v>
      </c>
    </row>
    <row r="516" spans="1:2" x14ac:dyDescent="0.25">
      <c r="A516" s="57">
        <v>11191701</v>
      </c>
      <c r="B516" s="58" t="s">
        <v>12879</v>
      </c>
    </row>
    <row r="517" spans="1:2" x14ac:dyDescent="0.25">
      <c r="A517" s="57">
        <v>11191702</v>
      </c>
      <c r="B517" s="58" t="s">
        <v>2444</v>
      </c>
    </row>
    <row r="518" spans="1:2" x14ac:dyDescent="0.25">
      <c r="A518" s="57">
        <v>12131501</v>
      </c>
      <c r="B518" s="58" t="s">
        <v>16561</v>
      </c>
    </row>
    <row r="519" spans="1:2" x14ac:dyDescent="0.25">
      <c r="A519" s="57">
        <v>12131502</v>
      </c>
      <c r="B519" s="58" t="s">
        <v>9349</v>
      </c>
    </row>
    <row r="520" spans="1:2" x14ac:dyDescent="0.25">
      <c r="A520" s="57">
        <v>12131503</v>
      </c>
      <c r="B520" s="58" t="s">
        <v>6994</v>
      </c>
    </row>
    <row r="521" spans="1:2" x14ac:dyDescent="0.25">
      <c r="A521" s="57">
        <v>12131504</v>
      </c>
      <c r="B521" s="58" t="s">
        <v>3258</v>
      </c>
    </row>
    <row r="522" spans="1:2" x14ac:dyDescent="0.25">
      <c r="A522" s="57">
        <v>12131505</v>
      </c>
      <c r="B522" s="58" t="s">
        <v>17191</v>
      </c>
    </row>
    <row r="523" spans="1:2" x14ac:dyDescent="0.25">
      <c r="A523" s="57">
        <v>12131506</v>
      </c>
      <c r="B523" s="58" t="s">
        <v>4609</v>
      </c>
    </row>
    <row r="524" spans="1:2" x14ac:dyDescent="0.25">
      <c r="A524" s="57">
        <v>12131507</v>
      </c>
      <c r="B524" s="58" t="s">
        <v>9575</v>
      </c>
    </row>
    <row r="525" spans="1:2" x14ac:dyDescent="0.25">
      <c r="A525" s="57">
        <v>12131508</v>
      </c>
      <c r="B525" s="58" t="s">
        <v>2387</v>
      </c>
    </row>
    <row r="526" spans="1:2" x14ac:dyDescent="0.25">
      <c r="A526" s="57">
        <v>12131601</v>
      </c>
      <c r="B526" s="58" t="s">
        <v>18729</v>
      </c>
    </row>
    <row r="527" spans="1:2" x14ac:dyDescent="0.25">
      <c r="A527" s="57">
        <v>12131602</v>
      </c>
      <c r="B527" s="58" t="s">
        <v>9022</v>
      </c>
    </row>
    <row r="528" spans="1:2" x14ac:dyDescent="0.25">
      <c r="A528" s="57">
        <v>12131603</v>
      </c>
      <c r="B528" s="58" t="s">
        <v>4749</v>
      </c>
    </row>
    <row r="529" spans="1:2" x14ac:dyDescent="0.25">
      <c r="A529" s="57">
        <v>12131604</v>
      </c>
      <c r="B529" s="58" t="s">
        <v>6996</v>
      </c>
    </row>
    <row r="530" spans="1:2" x14ac:dyDescent="0.25">
      <c r="A530" s="57">
        <v>12131605</v>
      </c>
      <c r="B530" s="58" t="s">
        <v>1396</v>
      </c>
    </row>
    <row r="531" spans="1:2" x14ac:dyDescent="0.25">
      <c r="A531" s="57">
        <v>12131701</v>
      </c>
      <c r="B531" s="58" t="s">
        <v>5231</v>
      </c>
    </row>
    <row r="532" spans="1:2" x14ac:dyDescent="0.25">
      <c r="A532" s="57">
        <v>12131702</v>
      </c>
      <c r="B532" s="58" t="s">
        <v>6574</v>
      </c>
    </row>
    <row r="533" spans="1:2" x14ac:dyDescent="0.25">
      <c r="A533" s="57">
        <v>12131703</v>
      </c>
      <c r="B533" s="58" t="s">
        <v>9495</v>
      </c>
    </row>
    <row r="534" spans="1:2" x14ac:dyDescent="0.25">
      <c r="A534" s="57">
        <v>12131704</v>
      </c>
      <c r="B534" s="58" t="s">
        <v>1182</v>
      </c>
    </row>
    <row r="535" spans="1:2" x14ac:dyDescent="0.25">
      <c r="A535" s="57">
        <v>12131705</v>
      </c>
      <c r="B535" s="58" t="s">
        <v>11747</v>
      </c>
    </row>
    <row r="536" spans="1:2" x14ac:dyDescent="0.25">
      <c r="A536" s="57">
        <v>12131706</v>
      </c>
      <c r="B536" s="58" t="s">
        <v>4393</v>
      </c>
    </row>
    <row r="537" spans="1:2" x14ac:dyDescent="0.25">
      <c r="A537" s="57">
        <v>12131707</v>
      </c>
      <c r="B537" s="58" t="s">
        <v>5374</v>
      </c>
    </row>
    <row r="538" spans="1:2" x14ac:dyDescent="0.25">
      <c r="A538" s="57">
        <v>12131708</v>
      </c>
      <c r="B538" s="58" t="s">
        <v>9038</v>
      </c>
    </row>
    <row r="539" spans="1:2" x14ac:dyDescent="0.25">
      <c r="A539" s="57">
        <v>12131801</v>
      </c>
      <c r="B539" s="58" t="s">
        <v>15598</v>
      </c>
    </row>
    <row r="540" spans="1:2" x14ac:dyDescent="0.25">
      <c r="A540" s="57">
        <v>12131802</v>
      </c>
      <c r="B540" s="58" t="s">
        <v>1884</v>
      </c>
    </row>
    <row r="541" spans="1:2" x14ac:dyDescent="0.25">
      <c r="A541" s="57">
        <v>12131803</v>
      </c>
      <c r="B541" s="58" t="s">
        <v>576</v>
      </c>
    </row>
    <row r="542" spans="1:2" x14ac:dyDescent="0.25">
      <c r="A542" s="57">
        <v>12131804</v>
      </c>
      <c r="B542" s="58" t="s">
        <v>5420</v>
      </c>
    </row>
    <row r="543" spans="1:2" x14ac:dyDescent="0.25">
      <c r="A543" s="57">
        <v>12131805</v>
      </c>
      <c r="B543" s="58" t="s">
        <v>17733</v>
      </c>
    </row>
    <row r="544" spans="1:2" x14ac:dyDescent="0.25">
      <c r="A544" s="57">
        <v>12131806</v>
      </c>
      <c r="B544" s="58" t="s">
        <v>15646</v>
      </c>
    </row>
    <row r="545" spans="1:2" x14ac:dyDescent="0.25">
      <c r="A545" s="57">
        <v>12141501</v>
      </c>
      <c r="B545" s="58" t="s">
        <v>17160</v>
      </c>
    </row>
    <row r="546" spans="1:2" x14ac:dyDescent="0.25">
      <c r="A546" s="57">
        <v>12141502</v>
      </c>
      <c r="B546" s="58" t="s">
        <v>8886</v>
      </c>
    </row>
    <row r="547" spans="1:2" x14ac:dyDescent="0.25">
      <c r="A547" s="57">
        <v>12141503</v>
      </c>
      <c r="B547" s="58" t="s">
        <v>18313</v>
      </c>
    </row>
    <row r="548" spans="1:2" x14ac:dyDescent="0.25">
      <c r="A548" s="57">
        <v>12141504</v>
      </c>
      <c r="B548" s="58" t="s">
        <v>3423</v>
      </c>
    </row>
    <row r="549" spans="1:2" x14ac:dyDescent="0.25">
      <c r="A549" s="57">
        <v>12141505</v>
      </c>
      <c r="B549" s="58" t="s">
        <v>5255</v>
      </c>
    </row>
    <row r="550" spans="1:2" x14ac:dyDescent="0.25">
      <c r="A550" s="57">
        <v>12141506</v>
      </c>
      <c r="B550" s="58" t="s">
        <v>16562</v>
      </c>
    </row>
    <row r="551" spans="1:2" x14ac:dyDescent="0.25">
      <c r="A551" s="57">
        <v>12141601</v>
      </c>
      <c r="B551" s="58" t="s">
        <v>14829</v>
      </c>
    </row>
    <row r="552" spans="1:2" x14ac:dyDescent="0.25">
      <c r="A552" s="57">
        <v>12141602</v>
      </c>
      <c r="B552" s="58" t="s">
        <v>1588</v>
      </c>
    </row>
    <row r="553" spans="1:2" x14ac:dyDescent="0.25">
      <c r="A553" s="57">
        <v>12141603</v>
      </c>
      <c r="B553" s="58" t="s">
        <v>15405</v>
      </c>
    </row>
    <row r="554" spans="1:2" x14ac:dyDescent="0.25">
      <c r="A554" s="57">
        <v>12141604</v>
      </c>
      <c r="B554" s="58" t="s">
        <v>16920</v>
      </c>
    </row>
    <row r="555" spans="1:2" x14ac:dyDescent="0.25">
      <c r="A555" s="57">
        <v>12141605</v>
      </c>
      <c r="B555" s="58" t="s">
        <v>15060</v>
      </c>
    </row>
    <row r="556" spans="1:2" x14ac:dyDescent="0.25">
      <c r="A556" s="57">
        <v>12141606</v>
      </c>
      <c r="B556" s="58" t="s">
        <v>8375</v>
      </c>
    </row>
    <row r="557" spans="1:2" x14ac:dyDescent="0.25">
      <c r="A557" s="57">
        <v>12141607</v>
      </c>
      <c r="B557" s="58" t="s">
        <v>18412</v>
      </c>
    </row>
    <row r="558" spans="1:2" x14ac:dyDescent="0.25">
      <c r="A558" s="57">
        <v>12141608</v>
      </c>
      <c r="B558" s="58" t="s">
        <v>12772</v>
      </c>
    </row>
    <row r="559" spans="1:2" x14ac:dyDescent="0.25">
      <c r="A559" s="57">
        <v>12141609</v>
      </c>
      <c r="B559" s="58" t="s">
        <v>13867</v>
      </c>
    </row>
    <row r="560" spans="1:2" x14ac:dyDescent="0.25">
      <c r="A560" s="57">
        <v>12141610</v>
      </c>
      <c r="B560" s="58" t="s">
        <v>6305</v>
      </c>
    </row>
    <row r="561" spans="1:2" x14ac:dyDescent="0.25">
      <c r="A561" s="57">
        <v>12141611</v>
      </c>
      <c r="B561" s="58" t="s">
        <v>6909</v>
      </c>
    </row>
    <row r="562" spans="1:2" x14ac:dyDescent="0.25">
      <c r="A562" s="57">
        <v>12141612</v>
      </c>
      <c r="B562" s="58" t="s">
        <v>5154</v>
      </c>
    </row>
    <row r="563" spans="1:2" x14ac:dyDescent="0.25">
      <c r="A563" s="57">
        <v>12141613</v>
      </c>
      <c r="B563" s="58" t="s">
        <v>9561</v>
      </c>
    </row>
    <row r="564" spans="1:2" x14ac:dyDescent="0.25">
      <c r="A564" s="57">
        <v>12141614</v>
      </c>
      <c r="B564" s="58" t="s">
        <v>13135</v>
      </c>
    </row>
    <row r="565" spans="1:2" x14ac:dyDescent="0.25">
      <c r="A565" s="57">
        <v>12141615</v>
      </c>
      <c r="B565" s="58" t="s">
        <v>15697</v>
      </c>
    </row>
    <row r="566" spans="1:2" x14ac:dyDescent="0.25">
      <c r="A566" s="57">
        <v>12141616</v>
      </c>
      <c r="B566" s="58" t="s">
        <v>7719</v>
      </c>
    </row>
    <row r="567" spans="1:2" x14ac:dyDescent="0.25">
      <c r="A567" s="57">
        <v>12141617</v>
      </c>
      <c r="B567" s="58" t="s">
        <v>7732</v>
      </c>
    </row>
    <row r="568" spans="1:2" x14ac:dyDescent="0.25">
      <c r="A568" s="57">
        <v>12141701</v>
      </c>
      <c r="B568" s="58" t="s">
        <v>13935</v>
      </c>
    </row>
    <row r="569" spans="1:2" x14ac:dyDescent="0.25">
      <c r="A569" s="57">
        <v>12141702</v>
      </c>
      <c r="B569" s="58" t="s">
        <v>17359</v>
      </c>
    </row>
    <row r="570" spans="1:2" x14ac:dyDescent="0.25">
      <c r="A570" s="57">
        <v>12141703</v>
      </c>
      <c r="B570" s="58" t="s">
        <v>594</v>
      </c>
    </row>
    <row r="571" spans="1:2" x14ac:dyDescent="0.25">
      <c r="A571" s="57">
        <v>12141704</v>
      </c>
      <c r="B571" s="58" t="s">
        <v>3471</v>
      </c>
    </row>
    <row r="572" spans="1:2" x14ac:dyDescent="0.25">
      <c r="A572" s="57">
        <v>12141705</v>
      </c>
      <c r="B572" s="58" t="s">
        <v>8497</v>
      </c>
    </row>
    <row r="573" spans="1:2" x14ac:dyDescent="0.25">
      <c r="A573" s="57">
        <v>12141706</v>
      </c>
      <c r="B573" s="58" t="s">
        <v>14582</v>
      </c>
    </row>
    <row r="574" spans="1:2" x14ac:dyDescent="0.25">
      <c r="A574" s="57">
        <v>12141707</v>
      </c>
      <c r="B574" s="58" t="s">
        <v>7296</v>
      </c>
    </row>
    <row r="575" spans="1:2" x14ac:dyDescent="0.25">
      <c r="A575" s="57">
        <v>12141708</v>
      </c>
      <c r="B575" s="58" t="s">
        <v>5770</v>
      </c>
    </row>
    <row r="576" spans="1:2" x14ac:dyDescent="0.25">
      <c r="A576" s="57">
        <v>12141709</v>
      </c>
      <c r="B576" s="58" t="s">
        <v>8214</v>
      </c>
    </row>
    <row r="577" spans="1:2" x14ac:dyDescent="0.25">
      <c r="A577" s="57">
        <v>12141710</v>
      </c>
      <c r="B577" s="58" t="s">
        <v>9436</v>
      </c>
    </row>
    <row r="578" spans="1:2" x14ac:dyDescent="0.25">
      <c r="A578" s="57">
        <v>12141711</v>
      </c>
      <c r="B578" s="58" t="s">
        <v>3094</v>
      </c>
    </row>
    <row r="579" spans="1:2" x14ac:dyDescent="0.25">
      <c r="A579" s="57">
        <v>12141712</v>
      </c>
      <c r="B579" s="58" t="s">
        <v>821</v>
      </c>
    </row>
    <row r="580" spans="1:2" x14ac:dyDescent="0.25">
      <c r="A580" s="57">
        <v>12141713</v>
      </c>
      <c r="B580" s="58" t="s">
        <v>11987</v>
      </c>
    </row>
    <row r="581" spans="1:2" x14ac:dyDescent="0.25">
      <c r="A581" s="57">
        <v>12141714</v>
      </c>
      <c r="B581" s="58" t="s">
        <v>9898</v>
      </c>
    </row>
    <row r="582" spans="1:2" x14ac:dyDescent="0.25">
      <c r="A582" s="57">
        <v>12141715</v>
      </c>
      <c r="B582" s="58" t="s">
        <v>4878</v>
      </c>
    </row>
    <row r="583" spans="1:2" x14ac:dyDescent="0.25">
      <c r="A583" s="57">
        <v>12141716</v>
      </c>
      <c r="B583" s="58" t="s">
        <v>6020</v>
      </c>
    </row>
    <row r="584" spans="1:2" x14ac:dyDescent="0.25">
      <c r="A584" s="57">
        <v>12141717</v>
      </c>
      <c r="B584" s="58" t="s">
        <v>18126</v>
      </c>
    </row>
    <row r="585" spans="1:2" x14ac:dyDescent="0.25">
      <c r="A585" s="57">
        <v>12141718</v>
      </c>
      <c r="B585" s="58" t="s">
        <v>14698</v>
      </c>
    </row>
    <row r="586" spans="1:2" x14ac:dyDescent="0.25">
      <c r="A586" s="57">
        <v>12141719</v>
      </c>
      <c r="B586" s="58" t="s">
        <v>13758</v>
      </c>
    </row>
    <row r="587" spans="1:2" x14ac:dyDescent="0.25">
      <c r="A587" s="57">
        <v>12141720</v>
      </c>
      <c r="B587" s="58" t="s">
        <v>9334</v>
      </c>
    </row>
    <row r="588" spans="1:2" x14ac:dyDescent="0.25">
      <c r="A588" s="57">
        <v>12141721</v>
      </c>
      <c r="B588" s="58" t="s">
        <v>3196</v>
      </c>
    </row>
    <row r="589" spans="1:2" x14ac:dyDescent="0.25">
      <c r="A589" s="57">
        <v>12141722</v>
      </c>
      <c r="B589" s="58" t="s">
        <v>16859</v>
      </c>
    </row>
    <row r="590" spans="1:2" x14ac:dyDescent="0.25">
      <c r="A590" s="57">
        <v>12141723</v>
      </c>
      <c r="B590" s="58" t="s">
        <v>13172</v>
      </c>
    </row>
    <row r="591" spans="1:2" x14ac:dyDescent="0.25">
      <c r="A591" s="57">
        <v>12141724</v>
      </c>
      <c r="B591" s="58" t="s">
        <v>7471</v>
      </c>
    </row>
    <row r="592" spans="1:2" x14ac:dyDescent="0.25">
      <c r="A592" s="57">
        <v>12141725</v>
      </c>
      <c r="B592" s="58" t="s">
        <v>7158</v>
      </c>
    </row>
    <row r="593" spans="1:2" x14ac:dyDescent="0.25">
      <c r="A593" s="57">
        <v>12141726</v>
      </c>
      <c r="B593" s="58" t="s">
        <v>2911</v>
      </c>
    </row>
    <row r="594" spans="1:2" x14ac:dyDescent="0.25">
      <c r="A594" s="57">
        <v>12141727</v>
      </c>
      <c r="B594" s="58" t="s">
        <v>15467</v>
      </c>
    </row>
    <row r="595" spans="1:2" x14ac:dyDescent="0.25">
      <c r="A595" s="57">
        <v>12141728</v>
      </c>
      <c r="B595" s="58" t="s">
        <v>16861</v>
      </c>
    </row>
    <row r="596" spans="1:2" x14ac:dyDescent="0.25">
      <c r="A596" s="57">
        <v>12141729</v>
      </c>
      <c r="B596" s="58" t="s">
        <v>12490</v>
      </c>
    </row>
    <row r="597" spans="1:2" x14ac:dyDescent="0.25">
      <c r="A597" s="57">
        <v>12141730</v>
      </c>
      <c r="B597" s="58" t="s">
        <v>1338</v>
      </c>
    </row>
    <row r="598" spans="1:2" x14ac:dyDescent="0.25">
      <c r="A598" s="57">
        <v>12141731</v>
      </c>
      <c r="B598" s="58" t="s">
        <v>17932</v>
      </c>
    </row>
    <row r="599" spans="1:2" x14ac:dyDescent="0.25">
      <c r="A599" s="57">
        <v>12141732</v>
      </c>
      <c r="B599" s="58" t="s">
        <v>6754</v>
      </c>
    </row>
    <row r="600" spans="1:2" x14ac:dyDescent="0.25">
      <c r="A600" s="57">
        <v>12141733</v>
      </c>
      <c r="B600" s="58" t="s">
        <v>16993</v>
      </c>
    </row>
    <row r="601" spans="1:2" x14ac:dyDescent="0.25">
      <c r="A601" s="57">
        <v>12141734</v>
      </c>
      <c r="B601" s="58" t="s">
        <v>3547</v>
      </c>
    </row>
    <row r="602" spans="1:2" x14ac:dyDescent="0.25">
      <c r="A602" s="57">
        <v>12141735</v>
      </c>
      <c r="B602" s="58" t="s">
        <v>13193</v>
      </c>
    </row>
    <row r="603" spans="1:2" x14ac:dyDescent="0.25">
      <c r="A603" s="57">
        <v>12141736</v>
      </c>
      <c r="B603" s="58" t="s">
        <v>10000</v>
      </c>
    </row>
    <row r="604" spans="1:2" x14ac:dyDescent="0.25">
      <c r="A604" s="57">
        <v>12141737</v>
      </c>
      <c r="B604" s="58" t="s">
        <v>5189</v>
      </c>
    </row>
    <row r="605" spans="1:2" x14ac:dyDescent="0.25">
      <c r="A605" s="57">
        <v>12141738</v>
      </c>
      <c r="B605" s="58" t="s">
        <v>9395</v>
      </c>
    </row>
    <row r="606" spans="1:2" x14ac:dyDescent="0.25">
      <c r="A606" s="57">
        <v>12141739</v>
      </c>
      <c r="B606" s="58" t="s">
        <v>13386</v>
      </c>
    </row>
    <row r="607" spans="1:2" x14ac:dyDescent="0.25">
      <c r="A607" s="57">
        <v>12141740</v>
      </c>
      <c r="B607" s="58" t="s">
        <v>5923</v>
      </c>
    </row>
    <row r="608" spans="1:2" x14ac:dyDescent="0.25">
      <c r="A608" s="57">
        <v>12141741</v>
      </c>
      <c r="B608" s="58" t="s">
        <v>4893</v>
      </c>
    </row>
    <row r="609" spans="1:2" x14ac:dyDescent="0.25">
      <c r="A609" s="57">
        <v>12141742</v>
      </c>
      <c r="B609" s="58" t="s">
        <v>9678</v>
      </c>
    </row>
    <row r="610" spans="1:2" x14ac:dyDescent="0.25">
      <c r="A610" s="57">
        <v>12141743</v>
      </c>
      <c r="B610" s="58" t="s">
        <v>16571</v>
      </c>
    </row>
    <row r="611" spans="1:2" x14ac:dyDescent="0.25">
      <c r="A611" s="57">
        <v>12141744</v>
      </c>
      <c r="B611" s="58" t="s">
        <v>124</v>
      </c>
    </row>
    <row r="612" spans="1:2" x14ac:dyDescent="0.25">
      <c r="A612" s="57">
        <v>12141745</v>
      </c>
      <c r="B612" s="58" t="s">
        <v>17185</v>
      </c>
    </row>
    <row r="613" spans="1:2" x14ac:dyDescent="0.25">
      <c r="A613" s="57">
        <v>12141746</v>
      </c>
      <c r="B613" s="58" t="s">
        <v>11206</v>
      </c>
    </row>
    <row r="614" spans="1:2" x14ac:dyDescent="0.25">
      <c r="A614" s="57">
        <v>12141747</v>
      </c>
      <c r="B614" s="58" t="s">
        <v>4505</v>
      </c>
    </row>
    <row r="615" spans="1:2" x14ac:dyDescent="0.25">
      <c r="A615" s="57">
        <v>12141748</v>
      </c>
      <c r="B615" s="58" t="s">
        <v>13204</v>
      </c>
    </row>
    <row r="616" spans="1:2" x14ac:dyDescent="0.25">
      <c r="A616" s="57">
        <v>12141749</v>
      </c>
      <c r="B616" s="58" t="s">
        <v>17039</v>
      </c>
    </row>
    <row r="617" spans="1:2" x14ac:dyDescent="0.25">
      <c r="A617" s="57">
        <v>12141750</v>
      </c>
      <c r="B617" s="58" t="s">
        <v>7789</v>
      </c>
    </row>
    <row r="618" spans="1:2" x14ac:dyDescent="0.25">
      <c r="A618" s="57">
        <v>12141751</v>
      </c>
      <c r="B618" s="58" t="s">
        <v>10466</v>
      </c>
    </row>
    <row r="619" spans="1:2" x14ac:dyDescent="0.25">
      <c r="A619" s="57">
        <v>12141752</v>
      </c>
      <c r="B619" s="58" t="s">
        <v>1238</v>
      </c>
    </row>
    <row r="620" spans="1:2" x14ac:dyDescent="0.25">
      <c r="A620" s="57">
        <v>12141753</v>
      </c>
      <c r="B620" s="58" t="s">
        <v>4514</v>
      </c>
    </row>
    <row r="621" spans="1:2" x14ac:dyDescent="0.25">
      <c r="A621" s="57">
        <v>12141754</v>
      </c>
      <c r="B621" s="58" t="s">
        <v>7421</v>
      </c>
    </row>
    <row r="622" spans="1:2" x14ac:dyDescent="0.25">
      <c r="A622" s="57">
        <v>12141755</v>
      </c>
      <c r="B622" s="58" t="s">
        <v>6440</v>
      </c>
    </row>
    <row r="623" spans="1:2" x14ac:dyDescent="0.25">
      <c r="A623" s="57">
        <v>12141756</v>
      </c>
      <c r="B623" s="58" t="s">
        <v>2985</v>
      </c>
    </row>
    <row r="624" spans="1:2" x14ac:dyDescent="0.25">
      <c r="A624" s="57">
        <v>12141757</v>
      </c>
      <c r="B624" s="58" t="s">
        <v>17228</v>
      </c>
    </row>
    <row r="625" spans="1:2" x14ac:dyDescent="0.25">
      <c r="A625" s="57">
        <v>12141758</v>
      </c>
      <c r="B625" s="58" t="s">
        <v>10350</v>
      </c>
    </row>
    <row r="626" spans="1:2" x14ac:dyDescent="0.25">
      <c r="A626" s="57">
        <v>12141759</v>
      </c>
      <c r="B626" s="58" t="s">
        <v>10557</v>
      </c>
    </row>
    <row r="627" spans="1:2" x14ac:dyDescent="0.25">
      <c r="A627" s="57">
        <v>12141760</v>
      </c>
      <c r="B627" s="58" t="s">
        <v>15660</v>
      </c>
    </row>
    <row r="628" spans="1:2" x14ac:dyDescent="0.25">
      <c r="A628" s="57">
        <v>12141801</v>
      </c>
      <c r="B628" s="58" t="s">
        <v>16626</v>
      </c>
    </row>
    <row r="629" spans="1:2" x14ac:dyDescent="0.25">
      <c r="A629" s="57">
        <v>12141802</v>
      </c>
      <c r="B629" s="58" t="s">
        <v>3427</v>
      </c>
    </row>
    <row r="630" spans="1:2" x14ac:dyDescent="0.25">
      <c r="A630" s="57">
        <v>12141803</v>
      </c>
      <c r="B630" s="58" t="s">
        <v>18465</v>
      </c>
    </row>
    <row r="631" spans="1:2" x14ac:dyDescent="0.25">
      <c r="A631" s="57">
        <v>12141804</v>
      </c>
      <c r="B631" s="58" t="s">
        <v>4593</v>
      </c>
    </row>
    <row r="632" spans="1:2" x14ac:dyDescent="0.25">
      <c r="A632" s="57">
        <v>12141805</v>
      </c>
      <c r="B632" s="58" t="s">
        <v>18199</v>
      </c>
    </row>
    <row r="633" spans="1:2" x14ac:dyDescent="0.25">
      <c r="A633" s="57">
        <v>12141806</v>
      </c>
      <c r="B633" s="58" t="s">
        <v>5152</v>
      </c>
    </row>
    <row r="634" spans="1:2" x14ac:dyDescent="0.25">
      <c r="A634" s="57">
        <v>12141901</v>
      </c>
      <c r="B634" s="58" t="s">
        <v>6805</v>
      </c>
    </row>
    <row r="635" spans="1:2" x14ac:dyDescent="0.25">
      <c r="A635" s="57">
        <v>12141902</v>
      </c>
      <c r="B635" s="58" t="s">
        <v>12832</v>
      </c>
    </row>
    <row r="636" spans="1:2" x14ac:dyDescent="0.25">
      <c r="A636" s="57">
        <v>12141903</v>
      </c>
      <c r="B636" s="58" t="s">
        <v>111</v>
      </c>
    </row>
    <row r="637" spans="1:2" x14ac:dyDescent="0.25">
      <c r="A637" s="57">
        <v>12141904</v>
      </c>
      <c r="B637" s="58" t="s">
        <v>971</v>
      </c>
    </row>
    <row r="638" spans="1:2" x14ac:dyDescent="0.25">
      <c r="A638" s="57">
        <v>12141905</v>
      </c>
      <c r="B638" s="58" t="s">
        <v>9238</v>
      </c>
    </row>
    <row r="639" spans="1:2" x14ac:dyDescent="0.25">
      <c r="A639" s="57">
        <v>12141906</v>
      </c>
      <c r="B639" s="58" t="s">
        <v>4207</v>
      </c>
    </row>
    <row r="640" spans="1:2" x14ac:dyDescent="0.25">
      <c r="A640" s="57">
        <v>12141907</v>
      </c>
      <c r="B640" s="58" t="s">
        <v>484</v>
      </c>
    </row>
    <row r="641" spans="1:2" x14ac:dyDescent="0.25">
      <c r="A641" s="57">
        <v>12141908</v>
      </c>
      <c r="B641" s="58" t="s">
        <v>4590</v>
      </c>
    </row>
    <row r="642" spans="1:2" x14ac:dyDescent="0.25">
      <c r="A642" s="57">
        <v>12141909</v>
      </c>
      <c r="B642" s="58" t="s">
        <v>339</v>
      </c>
    </row>
    <row r="643" spans="1:2" x14ac:dyDescent="0.25">
      <c r="A643" s="57">
        <v>12141910</v>
      </c>
      <c r="B643" s="58" t="s">
        <v>17016</v>
      </c>
    </row>
    <row r="644" spans="1:2" x14ac:dyDescent="0.25">
      <c r="A644" s="57">
        <v>12141911</v>
      </c>
      <c r="B644" s="58" t="s">
        <v>18618</v>
      </c>
    </row>
    <row r="645" spans="1:2" x14ac:dyDescent="0.25">
      <c r="A645" s="57">
        <v>12141912</v>
      </c>
      <c r="B645" s="58" t="s">
        <v>341</v>
      </c>
    </row>
    <row r="646" spans="1:2" x14ac:dyDescent="0.25">
      <c r="A646" s="57">
        <v>12141913</v>
      </c>
      <c r="B646" s="58" t="s">
        <v>7846</v>
      </c>
    </row>
    <row r="647" spans="1:2" x14ac:dyDescent="0.25">
      <c r="A647" s="57">
        <v>12141914</v>
      </c>
      <c r="B647" s="58" t="s">
        <v>781</v>
      </c>
    </row>
    <row r="648" spans="1:2" x14ac:dyDescent="0.25">
      <c r="A648" s="57">
        <v>12141915</v>
      </c>
      <c r="B648" s="58" t="s">
        <v>997</v>
      </c>
    </row>
    <row r="649" spans="1:2" x14ac:dyDescent="0.25">
      <c r="A649" s="57">
        <v>12141916</v>
      </c>
      <c r="B649" s="58" t="s">
        <v>15352</v>
      </c>
    </row>
    <row r="650" spans="1:2" x14ac:dyDescent="0.25">
      <c r="A650" s="57">
        <v>12142001</v>
      </c>
      <c r="B650" s="58" t="s">
        <v>3489</v>
      </c>
    </row>
    <row r="651" spans="1:2" x14ac:dyDescent="0.25">
      <c r="A651" s="57">
        <v>12142002</v>
      </c>
      <c r="B651" s="58" t="s">
        <v>17684</v>
      </c>
    </row>
    <row r="652" spans="1:2" x14ac:dyDescent="0.25">
      <c r="A652" s="57">
        <v>12142003</v>
      </c>
      <c r="B652" s="58" t="s">
        <v>1654</v>
      </c>
    </row>
    <row r="653" spans="1:2" x14ac:dyDescent="0.25">
      <c r="A653" s="57">
        <v>12142004</v>
      </c>
      <c r="B653" s="58" t="s">
        <v>13819</v>
      </c>
    </row>
    <row r="654" spans="1:2" x14ac:dyDescent="0.25">
      <c r="A654" s="57">
        <v>12142005</v>
      </c>
      <c r="B654" s="58" t="s">
        <v>13043</v>
      </c>
    </row>
    <row r="655" spans="1:2" x14ac:dyDescent="0.25">
      <c r="A655" s="57">
        <v>12142006</v>
      </c>
      <c r="B655" s="58" t="s">
        <v>8058</v>
      </c>
    </row>
    <row r="656" spans="1:2" x14ac:dyDescent="0.25">
      <c r="A656" s="57">
        <v>12142101</v>
      </c>
      <c r="B656" s="58" t="s">
        <v>9494</v>
      </c>
    </row>
    <row r="657" spans="1:2" x14ac:dyDescent="0.25">
      <c r="A657" s="57">
        <v>12142102</v>
      </c>
      <c r="B657" s="58" t="s">
        <v>17121</v>
      </c>
    </row>
    <row r="658" spans="1:2" x14ac:dyDescent="0.25">
      <c r="A658" s="57">
        <v>12142103</v>
      </c>
      <c r="B658" s="58" t="s">
        <v>18366</v>
      </c>
    </row>
    <row r="659" spans="1:2" x14ac:dyDescent="0.25">
      <c r="A659" s="57">
        <v>12142104</v>
      </c>
      <c r="B659" s="58" t="s">
        <v>9400</v>
      </c>
    </row>
    <row r="660" spans="1:2" x14ac:dyDescent="0.25">
      <c r="A660" s="57">
        <v>12142105</v>
      </c>
      <c r="B660" s="58" t="s">
        <v>17524</v>
      </c>
    </row>
    <row r="661" spans="1:2" x14ac:dyDescent="0.25">
      <c r="A661" s="57">
        <v>12142106</v>
      </c>
      <c r="B661" s="58" t="s">
        <v>15386</v>
      </c>
    </row>
    <row r="662" spans="1:2" x14ac:dyDescent="0.25">
      <c r="A662" s="57">
        <v>12142201</v>
      </c>
      <c r="B662" s="58" t="s">
        <v>5385</v>
      </c>
    </row>
    <row r="663" spans="1:2" x14ac:dyDescent="0.25">
      <c r="A663" s="57">
        <v>12142202</v>
      </c>
      <c r="B663" s="58" t="s">
        <v>2836</v>
      </c>
    </row>
    <row r="664" spans="1:2" x14ac:dyDescent="0.25">
      <c r="A664" s="57">
        <v>12142203</v>
      </c>
      <c r="B664" s="58" t="s">
        <v>925</v>
      </c>
    </row>
    <row r="665" spans="1:2" x14ac:dyDescent="0.25">
      <c r="A665" s="57">
        <v>12142204</v>
      </c>
      <c r="B665" s="58" t="s">
        <v>3518</v>
      </c>
    </row>
    <row r="666" spans="1:2" x14ac:dyDescent="0.25">
      <c r="A666" s="57">
        <v>12142205</v>
      </c>
      <c r="B666" s="58" t="s">
        <v>9683</v>
      </c>
    </row>
    <row r="667" spans="1:2" x14ac:dyDescent="0.25">
      <c r="A667" s="57">
        <v>12142206</v>
      </c>
      <c r="B667" s="58" t="s">
        <v>5361</v>
      </c>
    </row>
    <row r="668" spans="1:2" x14ac:dyDescent="0.25">
      <c r="A668" s="57">
        <v>12142207</v>
      </c>
      <c r="B668" s="58" t="s">
        <v>378</v>
      </c>
    </row>
    <row r="669" spans="1:2" x14ac:dyDescent="0.25">
      <c r="A669" s="57">
        <v>12142208</v>
      </c>
      <c r="B669" s="58" t="s">
        <v>16229</v>
      </c>
    </row>
    <row r="670" spans="1:2" x14ac:dyDescent="0.25">
      <c r="A670" s="57">
        <v>12161501</v>
      </c>
      <c r="B670" s="58" t="s">
        <v>2867</v>
      </c>
    </row>
    <row r="671" spans="1:2" x14ac:dyDescent="0.25">
      <c r="A671" s="57">
        <v>12161502</v>
      </c>
      <c r="B671" s="58" t="s">
        <v>7762</v>
      </c>
    </row>
    <row r="672" spans="1:2" x14ac:dyDescent="0.25">
      <c r="A672" s="57">
        <v>12161503</v>
      </c>
      <c r="B672" s="58" t="s">
        <v>9489</v>
      </c>
    </row>
    <row r="673" spans="1:2" x14ac:dyDescent="0.25">
      <c r="A673" s="57">
        <v>12161504</v>
      </c>
      <c r="B673" s="58" t="s">
        <v>12818</v>
      </c>
    </row>
    <row r="674" spans="1:2" x14ac:dyDescent="0.25">
      <c r="A674" s="57">
        <v>12161505</v>
      </c>
      <c r="B674" s="58" t="s">
        <v>16328</v>
      </c>
    </row>
    <row r="675" spans="1:2" x14ac:dyDescent="0.25">
      <c r="A675" s="57">
        <v>12161506</v>
      </c>
      <c r="B675" s="58" t="s">
        <v>16463</v>
      </c>
    </row>
    <row r="676" spans="1:2" x14ac:dyDescent="0.25">
      <c r="A676" s="57">
        <v>12161507</v>
      </c>
      <c r="B676" s="58" t="s">
        <v>12731</v>
      </c>
    </row>
    <row r="677" spans="1:2" x14ac:dyDescent="0.25">
      <c r="A677" s="57">
        <v>12161601</v>
      </c>
      <c r="B677" s="58" t="s">
        <v>229</v>
      </c>
    </row>
    <row r="678" spans="1:2" x14ac:dyDescent="0.25">
      <c r="A678" s="57">
        <v>12161602</v>
      </c>
      <c r="B678" s="58" t="s">
        <v>7302</v>
      </c>
    </row>
    <row r="679" spans="1:2" x14ac:dyDescent="0.25">
      <c r="A679" s="57">
        <v>12161603</v>
      </c>
      <c r="B679" s="58" t="s">
        <v>13644</v>
      </c>
    </row>
    <row r="680" spans="1:2" x14ac:dyDescent="0.25">
      <c r="A680" s="57">
        <v>12161604</v>
      </c>
      <c r="B680" s="58" t="s">
        <v>12048</v>
      </c>
    </row>
    <row r="681" spans="1:2" x14ac:dyDescent="0.25">
      <c r="A681" s="57">
        <v>12161701</v>
      </c>
      <c r="B681" s="58" t="s">
        <v>5228</v>
      </c>
    </row>
    <row r="682" spans="1:2" x14ac:dyDescent="0.25">
      <c r="A682" s="57">
        <v>12161702</v>
      </c>
      <c r="B682" s="58" t="s">
        <v>5435</v>
      </c>
    </row>
    <row r="683" spans="1:2" x14ac:dyDescent="0.25">
      <c r="A683" s="57">
        <v>12161703</v>
      </c>
      <c r="B683" s="58" t="s">
        <v>11324</v>
      </c>
    </row>
    <row r="684" spans="1:2" x14ac:dyDescent="0.25">
      <c r="A684" s="57">
        <v>12161704</v>
      </c>
      <c r="B684" s="58" t="s">
        <v>2044</v>
      </c>
    </row>
    <row r="685" spans="1:2" x14ac:dyDescent="0.25">
      <c r="A685" s="57">
        <v>12161705</v>
      </c>
      <c r="B685" s="58" t="s">
        <v>15578</v>
      </c>
    </row>
    <row r="686" spans="1:2" x14ac:dyDescent="0.25">
      <c r="A686" s="57">
        <v>12161706</v>
      </c>
      <c r="B686" s="58" t="s">
        <v>3049</v>
      </c>
    </row>
    <row r="687" spans="1:2" x14ac:dyDescent="0.25">
      <c r="A687" s="57">
        <v>12161801</v>
      </c>
      <c r="B687" s="58" t="s">
        <v>15105</v>
      </c>
    </row>
    <row r="688" spans="1:2" x14ac:dyDescent="0.25">
      <c r="A688" s="57">
        <v>12161802</v>
      </c>
      <c r="B688" s="58" t="s">
        <v>4218</v>
      </c>
    </row>
    <row r="689" spans="1:2" x14ac:dyDescent="0.25">
      <c r="A689" s="57">
        <v>12161803</v>
      </c>
      <c r="B689" s="58" t="s">
        <v>9865</v>
      </c>
    </row>
    <row r="690" spans="1:2" x14ac:dyDescent="0.25">
      <c r="A690" s="57">
        <v>12161804</v>
      </c>
      <c r="B690" s="58" t="s">
        <v>2086</v>
      </c>
    </row>
    <row r="691" spans="1:2" x14ac:dyDescent="0.25">
      <c r="A691" s="57">
        <v>12161805</v>
      </c>
      <c r="B691" s="58" t="s">
        <v>7283</v>
      </c>
    </row>
    <row r="692" spans="1:2" x14ac:dyDescent="0.25">
      <c r="A692" s="57">
        <v>12161806</v>
      </c>
      <c r="B692" s="58" t="s">
        <v>4714</v>
      </c>
    </row>
    <row r="693" spans="1:2" x14ac:dyDescent="0.25">
      <c r="A693" s="57">
        <v>12161807</v>
      </c>
      <c r="B693" s="58" t="s">
        <v>159</v>
      </c>
    </row>
    <row r="694" spans="1:2" x14ac:dyDescent="0.25">
      <c r="A694" s="57">
        <v>12161808</v>
      </c>
      <c r="B694" s="58" t="s">
        <v>12053</v>
      </c>
    </row>
    <row r="695" spans="1:2" x14ac:dyDescent="0.25">
      <c r="A695" s="57">
        <v>12161901</v>
      </c>
      <c r="B695" s="58" t="s">
        <v>17313</v>
      </c>
    </row>
    <row r="696" spans="1:2" x14ac:dyDescent="0.25">
      <c r="A696" s="57">
        <v>12161902</v>
      </c>
      <c r="B696" s="58" t="s">
        <v>5208</v>
      </c>
    </row>
    <row r="697" spans="1:2" x14ac:dyDescent="0.25">
      <c r="A697" s="57">
        <v>12161903</v>
      </c>
      <c r="B697" s="58" t="s">
        <v>8513</v>
      </c>
    </row>
    <row r="698" spans="1:2" x14ac:dyDescent="0.25">
      <c r="A698" s="57">
        <v>12161904</v>
      </c>
      <c r="B698" s="58" t="s">
        <v>17439</v>
      </c>
    </row>
    <row r="699" spans="1:2" x14ac:dyDescent="0.25">
      <c r="A699" s="57">
        <v>12161905</v>
      </c>
      <c r="B699" s="58" t="s">
        <v>13766</v>
      </c>
    </row>
    <row r="700" spans="1:2" x14ac:dyDescent="0.25">
      <c r="A700" s="57">
        <v>12161906</v>
      </c>
      <c r="B700" s="58" t="s">
        <v>12647</v>
      </c>
    </row>
    <row r="701" spans="1:2" x14ac:dyDescent="0.25">
      <c r="A701" s="57">
        <v>12161907</v>
      </c>
      <c r="B701" s="58" t="s">
        <v>10814</v>
      </c>
    </row>
    <row r="702" spans="1:2" x14ac:dyDescent="0.25">
      <c r="A702" s="57">
        <v>12162002</v>
      </c>
      <c r="B702" s="58" t="s">
        <v>6865</v>
      </c>
    </row>
    <row r="703" spans="1:2" x14ac:dyDescent="0.25">
      <c r="A703" s="57">
        <v>12162003</v>
      </c>
      <c r="B703" s="58" t="s">
        <v>16335</v>
      </c>
    </row>
    <row r="704" spans="1:2" x14ac:dyDescent="0.25">
      <c r="A704" s="57">
        <v>12162004</v>
      </c>
      <c r="B704" s="58" t="s">
        <v>8095</v>
      </c>
    </row>
    <row r="705" spans="1:2" x14ac:dyDescent="0.25">
      <c r="A705" s="57">
        <v>12162005</v>
      </c>
      <c r="B705" s="58" t="s">
        <v>249</v>
      </c>
    </row>
    <row r="706" spans="1:2" x14ac:dyDescent="0.25">
      <c r="A706" s="57">
        <v>12162101</v>
      </c>
      <c r="B706" s="58" t="s">
        <v>7085</v>
      </c>
    </row>
    <row r="707" spans="1:2" x14ac:dyDescent="0.25">
      <c r="A707" s="57">
        <v>12162201</v>
      </c>
      <c r="B707" s="58" t="s">
        <v>11143</v>
      </c>
    </row>
    <row r="708" spans="1:2" x14ac:dyDescent="0.25">
      <c r="A708" s="57">
        <v>12162202</v>
      </c>
      <c r="B708" s="58" t="s">
        <v>2214</v>
      </c>
    </row>
    <row r="709" spans="1:2" x14ac:dyDescent="0.25">
      <c r="A709" s="57">
        <v>12162203</v>
      </c>
      <c r="B709" s="58" t="s">
        <v>6323</v>
      </c>
    </row>
    <row r="710" spans="1:2" x14ac:dyDescent="0.25">
      <c r="A710" s="57">
        <v>12162204</v>
      </c>
      <c r="B710" s="58" t="s">
        <v>3959</v>
      </c>
    </row>
    <row r="711" spans="1:2" x14ac:dyDescent="0.25">
      <c r="A711" s="57">
        <v>12162205</v>
      </c>
      <c r="B711" s="58" t="s">
        <v>7081</v>
      </c>
    </row>
    <row r="712" spans="1:2" x14ac:dyDescent="0.25">
      <c r="A712" s="57">
        <v>12162206</v>
      </c>
      <c r="B712" s="58" t="s">
        <v>1213</v>
      </c>
    </row>
    <row r="713" spans="1:2" x14ac:dyDescent="0.25">
      <c r="A713" s="57">
        <v>12162207</v>
      </c>
      <c r="B713" s="58" t="s">
        <v>11634</v>
      </c>
    </row>
    <row r="714" spans="1:2" x14ac:dyDescent="0.25">
      <c r="A714" s="57">
        <v>12162208</v>
      </c>
      <c r="B714" s="58" t="s">
        <v>14756</v>
      </c>
    </row>
    <row r="715" spans="1:2" x14ac:dyDescent="0.25">
      <c r="A715" s="57">
        <v>12162209</v>
      </c>
      <c r="B715" s="58" t="s">
        <v>7947</v>
      </c>
    </row>
    <row r="716" spans="1:2" x14ac:dyDescent="0.25">
      <c r="A716" s="57">
        <v>12162210</v>
      </c>
      <c r="B716" s="58" t="s">
        <v>13563</v>
      </c>
    </row>
    <row r="717" spans="1:2" x14ac:dyDescent="0.25">
      <c r="A717" s="57">
        <v>12162211</v>
      </c>
      <c r="B717" s="58" t="s">
        <v>3988</v>
      </c>
    </row>
    <row r="718" spans="1:2" x14ac:dyDescent="0.25">
      <c r="A718" s="57">
        <v>12162212</v>
      </c>
      <c r="B718" s="58" t="s">
        <v>6290</v>
      </c>
    </row>
    <row r="719" spans="1:2" x14ac:dyDescent="0.25">
      <c r="A719" s="57">
        <v>12162301</v>
      </c>
      <c r="B719" s="58" t="s">
        <v>15151</v>
      </c>
    </row>
    <row r="720" spans="1:2" x14ac:dyDescent="0.25">
      <c r="A720" s="57">
        <v>12162302</v>
      </c>
      <c r="B720" s="58" t="s">
        <v>6233</v>
      </c>
    </row>
    <row r="721" spans="1:2" x14ac:dyDescent="0.25">
      <c r="A721" s="57">
        <v>12162303</v>
      </c>
      <c r="B721" s="58" t="s">
        <v>9534</v>
      </c>
    </row>
    <row r="722" spans="1:2" x14ac:dyDescent="0.25">
      <c r="A722" s="57">
        <v>12162401</v>
      </c>
      <c r="B722" s="58" t="s">
        <v>18504</v>
      </c>
    </row>
    <row r="723" spans="1:2" x14ac:dyDescent="0.25">
      <c r="A723" s="57">
        <v>12162402</v>
      </c>
      <c r="B723" s="58" t="s">
        <v>5248</v>
      </c>
    </row>
    <row r="724" spans="1:2" x14ac:dyDescent="0.25">
      <c r="A724" s="57">
        <v>12162501</v>
      </c>
      <c r="B724" s="58" t="s">
        <v>13790</v>
      </c>
    </row>
    <row r="725" spans="1:2" x14ac:dyDescent="0.25">
      <c r="A725" s="57">
        <v>12162502</v>
      </c>
      <c r="B725" s="58" t="s">
        <v>10634</v>
      </c>
    </row>
    <row r="726" spans="1:2" x14ac:dyDescent="0.25">
      <c r="A726" s="57">
        <v>12162503</v>
      </c>
      <c r="B726" s="58" t="s">
        <v>18275</v>
      </c>
    </row>
    <row r="727" spans="1:2" x14ac:dyDescent="0.25">
      <c r="A727" s="57">
        <v>12162601</v>
      </c>
      <c r="B727" s="58" t="s">
        <v>8361</v>
      </c>
    </row>
    <row r="728" spans="1:2" x14ac:dyDescent="0.25">
      <c r="A728" s="57">
        <v>12162602</v>
      </c>
      <c r="B728" s="58" t="s">
        <v>2788</v>
      </c>
    </row>
    <row r="729" spans="1:2" x14ac:dyDescent="0.25">
      <c r="A729" s="57">
        <v>12162701</v>
      </c>
      <c r="B729" s="58" t="s">
        <v>7160</v>
      </c>
    </row>
    <row r="730" spans="1:2" x14ac:dyDescent="0.25">
      <c r="A730" s="57">
        <v>12162702</v>
      </c>
      <c r="B730" s="58" t="s">
        <v>18360</v>
      </c>
    </row>
    <row r="731" spans="1:2" x14ac:dyDescent="0.25">
      <c r="A731" s="57">
        <v>12162801</v>
      </c>
      <c r="B731" s="58" t="s">
        <v>18678</v>
      </c>
    </row>
    <row r="732" spans="1:2" x14ac:dyDescent="0.25">
      <c r="A732" s="57">
        <v>12162802</v>
      </c>
      <c r="B732" s="58" t="s">
        <v>17747</v>
      </c>
    </row>
    <row r="733" spans="1:2" x14ac:dyDescent="0.25">
      <c r="A733" s="57">
        <v>12162901</v>
      </c>
      <c r="B733" s="58" t="s">
        <v>187</v>
      </c>
    </row>
    <row r="734" spans="1:2" x14ac:dyDescent="0.25">
      <c r="A734" s="57">
        <v>12162902</v>
      </c>
      <c r="B734" s="58" t="s">
        <v>4769</v>
      </c>
    </row>
    <row r="735" spans="1:2" x14ac:dyDescent="0.25">
      <c r="A735" s="57">
        <v>12162903</v>
      </c>
      <c r="B735" s="58" t="s">
        <v>824</v>
      </c>
    </row>
    <row r="736" spans="1:2" x14ac:dyDescent="0.25">
      <c r="A736" s="57">
        <v>12163001</v>
      </c>
      <c r="B736" s="58" t="s">
        <v>14822</v>
      </c>
    </row>
    <row r="737" spans="1:2" x14ac:dyDescent="0.25">
      <c r="A737" s="57">
        <v>12163101</v>
      </c>
      <c r="B737" s="58" t="s">
        <v>6091</v>
      </c>
    </row>
    <row r="738" spans="1:2" x14ac:dyDescent="0.25">
      <c r="A738" s="57">
        <v>12163201</v>
      </c>
      <c r="B738" s="58" t="s">
        <v>3241</v>
      </c>
    </row>
    <row r="739" spans="1:2" x14ac:dyDescent="0.25">
      <c r="A739" s="57">
        <v>12163301</v>
      </c>
      <c r="B739" s="58" t="s">
        <v>4903</v>
      </c>
    </row>
    <row r="740" spans="1:2" x14ac:dyDescent="0.25">
      <c r="A740" s="57">
        <v>12163401</v>
      </c>
      <c r="B740" s="58" t="s">
        <v>9706</v>
      </c>
    </row>
    <row r="741" spans="1:2" x14ac:dyDescent="0.25">
      <c r="A741" s="57">
        <v>12163501</v>
      </c>
      <c r="B741" s="58" t="s">
        <v>7477</v>
      </c>
    </row>
    <row r="742" spans="1:2" x14ac:dyDescent="0.25">
      <c r="A742" s="57">
        <v>12163601</v>
      </c>
      <c r="B742" s="58" t="s">
        <v>14132</v>
      </c>
    </row>
    <row r="743" spans="1:2" x14ac:dyDescent="0.25">
      <c r="A743" s="57">
        <v>12163602</v>
      </c>
      <c r="B743" s="58" t="s">
        <v>11155</v>
      </c>
    </row>
    <row r="744" spans="1:2" x14ac:dyDescent="0.25">
      <c r="A744" s="57">
        <v>12163701</v>
      </c>
      <c r="B744" s="58" t="s">
        <v>13890</v>
      </c>
    </row>
    <row r="745" spans="1:2" x14ac:dyDescent="0.25">
      <c r="A745" s="57">
        <v>12163801</v>
      </c>
      <c r="B745" s="58" t="s">
        <v>1295</v>
      </c>
    </row>
    <row r="746" spans="1:2" x14ac:dyDescent="0.25">
      <c r="A746" s="57">
        <v>12163802</v>
      </c>
      <c r="B746" s="58" t="s">
        <v>2673</v>
      </c>
    </row>
    <row r="747" spans="1:2" x14ac:dyDescent="0.25">
      <c r="A747" s="57">
        <v>12163901</v>
      </c>
      <c r="B747" s="58" t="s">
        <v>13258</v>
      </c>
    </row>
    <row r="748" spans="1:2" x14ac:dyDescent="0.25">
      <c r="A748" s="57">
        <v>12163902</v>
      </c>
      <c r="B748" s="58" t="s">
        <v>3223</v>
      </c>
    </row>
    <row r="749" spans="1:2" x14ac:dyDescent="0.25">
      <c r="A749" s="57">
        <v>12164001</v>
      </c>
      <c r="B749" s="58" t="s">
        <v>2112</v>
      </c>
    </row>
    <row r="750" spans="1:2" x14ac:dyDescent="0.25">
      <c r="A750" s="57">
        <v>12164101</v>
      </c>
      <c r="B750" s="58" t="s">
        <v>9337</v>
      </c>
    </row>
    <row r="751" spans="1:2" x14ac:dyDescent="0.25">
      <c r="A751" s="57">
        <v>12164102</v>
      </c>
      <c r="B751" s="58" t="s">
        <v>13004</v>
      </c>
    </row>
    <row r="752" spans="1:2" x14ac:dyDescent="0.25">
      <c r="A752" s="57">
        <v>12164201</v>
      </c>
      <c r="B752" s="58" t="s">
        <v>6809</v>
      </c>
    </row>
    <row r="753" spans="1:2" x14ac:dyDescent="0.25">
      <c r="A753" s="57">
        <v>12164301</v>
      </c>
      <c r="B753" s="58" t="s">
        <v>487</v>
      </c>
    </row>
    <row r="754" spans="1:2" x14ac:dyDescent="0.25">
      <c r="A754" s="57">
        <v>12164401</v>
      </c>
      <c r="B754" s="58" t="s">
        <v>8634</v>
      </c>
    </row>
    <row r="755" spans="1:2" x14ac:dyDescent="0.25">
      <c r="A755" s="57">
        <v>12164501</v>
      </c>
      <c r="B755" s="58" t="s">
        <v>631</v>
      </c>
    </row>
    <row r="756" spans="1:2" x14ac:dyDescent="0.25">
      <c r="A756" s="57">
        <v>12164502</v>
      </c>
      <c r="B756" s="58" t="s">
        <v>16181</v>
      </c>
    </row>
    <row r="757" spans="1:2" x14ac:dyDescent="0.25">
      <c r="A757" s="57">
        <v>12164503</v>
      </c>
      <c r="B757" s="58" t="s">
        <v>15679</v>
      </c>
    </row>
    <row r="758" spans="1:2" x14ac:dyDescent="0.25">
      <c r="A758" s="57">
        <v>12164504</v>
      </c>
      <c r="B758" s="58" t="s">
        <v>567</v>
      </c>
    </row>
    <row r="759" spans="1:2" x14ac:dyDescent="0.25">
      <c r="A759" s="57">
        <v>12171501</v>
      </c>
      <c r="B759" s="58" t="s">
        <v>16936</v>
      </c>
    </row>
    <row r="760" spans="1:2" x14ac:dyDescent="0.25">
      <c r="A760" s="57">
        <v>12171502</v>
      </c>
      <c r="B760" s="58" t="s">
        <v>12500</v>
      </c>
    </row>
    <row r="761" spans="1:2" x14ac:dyDescent="0.25">
      <c r="A761" s="57">
        <v>12171503</v>
      </c>
      <c r="B761" s="58" t="s">
        <v>5606</v>
      </c>
    </row>
    <row r="762" spans="1:2" x14ac:dyDescent="0.25">
      <c r="A762" s="57">
        <v>12171504</v>
      </c>
      <c r="B762" s="58" t="s">
        <v>9695</v>
      </c>
    </row>
    <row r="763" spans="1:2" x14ac:dyDescent="0.25">
      <c r="A763" s="57">
        <v>12171505</v>
      </c>
      <c r="B763" s="58" t="s">
        <v>10223</v>
      </c>
    </row>
    <row r="764" spans="1:2" x14ac:dyDescent="0.25">
      <c r="A764" s="57">
        <v>12171506</v>
      </c>
      <c r="B764" s="58" t="s">
        <v>237</v>
      </c>
    </row>
    <row r="765" spans="1:2" x14ac:dyDescent="0.25">
      <c r="A765" s="57">
        <v>12171602</v>
      </c>
      <c r="B765" s="58" t="s">
        <v>11037</v>
      </c>
    </row>
    <row r="766" spans="1:2" x14ac:dyDescent="0.25">
      <c r="A766" s="57">
        <v>12171603</v>
      </c>
      <c r="B766" s="58" t="s">
        <v>5912</v>
      </c>
    </row>
    <row r="767" spans="1:2" x14ac:dyDescent="0.25">
      <c r="A767" s="57">
        <v>12171604</v>
      </c>
      <c r="B767" s="58" t="s">
        <v>4762</v>
      </c>
    </row>
    <row r="768" spans="1:2" x14ac:dyDescent="0.25">
      <c r="A768" s="57">
        <v>12171605</v>
      </c>
      <c r="B768" s="58" t="s">
        <v>7751</v>
      </c>
    </row>
    <row r="769" spans="1:2" x14ac:dyDescent="0.25">
      <c r="A769" s="57">
        <v>12171701</v>
      </c>
      <c r="B769" s="58" t="s">
        <v>14558</v>
      </c>
    </row>
    <row r="770" spans="1:2" x14ac:dyDescent="0.25">
      <c r="A770" s="57">
        <v>12171702</v>
      </c>
      <c r="B770" s="58" t="s">
        <v>17034</v>
      </c>
    </row>
    <row r="771" spans="1:2" x14ac:dyDescent="0.25">
      <c r="A771" s="57">
        <v>12171703</v>
      </c>
      <c r="B771" s="58" t="s">
        <v>14057</v>
      </c>
    </row>
    <row r="772" spans="1:2" x14ac:dyDescent="0.25">
      <c r="A772" s="57">
        <v>12181501</v>
      </c>
      <c r="B772" s="58" t="s">
        <v>16138</v>
      </c>
    </row>
    <row r="773" spans="1:2" x14ac:dyDescent="0.25">
      <c r="A773" s="57">
        <v>12181502</v>
      </c>
      <c r="B773" s="58" t="s">
        <v>3286</v>
      </c>
    </row>
    <row r="774" spans="1:2" x14ac:dyDescent="0.25">
      <c r="A774" s="57">
        <v>12181503</v>
      </c>
      <c r="B774" s="58" t="s">
        <v>6847</v>
      </c>
    </row>
    <row r="775" spans="1:2" x14ac:dyDescent="0.25">
      <c r="A775" s="57">
        <v>12181504</v>
      </c>
      <c r="B775" s="58" t="s">
        <v>18606</v>
      </c>
    </row>
    <row r="776" spans="1:2" x14ac:dyDescent="0.25">
      <c r="A776" s="57">
        <v>12181601</v>
      </c>
      <c r="B776" s="58" t="s">
        <v>9228</v>
      </c>
    </row>
    <row r="777" spans="1:2" x14ac:dyDescent="0.25">
      <c r="A777" s="57">
        <v>12181602</v>
      </c>
      <c r="B777" s="58" t="s">
        <v>16069</v>
      </c>
    </row>
    <row r="778" spans="1:2" x14ac:dyDescent="0.25">
      <c r="A778" s="57">
        <v>12191501</v>
      </c>
      <c r="B778" s="58" t="s">
        <v>7664</v>
      </c>
    </row>
    <row r="779" spans="1:2" x14ac:dyDescent="0.25">
      <c r="A779" s="57">
        <v>12191502</v>
      </c>
      <c r="B779" s="58" t="s">
        <v>3927</v>
      </c>
    </row>
    <row r="780" spans="1:2" x14ac:dyDescent="0.25">
      <c r="A780" s="57">
        <v>12191503</v>
      </c>
      <c r="B780" s="58" t="s">
        <v>2677</v>
      </c>
    </row>
    <row r="781" spans="1:2" x14ac:dyDescent="0.25">
      <c r="A781" s="57">
        <v>12191504</v>
      </c>
      <c r="B781" s="58" t="s">
        <v>9465</v>
      </c>
    </row>
    <row r="782" spans="1:2" x14ac:dyDescent="0.25">
      <c r="A782" s="57">
        <v>12191601</v>
      </c>
      <c r="B782" s="58" t="s">
        <v>16478</v>
      </c>
    </row>
    <row r="783" spans="1:2" x14ac:dyDescent="0.25">
      <c r="A783" s="57">
        <v>12191602</v>
      </c>
      <c r="B783" s="58" t="s">
        <v>6116</v>
      </c>
    </row>
    <row r="784" spans="1:2" x14ac:dyDescent="0.25">
      <c r="A784" s="57">
        <v>12352001</v>
      </c>
      <c r="B784" s="58" t="s">
        <v>3663</v>
      </c>
    </row>
    <row r="785" spans="1:2" x14ac:dyDescent="0.25">
      <c r="A785" s="57">
        <v>12352002</v>
      </c>
      <c r="B785" s="58" t="s">
        <v>1426</v>
      </c>
    </row>
    <row r="786" spans="1:2" x14ac:dyDescent="0.25">
      <c r="A786" s="57">
        <v>12352003</v>
      </c>
      <c r="B786" s="58" t="s">
        <v>569</v>
      </c>
    </row>
    <row r="787" spans="1:2" x14ac:dyDescent="0.25">
      <c r="A787" s="57">
        <v>12352005</v>
      </c>
      <c r="B787" s="58" t="s">
        <v>9731</v>
      </c>
    </row>
    <row r="788" spans="1:2" x14ac:dyDescent="0.25">
      <c r="A788" s="57">
        <v>12352101</v>
      </c>
      <c r="B788" s="58" t="s">
        <v>1582</v>
      </c>
    </row>
    <row r="789" spans="1:2" x14ac:dyDescent="0.25">
      <c r="A789" s="57">
        <v>12352102</v>
      </c>
      <c r="B789" s="58" t="s">
        <v>17997</v>
      </c>
    </row>
    <row r="790" spans="1:2" x14ac:dyDescent="0.25">
      <c r="A790" s="57">
        <v>12352103</v>
      </c>
      <c r="B790" s="58" t="s">
        <v>7549</v>
      </c>
    </row>
    <row r="791" spans="1:2" x14ac:dyDescent="0.25">
      <c r="A791" s="57">
        <v>12352104</v>
      </c>
      <c r="B791" s="58" t="s">
        <v>17066</v>
      </c>
    </row>
    <row r="792" spans="1:2" x14ac:dyDescent="0.25">
      <c r="A792" s="57">
        <v>12352105</v>
      </c>
      <c r="B792" s="58" t="s">
        <v>8105</v>
      </c>
    </row>
    <row r="793" spans="1:2" x14ac:dyDescent="0.25">
      <c r="A793" s="57">
        <v>12352106</v>
      </c>
      <c r="B793" s="58" t="s">
        <v>3158</v>
      </c>
    </row>
    <row r="794" spans="1:2" x14ac:dyDescent="0.25">
      <c r="A794" s="57">
        <v>12352107</v>
      </c>
      <c r="B794" s="58" t="s">
        <v>6267</v>
      </c>
    </row>
    <row r="795" spans="1:2" x14ac:dyDescent="0.25">
      <c r="A795" s="57">
        <v>12352108</v>
      </c>
      <c r="B795" s="58" t="s">
        <v>12224</v>
      </c>
    </row>
    <row r="796" spans="1:2" x14ac:dyDescent="0.25">
      <c r="A796" s="57">
        <v>12352111</v>
      </c>
      <c r="B796" s="58" t="s">
        <v>8054</v>
      </c>
    </row>
    <row r="797" spans="1:2" x14ac:dyDescent="0.25">
      <c r="A797" s="57">
        <v>12352112</v>
      </c>
      <c r="B797" s="58" t="s">
        <v>12224</v>
      </c>
    </row>
    <row r="798" spans="1:2" x14ac:dyDescent="0.25">
      <c r="A798" s="57">
        <v>12352113</v>
      </c>
      <c r="B798" s="58" t="s">
        <v>18634</v>
      </c>
    </row>
    <row r="799" spans="1:2" x14ac:dyDescent="0.25">
      <c r="A799" s="57">
        <v>12352114</v>
      </c>
      <c r="B799" s="58" t="s">
        <v>3377</v>
      </c>
    </row>
    <row r="800" spans="1:2" x14ac:dyDescent="0.25">
      <c r="A800" s="57">
        <v>12352115</v>
      </c>
      <c r="B800" s="58" t="s">
        <v>10512</v>
      </c>
    </row>
    <row r="801" spans="1:2" x14ac:dyDescent="0.25">
      <c r="A801" s="57">
        <v>12352116</v>
      </c>
      <c r="B801" s="58" t="s">
        <v>2597</v>
      </c>
    </row>
    <row r="802" spans="1:2" x14ac:dyDescent="0.25">
      <c r="A802" s="57">
        <v>12352117</v>
      </c>
      <c r="B802" s="58" t="s">
        <v>17050</v>
      </c>
    </row>
    <row r="803" spans="1:2" x14ac:dyDescent="0.25">
      <c r="A803" s="57">
        <v>12352118</v>
      </c>
      <c r="B803" s="58" t="s">
        <v>1375</v>
      </c>
    </row>
    <row r="804" spans="1:2" x14ac:dyDescent="0.25">
      <c r="A804" s="57">
        <v>12352119</v>
      </c>
      <c r="B804" s="58" t="s">
        <v>6812</v>
      </c>
    </row>
    <row r="805" spans="1:2" x14ac:dyDescent="0.25">
      <c r="A805" s="57">
        <v>12352120</v>
      </c>
      <c r="B805" s="58" t="s">
        <v>11645</v>
      </c>
    </row>
    <row r="806" spans="1:2" x14ac:dyDescent="0.25">
      <c r="A806" s="57">
        <v>12352121</v>
      </c>
      <c r="B806" s="58" t="s">
        <v>10784</v>
      </c>
    </row>
    <row r="807" spans="1:2" x14ac:dyDescent="0.25">
      <c r="A807" s="57">
        <v>12352123</v>
      </c>
      <c r="B807" s="58" t="s">
        <v>18057</v>
      </c>
    </row>
    <row r="808" spans="1:2" x14ac:dyDescent="0.25">
      <c r="A808" s="57">
        <v>12352124</v>
      </c>
      <c r="B808" s="58" t="s">
        <v>17173</v>
      </c>
    </row>
    <row r="809" spans="1:2" x14ac:dyDescent="0.25">
      <c r="A809" s="57">
        <v>12352125</v>
      </c>
      <c r="B809" s="58" t="s">
        <v>15901</v>
      </c>
    </row>
    <row r="810" spans="1:2" x14ac:dyDescent="0.25">
      <c r="A810" s="57">
        <v>12352126</v>
      </c>
      <c r="B810" s="58" t="s">
        <v>12278</v>
      </c>
    </row>
    <row r="811" spans="1:2" x14ac:dyDescent="0.25">
      <c r="A811" s="57">
        <v>12352127</v>
      </c>
      <c r="B811" s="58" t="s">
        <v>2905</v>
      </c>
    </row>
    <row r="812" spans="1:2" x14ac:dyDescent="0.25">
      <c r="A812" s="57">
        <v>12352128</v>
      </c>
      <c r="B812" s="58" t="s">
        <v>1750</v>
      </c>
    </row>
    <row r="813" spans="1:2" x14ac:dyDescent="0.25">
      <c r="A813" s="57">
        <v>12352129</v>
      </c>
      <c r="B813" s="58" t="s">
        <v>5529</v>
      </c>
    </row>
    <row r="814" spans="1:2" x14ac:dyDescent="0.25">
      <c r="A814" s="57">
        <v>12352130</v>
      </c>
      <c r="B814" s="58" t="s">
        <v>15026</v>
      </c>
    </row>
    <row r="815" spans="1:2" x14ac:dyDescent="0.25">
      <c r="A815" s="57">
        <v>12352201</v>
      </c>
      <c r="B815" s="58" t="s">
        <v>5143</v>
      </c>
    </row>
    <row r="816" spans="1:2" x14ac:dyDescent="0.25">
      <c r="A816" s="57">
        <v>12352202</v>
      </c>
      <c r="B816" s="58" t="s">
        <v>937</v>
      </c>
    </row>
    <row r="817" spans="1:2" x14ac:dyDescent="0.25">
      <c r="A817" s="57">
        <v>12352203</v>
      </c>
      <c r="B817" s="58" t="s">
        <v>5559</v>
      </c>
    </row>
    <row r="818" spans="1:2" x14ac:dyDescent="0.25">
      <c r="A818" s="57">
        <v>12352204</v>
      </c>
      <c r="B818" s="58" t="s">
        <v>4553</v>
      </c>
    </row>
    <row r="819" spans="1:2" x14ac:dyDescent="0.25">
      <c r="A819" s="57">
        <v>12352205</v>
      </c>
      <c r="B819" s="58" t="s">
        <v>15702</v>
      </c>
    </row>
    <row r="820" spans="1:2" x14ac:dyDescent="0.25">
      <c r="A820" s="57">
        <v>12352206</v>
      </c>
      <c r="B820" s="58" t="s">
        <v>276</v>
      </c>
    </row>
    <row r="821" spans="1:2" x14ac:dyDescent="0.25">
      <c r="A821" s="57">
        <v>12352207</v>
      </c>
      <c r="B821" s="58" t="s">
        <v>710</v>
      </c>
    </row>
    <row r="822" spans="1:2" x14ac:dyDescent="0.25">
      <c r="A822" s="57">
        <v>12352208</v>
      </c>
      <c r="B822" s="58" t="s">
        <v>7507</v>
      </c>
    </row>
    <row r="823" spans="1:2" x14ac:dyDescent="0.25">
      <c r="A823" s="57">
        <v>12352209</v>
      </c>
      <c r="B823" s="58" t="s">
        <v>5002</v>
      </c>
    </row>
    <row r="824" spans="1:2" x14ac:dyDescent="0.25">
      <c r="A824" s="57">
        <v>12352210</v>
      </c>
      <c r="B824" s="58" t="s">
        <v>5773</v>
      </c>
    </row>
    <row r="825" spans="1:2" x14ac:dyDescent="0.25">
      <c r="A825" s="57">
        <v>12352211</v>
      </c>
      <c r="B825" s="58" t="s">
        <v>16405</v>
      </c>
    </row>
    <row r="826" spans="1:2" x14ac:dyDescent="0.25">
      <c r="A826" s="57">
        <v>12352212</v>
      </c>
      <c r="B826" s="58" t="s">
        <v>11713</v>
      </c>
    </row>
    <row r="827" spans="1:2" x14ac:dyDescent="0.25">
      <c r="A827" s="57">
        <v>12352301</v>
      </c>
      <c r="B827" s="58" t="s">
        <v>4346</v>
      </c>
    </row>
    <row r="828" spans="1:2" x14ac:dyDescent="0.25">
      <c r="A828" s="57">
        <v>12352302</v>
      </c>
      <c r="B828" s="58" t="s">
        <v>7641</v>
      </c>
    </row>
    <row r="829" spans="1:2" x14ac:dyDescent="0.25">
      <c r="A829" s="57">
        <v>12352303</v>
      </c>
      <c r="B829" s="58" t="s">
        <v>18692</v>
      </c>
    </row>
    <row r="830" spans="1:2" x14ac:dyDescent="0.25">
      <c r="A830" s="57">
        <v>12352304</v>
      </c>
      <c r="B830" s="58" t="s">
        <v>694</v>
      </c>
    </row>
    <row r="831" spans="1:2" x14ac:dyDescent="0.25">
      <c r="A831" s="57">
        <v>12352305</v>
      </c>
      <c r="B831" s="58" t="s">
        <v>1120</v>
      </c>
    </row>
    <row r="832" spans="1:2" x14ac:dyDescent="0.25">
      <c r="A832" s="57">
        <v>12352306</v>
      </c>
      <c r="B832" s="58" t="s">
        <v>17217</v>
      </c>
    </row>
    <row r="833" spans="1:2" x14ac:dyDescent="0.25">
      <c r="A833" s="57">
        <v>12352307</v>
      </c>
      <c r="B833" s="58" t="s">
        <v>12567</v>
      </c>
    </row>
    <row r="834" spans="1:2" x14ac:dyDescent="0.25">
      <c r="A834" s="57">
        <v>12352308</v>
      </c>
      <c r="B834" s="58" t="s">
        <v>17225</v>
      </c>
    </row>
    <row r="835" spans="1:2" x14ac:dyDescent="0.25">
      <c r="A835" s="57">
        <v>12352309</v>
      </c>
      <c r="B835" s="58" t="s">
        <v>6893</v>
      </c>
    </row>
    <row r="836" spans="1:2" x14ac:dyDescent="0.25">
      <c r="A836" s="57">
        <v>12352310</v>
      </c>
      <c r="B836" s="58" t="s">
        <v>14603</v>
      </c>
    </row>
    <row r="837" spans="1:2" x14ac:dyDescent="0.25">
      <c r="A837" s="57">
        <v>12352311</v>
      </c>
      <c r="B837" s="58" t="s">
        <v>8976</v>
      </c>
    </row>
    <row r="838" spans="1:2" x14ac:dyDescent="0.25">
      <c r="A838" s="57">
        <v>12352312</v>
      </c>
      <c r="B838" s="58" t="s">
        <v>4789</v>
      </c>
    </row>
    <row r="839" spans="1:2" x14ac:dyDescent="0.25">
      <c r="A839" s="57">
        <v>12352401</v>
      </c>
      <c r="B839" s="58" t="s">
        <v>12640</v>
      </c>
    </row>
    <row r="840" spans="1:2" x14ac:dyDescent="0.25">
      <c r="A840" s="57">
        <v>12352402</v>
      </c>
      <c r="B840" s="58" t="s">
        <v>6675</v>
      </c>
    </row>
    <row r="841" spans="1:2" x14ac:dyDescent="0.25">
      <c r="A841" s="57">
        <v>12352501</v>
      </c>
      <c r="B841" s="58" t="s">
        <v>4999</v>
      </c>
    </row>
    <row r="842" spans="1:2" x14ac:dyDescent="0.25">
      <c r="A842" s="57">
        <v>12352502</v>
      </c>
      <c r="B842" s="58" t="s">
        <v>3271</v>
      </c>
    </row>
    <row r="843" spans="1:2" x14ac:dyDescent="0.25">
      <c r="A843" s="57">
        <v>12352503</v>
      </c>
      <c r="B843" s="58" t="s">
        <v>15391</v>
      </c>
    </row>
    <row r="844" spans="1:2" x14ac:dyDescent="0.25">
      <c r="A844" s="57">
        <v>13101501</v>
      </c>
      <c r="B844" s="58" t="s">
        <v>7000</v>
      </c>
    </row>
    <row r="845" spans="1:2" x14ac:dyDescent="0.25">
      <c r="A845" s="57">
        <v>13101502</v>
      </c>
      <c r="B845" s="58" t="s">
        <v>11113</v>
      </c>
    </row>
    <row r="846" spans="1:2" x14ac:dyDescent="0.25">
      <c r="A846" s="57">
        <v>13101503</v>
      </c>
      <c r="B846" s="58" t="s">
        <v>397</v>
      </c>
    </row>
    <row r="847" spans="1:2" x14ac:dyDescent="0.25">
      <c r="A847" s="57">
        <v>13101504</v>
      </c>
      <c r="B847" s="58" t="s">
        <v>15015</v>
      </c>
    </row>
    <row r="848" spans="1:2" x14ac:dyDescent="0.25">
      <c r="A848" s="57">
        <v>13101505</v>
      </c>
      <c r="B848" s="58" t="s">
        <v>1340</v>
      </c>
    </row>
    <row r="849" spans="1:2" x14ac:dyDescent="0.25">
      <c r="A849" s="57">
        <v>13101601</v>
      </c>
      <c r="B849" s="58" t="s">
        <v>2772</v>
      </c>
    </row>
    <row r="850" spans="1:2" x14ac:dyDescent="0.25">
      <c r="A850" s="57">
        <v>13101602</v>
      </c>
      <c r="B850" s="58" t="s">
        <v>10477</v>
      </c>
    </row>
    <row r="851" spans="1:2" x14ac:dyDescent="0.25">
      <c r="A851" s="57">
        <v>13101603</v>
      </c>
      <c r="B851" s="58" t="s">
        <v>5250</v>
      </c>
    </row>
    <row r="852" spans="1:2" x14ac:dyDescent="0.25">
      <c r="A852" s="57">
        <v>13101604</v>
      </c>
      <c r="B852" s="58" t="s">
        <v>18157</v>
      </c>
    </row>
    <row r="853" spans="1:2" x14ac:dyDescent="0.25">
      <c r="A853" s="57">
        <v>13101605</v>
      </c>
      <c r="B853" s="58" t="s">
        <v>5496</v>
      </c>
    </row>
    <row r="854" spans="1:2" x14ac:dyDescent="0.25">
      <c r="A854" s="57">
        <v>13101606</v>
      </c>
      <c r="B854" s="58" t="s">
        <v>6707</v>
      </c>
    </row>
    <row r="855" spans="1:2" x14ac:dyDescent="0.25">
      <c r="A855" s="57">
        <v>13101607</v>
      </c>
      <c r="B855" s="58" t="s">
        <v>9487</v>
      </c>
    </row>
    <row r="856" spans="1:2" x14ac:dyDescent="0.25">
      <c r="A856" s="57">
        <v>13101701</v>
      </c>
      <c r="B856" s="58" t="s">
        <v>7126</v>
      </c>
    </row>
    <row r="857" spans="1:2" x14ac:dyDescent="0.25">
      <c r="A857" s="57">
        <v>13101702</v>
      </c>
      <c r="B857" s="58" t="s">
        <v>18141</v>
      </c>
    </row>
    <row r="858" spans="1:2" x14ac:dyDescent="0.25">
      <c r="A858" s="57">
        <v>13101703</v>
      </c>
      <c r="B858" s="58" t="s">
        <v>13157</v>
      </c>
    </row>
    <row r="859" spans="1:2" x14ac:dyDescent="0.25">
      <c r="A859" s="57">
        <v>13101704</v>
      </c>
      <c r="B859" s="58" t="s">
        <v>14942</v>
      </c>
    </row>
    <row r="860" spans="1:2" x14ac:dyDescent="0.25">
      <c r="A860" s="57">
        <v>13101705</v>
      </c>
      <c r="B860" s="58" t="s">
        <v>12698</v>
      </c>
    </row>
    <row r="861" spans="1:2" x14ac:dyDescent="0.25">
      <c r="A861" s="57">
        <v>13101706</v>
      </c>
      <c r="B861" s="58" t="s">
        <v>9280</v>
      </c>
    </row>
    <row r="862" spans="1:2" x14ac:dyDescent="0.25">
      <c r="A862" s="57">
        <v>13101707</v>
      </c>
      <c r="B862" s="58" t="s">
        <v>7033</v>
      </c>
    </row>
    <row r="863" spans="1:2" x14ac:dyDescent="0.25">
      <c r="A863" s="57">
        <v>13101708</v>
      </c>
      <c r="B863" s="58" t="s">
        <v>10897</v>
      </c>
    </row>
    <row r="864" spans="1:2" x14ac:dyDescent="0.25">
      <c r="A864" s="57">
        <v>13101709</v>
      </c>
      <c r="B864" s="58" t="s">
        <v>3817</v>
      </c>
    </row>
    <row r="865" spans="1:2" x14ac:dyDescent="0.25">
      <c r="A865" s="57">
        <v>13101710</v>
      </c>
      <c r="B865" s="58" t="s">
        <v>13335</v>
      </c>
    </row>
    <row r="866" spans="1:2" x14ac:dyDescent="0.25">
      <c r="A866" s="57">
        <v>13101711</v>
      </c>
      <c r="B866" s="58" t="s">
        <v>3713</v>
      </c>
    </row>
    <row r="867" spans="1:2" x14ac:dyDescent="0.25">
      <c r="A867" s="57">
        <v>13101712</v>
      </c>
      <c r="B867" s="58" t="s">
        <v>3287</v>
      </c>
    </row>
    <row r="868" spans="1:2" x14ac:dyDescent="0.25">
      <c r="A868" s="57">
        <v>13101713</v>
      </c>
      <c r="B868" s="58" t="s">
        <v>1829</v>
      </c>
    </row>
    <row r="869" spans="1:2" x14ac:dyDescent="0.25">
      <c r="A869" s="57">
        <v>13101714</v>
      </c>
      <c r="B869" s="58" t="s">
        <v>12267</v>
      </c>
    </row>
    <row r="870" spans="1:2" x14ac:dyDescent="0.25">
      <c r="A870" s="57">
        <v>13101715</v>
      </c>
      <c r="B870" s="58" t="s">
        <v>9118</v>
      </c>
    </row>
    <row r="871" spans="1:2" x14ac:dyDescent="0.25">
      <c r="A871" s="57">
        <v>13101716</v>
      </c>
      <c r="B871" s="58" t="s">
        <v>18519</v>
      </c>
    </row>
    <row r="872" spans="1:2" x14ac:dyDescent="0.25">
      <c r="A872" s="57">
        <v>13101717</v>
      </c>
      <c r="B872" s="58" t="s">
        <v>4723</v>
      </c>
    </row>
    <row r="873" spans="1:2" x14ac:dyDescent="0.25">
      <c r="A873" s="57">
        <v>13101718</v>
      </c>
      <c r="B873" s="58" t="s">
        <v>10148</v>
      </c>
    </row>
    <row r="874" spans="1:2" x14ac:dyDescent="0.25">
      <c r="A874" s="57">
        <v>13101719</v>
      </c>
      <c r="B874" s="58" t="s">
        <v>4134</v>
      </c>
    </row>
    <row r="875" spans="1:2" x14ac:dyDescent="0.25">
      <c r="A875" s="57">
        <v>13101720</v>
      </c>
      <c r="B875" s="58" t="s">
        <v>13546</v>
      </c>
    </row>
    <row r="876" spans="1:2" x14ac:dyDescent="0.25">
      <c r="A876" s="57">
        <v>13101721</v>
      </c>
      <c r="B876" s="58" t="s">
        <v>13417</v>
      </c>
    </row>
    <row r="877" spans="1:2" x14ac:dyDescent="0.25">
      <c r="A877" s="57">
        <v>13101722</v>
      </c>
      <c r="B877" s="58" t="s">
        <v>15614</v>
      </c>
    </row>
    <row r="878" spans="1:2" x14ac:dyDescent="0.25">
      <c r="A878" s="57">
        <v>13101723</v>
      </c>
      <c r="B878" s="58" t="s">
        <v>1572</v>
      </c>
    </row>
    <row r="879" spans="1:2" x14ac:dyDescent="0.25">
      <c r="A879" s="57">
        <v>13101724</v>
      </c>
      <c r="B879" s="58" t="s">
        <v>14646</v>
      </c>
    </row>
    <row r="880" spans="1:2" x14ac:dyDescent="0.25">
      <c r="A880" s="57">
        <v>13101902</v>
      </c>
      <c r="B880" s="58" t="s">
        <v>10990</v>
      </c>
    </row>
    <row r="881" spans="1:2" x14ac:dyDescent="0.25">
      <c r="A881" s="57">
        <v>13101903</v>
      </c>
      <c r="B881" s="58" t="s">
        <v>18529</v>
      </c>
    </row>
    <row r="882" spans="1:2" x14ac:dyDescent="0.25">
      <c r="A882" s="57">
        <v>13101904</v>
      </c>
      <c r="B882" s="58" t="s">
        <v>17567</v>
      </c>
    </row>
    <row r="883" spans="1:2" x14ac:dyDescent="0.25">
      <c r="A883" s="57">
        <v>13101905</v>
      </c>
      <c r="B883" s="58" t="s">
        <v>7775</v>
      </c>
    </row>
    <row r="884" spans="1:2" x14ac:dyDescent="0.25">
      <c r="A884" s="57">
        <v>13101906</v>
      </c>
      <c r="B884" s="58" t="s">
        <v>8001</v>
      </c>
    </row>
    <row r="885" spans="1:2" x14ac:dyDescent="0.25">
      <c r="A885" s="57">
        <v>13102001</v>
      </c>
      <c r="B885" s="58" t="s">
        <v>131</v>
      </c>
    </row>
    <row r="886" spans="1:2" x14ac:dyDescent="0.25">
      <c r="A886" s="57">
        <v>13102002</v>
      </c>
      <c r="B886" s="58" t="s">
        <v>3748</v>
      </c>
    </row>
    <row r="887" spans="1:2" x14ac:dyDescent="0.25">
      <c r="A887" s="57">
        <v>13102003</v>
      </c>
      <c r="B887" s="58" t="s">
        <v>11654</v>
      </c>
    </row>
    <row r="888" spans="1:2" x14ac:dyDescent="0.25">
      <c r="A888" s="57">
        <v>13102005</v>
      </c>
      <c r="B888" s="58" t="s">
        <v>10404</v>
      </c>
    </row>
    <row r="889" spans="1:2" x14ac:dyDescent="0.25">
      <c r="A889" s="57">
        <v>13102006</v>
      </c>
      <c r="B889" s="58" t="s">
        <v>16470</v>
      </c>
    </row>
    <row r="890" spans="1:2" x14ac:dyDescent="0.25">
      <c r="A890" s="57">
        <v>13102008</v>
      </c>
      <c r="B890" s="58" t="s">
        <v>18306</v>
      </c>
    </row>
    <row r="891" spans="1:2" x14ac:dyDescent="0.25">
      <c r="A891" s="57">
        <v>13102009</v>
      </c>
      <c r="B891" s="58" t="s">
        <v>844</v>
      </c>
    </row>
    <row r="892" spans="1:2" x14ac:dyDescent="0.25">
      <c r="A892" s="57">
        <v>13102010</v>
      </c>
      <c r="B892" s="58" t="s">
        <v>11746</v>
      </c>
    </row>
    <row r="893" spans="1:2" x14ac:dyDescent="0.25">
      <c r="A893" s="57">
        <v>13102011</v>
      </c>
      <c r="B893" s="58" t="s">
        <v>17015</v>
      </c>
    </row>
    <row r="894" spans="1:2" x14ac:dyDescent="0.25">
      <c r="A894" s="57">
        <v>13102012</v>
      </c>
      <c r="B894" s="58" t="s">
        <v>15147</v>
      </c>
    </row>
    <row r="895" spans="1:2" x14ac:dyDescent="0.25">
      <c r="A895" s="57">
        <v>13102013</v>
      </c>
      <c r="B895" s="58" t="s">
        <v>5719</v>
      </c>
    </row>
    <row r="896" spans="1:2" x14ac:dyDescent="0.25">
      <c r="A896" s="57">
        <v>13102014</v>
      </c>
      <c r="B896" s="58" t="s">
        <v>1973</v>
      </c>
    </row>
    <row r="897" spans="1:2" x14ac:dyDescent="0.25">
      <c r="A897" s="57">
        <v>13102015</v>
      </c>
      <c r="B897" s="58" t="s">
        <v>18044</v>
      </c>
    </row>
    <row r="898" spans="1:2" x14ac:dyDescent="0.25">
      <c r="A898" s="57">
        <v>13102016</v>
      </c>
      <c r="B898" s="58" t="s">
        <v>6427</v>
      </c>
    </row>
    <row r="899" spans="1:2" x14ac:dyDescent="0.25">
      <c r="A899" s="57">
        <v>13102017</v>
      </c>
      <c r="B899" s="58" t="s">
        <v>7808</v>
      </c>
    </row>
    <row r="900" spans="1:2" x14ac:dyDescent="0.25">
      <c r="A900" s="57">
        <v>13102018</v>
      </c>
      <c r="B900" s="58" t="s">
        <v>17102</v>
      </c>
    </row>
    <row r="901" spans="1:2" x14ac:dyDescent="0.25">
      <c r="A901" s="57">
        <v>13102019</v>
      </c>
      <c r="B901" s="58" t="s">
        <v>10071</v>
      </c>
    </row>
    <row r="902" spans="1:2" x14ac:dyDescent="0.25">
      <c r="A902" s="57">
        <v>13102020</v>
      </c>
      <c r="B902" s="58" t="s">
        <v>2458</v>
      </c>
    </row>
    <row r="903" spans="1:2" x14ac:dyDescent="0.25">
      <c r="A903" s="57">
        <v>13102021</v>
      </c>
      <c r="B903" s="58" t="s">
        <v>8372</v>
      </c>
    </row>
    <row r="904" spans="1:2" x14ac:dyDescent="0.25">
      <c r="A904" s="57">
        <v>13102022</v>
      </c>
      <c r="B904" s="58" t="s">
        <v>1147</v>
      </c>
    </row>
    <row r="905" spans="1:2" x14ac:dyDescent="0.25">
      <c r="A905" s="57">
        <v>13102023</v>
      </c>
      <c r="B905" s="58" t="s">
        <v>11791</v>
      </c>
    </row>
    <row r="906" spans="1:2" x14ac:dyDescent="0.25">
      <c r="A906" s="57">
        <v>13102024</v>
      </c>
      <c r="B906" s="58" t="s">
        <v>142</v>
      </c>
    </row>
    <row r="907" spans="1:2" x14ac:dyDescent="0.25">
      <c r="A907" s="57">
        <v>13102025</v>
      </c>
      <c r="B907" s="58" t="s">
        <v>6025</v>
      </c>
    </row>
    <row r="908" spans="1:2" x14ac:dyDescent="0.25">
      <c r="A908" s="57">
        <v>13102026</v>
      </c>
      <c r="B908" s="58" t="s">
        <v>536</v>
      </c>
    </row>
    <row r="909" spans="1:2" x14ac:dyDescent="0.25">
      <c r="A909" s="57">
        <v>13102027</v>
      </c>
      <c r="B909" s="58" t="s">
        <v>15164</v>
      </c>
    </row>
    <row r="910" spans="1:2" x14ac:dyDescent="0.25">
      <c r="A910" s="57">
        <v>13102028</v>
      </c>
      <c r="B910" s="58" t="s">
        <v>15797</v>
      </c>
    </row>
    <row r="911" spans="1:2" x14ac:dyDescent="0.25">
      <c r="A911" s="57">
        <v>13102029</v>
      </c>
      <c r="B911" s="58" t="s">
        <v>1267</v>
      </c>
    </row>
    <row r="912" spans="1:2" x14ac:dyDescent="0.25">
      <c r="A912" s="57">
        <v>13102030</v>
      </c>
      <c r="B912" s="58" t="s">
        <v>17309</v>
      </c>
    </row>
    <row r="913" spans="1:2" x14ac:dyDescent="0.25">
      <c r="A913" s="57">
        <v>13102031</v>
      </c>
      <c r="B913" s="58" t="s">
        <v>635</v>
      </c>
    </row>
    <row r="914" spans="1:2" x14ac:dyDescent="0.25">
      <c r="A914" s="57">
        <v>13111001</v>
      </c>
      <c r="B914" s="58" t="s">
        <v>8027</v>
      </c>
    </row>
    <row r="915" spans="1:2" x14ac:dyDescent="0.25">
      <c r="A915" s="57">
        <v>13111002</v>
      </c>
      <c r="B915" s="58" t="s">
        <v>4528</v>
      </c>
    </row>
    <row r="916" spans="1:2" x14ac:dyDescent="0.25">
      <c r="A916" s="57">
        <v>13111003</v>
      </c>
      <c r="B916" s="58" t="s">
        <v>15585</v>
      </c>
    </row>
    <row r="917" spans="1:2" x14ac:dyDescent="0.25">
      <c r="A917" s="57">
        <v>13111004</v>
      </c>
      <c r="B917" s="58" t="s">
        <v>7627</v>
      </c>
    </row>
    <row r="918" spans="1:2" x14ac:dyDescent="0.25">
      <c r="A918" s="57">
        <v>13111005</v>
      </c>
      <c r="B918" s="58" t="s">
        <v>12645</v>
      </c>
    </row>
    <row r="919" spans="1:2" x14ac:dyDescent="0.25">
      <c r="A919" s="57">
        <v>13111006</v>
      </c>
      <c r="B919" s="58" t="s">
        <v>6954</v>
      </c>
    </row>
    <row r="920" spans="1:2" x14ac:dyDescent="0.25">
      <c r="A920" s="57">
        <v>13111007</v>
      </c>
      <c r="B920" s="58" t="s">
        <v>8337</v>
      </c>
    </row>
    <row r="921" spans="1:2" x14ac:dyDescent="0.25">
      <c r="A921" s="57">
        <v>13111008</v>
      </c>
      <c r="B921" s="58" t="s">
        <v>12390</v>
      </c>
    </row>
    <row r="922" spans="1:2" x14ac:dyDescent="0.25">
      <c r="A922" s="57">
        <v>13111009</v>
      </c>
      <c r="B922" s="58" t="s">
        <v>10317</v>
      </c>
    </row>
    <row r="923" spans="1:2" x14ac:dyDescent="0.25">
      <c r="A923" s="57">
        <v>13111010</v>
      </c>
      <c r="B923" s="58" t="s">
        <v>15415</v>
      </c>
    </row>
    <row r="924" spans="1:2" x14ac:dyDescent="0.25">
      <c r="A924" s="57">
        <v>13111011</v>
      </c>
      <c r="B924" s="58" t="s">
        <v>9101</v>
      </c>
    </row>
    <row r="925" spans="1:2" x14ac:dyDescent="0.25">
      <c r="A925" s="57">
        <v>13111012</v>
      </c>
      <c r="B925" s="58" t="s">
        <v>10708</v>
      </c>
    </row>
    <row r="926" spans="1:2" x14ac:dyDescent="0.25">
      <c r="A926" s="57">
        <v>13111013</v>
      </c>
      <c r="B926" s="58" t="s">
        <v>13590</v>
      </c>
    </row>
    <row r="927" spans="1:2" x14ac:dyDescent="0.25">
      <c r="A927" s="57">
        <v>13111014</v>
      </c>
      <c r="B927" s="58" t="s">
        <v>2765</v>
      </c>
    </row>
    <row r="928" spans="1:2" x14ac:dyDescent="0.25">
      <c r="A928" s="57">
        <v>13111015</v>
      </c>
      <c r="B928" s="58" t="s">
        <v>1404</v>
      </c>
    </row>
    <row r="929" spans="1:2" x14ac:dyDescent="0.25">
      <c r="A929" s="57">
        <v>13111016</v>
      </c>
      <c r="B929" s="58" t="s">
        <v>15155</v>
      </c>
    </row>
    <row r="930" spans="1:2" x14ac:dyDescent="0.25">
      <c r="A930" s="57">
        <v>13111017</v>
      </c>
      <c r="B930" s="58" t="s">
        <v>11109</v>
      </c>
    </row>
    <row r="931" spans="1:2" x14ac:dyDescent="0.25">
      <c r="A931" s="57">
        <v>13111018</v>
      </c>
      <c r="B931" s="58" t="s">
        <v>13775</v>
      </c>
    </row>
    <row r="932" spans="1:2" x14ac:dyDescent="0.25">
      <c r="A932" s="57">
        <v>13111019</v>
      </c>
      <c r="B932" s="58" t="s">
        <v>1378</v>
      </c>
    </row>
    <row r="933" spans="1:2" x14ac:dyDescent="0.25">
      <c r="A933" s="57">
        <v>13111020</v>
      </c>
      <c r="B933" s="58" t="s">
        <v>4287</v>
      </c>
    </row>
    <row r="934" spans="1:2" x14ac:dyDescent="0.25">
      <c r="A934" s="57">
        <v>13111021</v>
      </c>
      <c r="B934" s="58" t="s">
        <v>12509</v>
      </c>
    </row>
    <row r="935" spans="1:2" x14ac:dyDescent="0.25">
      <c r="A935" s="57">
        <v>13111022</v>
      </c>
      <c r="B935" s="58" t="s">
        <v>12650</v>
      </c>
    </row>
    <row r="936" spans="1:2" x14ac:dyDescent="0.25">
      <c r="A936" s="57">
        <v>13111023</v>
      </c>
      <c r="B936" s="58" t="s">
        <v>17236</v>
      </c>
    </row>
    <row r="937" spans="1:2" x14ac:dyDescent="0.25">
      <c r="A937" s="57">
        <v>13111024</v>
      </c>
      <c r="B937" s="58" t="s">
        <v>15067</v>
      </c>
    </row>
    <row r="938" spans="1:2" x14ac:dyDescent="0.25">
      <c r="A938" s="57">
        <v>13111025</v>
      </c>
      <c r="B938" s="58" t="s">
        <v>2812</v>
      </c>
    </row>
    <row r="939" spans="1:2" x14ac:dyDescent="0.25">
      <c r="A939" s="57">
        <v>13111026</v>
      </c>
      <c r="B939" s="58" t="s">
        <v>12945</v>
      </c>
    </row>
    <row r="940" spans="1:2" x14ac:dyDescent="0.25">
      <c r="A940" s="57">
        <v>13111027</v>
      </c>
      <c r="B940" s="58" t="s">
        <v>9209</v>
      </c>
    </row>
    <row r="941" spans="1:2" x14ac:dyDescent="0.25">
      <c r="A941" s="57">
        <v>13111028</v>
      </c>
      <c r="B941" s="58" t="s">
        <v>4016</v>
      </c>
    </row>
    <row r="942" spans="1:2" x14ac:dyDescent="0.25">
      <c r="A942" s="57">
        <v>13111029</v>
      </c>
      <c r="B942" s="58" t="s">
        <v>14475</v>
      </c>
    </row>
    <row r="943" spans="1:2" x14ac:dyDescent="0.25">
      <c r="A943" s="57">
        <v>13111030</v>
      </c>
      <c r="B943" s="58" t="s">
        <v>7999</v>
      </c>
    </row>
    <row r="944" spans="1:2" x14ac:dyDescent="0.25">
      <c r="A944" s="57">
        <v>13111031</v>
      </c>
      <c r="B944" s="58" t="s">
        <v>11631</v>
      </c>
    </row>
    <row r="945" spans="1:2" x14ac:dyDescent="0.25">
      <c r="A945" s="57">
        <v>13111032</v>
      </c>
      <c r="B945" s="58" t="s">
        <v>18333</v>
      </c>
    </row>
    <row r="946" spans="1:2" x14ac:dyDescent="0.25">
      <c r="A946" s="57">
        <v>13111033</v>
      </c>
      <c r="B946" s="58" t="s">
        <v>15410</v>
      </c>
    </row>
    <row r="947" spans="1:2" x14ac:dyDescent="0.25">
      <c r="A947" s="57">
        <v>13111034</v>
      </c>
      <c r="B947" s="58" t="s">
        <v>12128</v>
      </c>
    </row>
    <row r="948" spans="1:2" x14ac:dyDescent="0.25">
      <c r="A948" s="57">
        <v>13111035</v>
      </c>
      <c r="B948" s="58" t="s">
        <v>1046</v>
      </c>
    </row>
    <row r="949" spans="1:2" x14ac:dyDescent="0.25">
      <c r="A949" s="57">
        <v>13111036</v>
      </c>
      <c r="B949" s="58" t="s">
        <v>8649</v>
      </c>
    </row>
    <row r="950" spans="1:2" x14ac:dyDescent="0.25">
      <c r="A950" s="57">
        <v>13111037</v>
      </c>
      <c r="B950" s="58" t="s">
        <v>6496</v>
      </c>
    </row>
    <row r="951" spans="1:2" x14ac:dyDescent="0.25">
      <c r="A951" s="57">
        <v>13111038</v>
      </c>
      <c r="B951" s="58" t="s">
        <v>12190</v>
      </c>
    </row>
    <row r="952" spans="1:2" x14ac:dyDescent="0.25">
      <c r="A952" s="57">
        <v>13111039</v>
      </c>
      <c r="B952" s="58" t="s">
        <v>16732</v>
      </c>
    </row>
    <row r="953" spans="1:2" x14ac:dyDescent="0.25">
      <c r="A953" s="57">
        <v>13111040</v>
      </c>
      <c r="B953" s="58" t="s">
        <v>8589</v>
      </c>
    </row>
    <row r="954" spans="1:2" x14ac:dyDescent="0.25">
      <c r="A954" s="57">
        <v>13111041</v>
      </c>
      <c r="B954" s="58" t="s">
        <v>8949</v>
      </c>
    </row>
    <row r="955" spans="1:2" x14ac:dyDescent="0.25">
      <c r="A955" s="57">
        <v>13111042</v>
      </c>
      <c r="B955" s="58" t="s">
        <v>9427</v>
      </c>
    </row>
    <row r="956" spans="1:2" x14ac:dyDescent="0.25">
      <c r="A956" s="57">
        <v>13111043</v>
      </c>
      <c r="B956" s="58" t="s">
        <v>16959</v>
      </c>
    </row>
    <row r="957" spans="1:2" x14ac:dyDescent="0.25">
      <c r="A957" s="57">
        <v>13111044</v>
      </c>
      <c r="B957" s="58" t="s">
        <v>1288</v>
      </c>
    </row>
    <row r="958" spans="1:2" x14ac:dyDescent="0.25">
      <c r="A958" s="57">
        <v>13111045</v>
      </c>
      <c r="B958" s="58" t="s">
        <v>12898</v>
      </c>
    </row>
    <row r="959" spans="1:2" x14ac:dyDescent="0.25">
      <c r="A959" s="57">
        <v>13111046</v>
      </c>
      <c r="B959" s="58" t="s">
        <v>11965</v>
      </c>
    </row>
    <row r="960" spans="1:2" x14ac:dyDescent="0.25">
      <c r="A960" s="57">
        <v>13111047</v>
      </c>
      <c r="B960" s="58" t="s">
        <v>2783</v>
      </c>
    </row>
    <row r="961" spans="1:2" x14ac:dyDescent="0.25">
      <c r="A961" s="57">
        <v>13111048</v>
      </c>
      <c r="B961" s="58" t="s">
        <v>203</v>
      </c>
    </row>
    <row r="962" spans="1:2" x14ac:dyDescent="0.25">
      <c r="A962" s="57">
        <v>13111049</v>
      </c>
      <c r="B962" s="58" t="s">
        <v>16975</v>
      </c>
    </row>
    <row r="963" spans="1:2" x14ac:dyDescent="0.25">
      <c r="A963" s="57">
        <v>13111050</v>
      </c>
      <c r="B963" s="58" t="s">
        <v>3614</v>
      </c>
    </row>
    <row r="964" spans="1:2" x14ac:dyDescent="0.25">
      <c r="A964" s="57">
        <v>13111051</v>
      </c>
      <c r="B964" s="58" t="s">
        <v>8671</v>
      </c>
    </row>
    <row r="965" spans="1:2" x14ac:dyDescent="0.25">
      <c r="A965" s="57">
        <v>13111052</v>
      </c>
      <c r="B965" s="58" t="s">
        <v>941</v>
      </c>
    </row>
    <row r="966" spans="1:2" x14ac:dyDescent="0.25">
      <c r="A966" s="57">
        <v>13111053</v>
      </c>
      <c r="B966" s="58" t="s">
        <v>12229</v>
      </c>
    </row>
    <row r="967" spans="1:2" x14ac:dyDescent="0.25">
      <c r="A967" s="57">
        <v>13111054</v>
      </c>
      <c r="B967" s="58" t="s">
        <v>11599</v>
      </c>
    </row>
    <row r="968" spans="1:2" x14ac:dyDescent="0.25">
      <c r="A968" s="57">
        <v>13111055</v>
      </c>
      <c r="B968" s="58" t="s">
        <v>16068</v>
      </c>
    </row>
    <row r="969" spans="1:2" x14ac:dyDescent="0.25">
      <c r="A969" s="57">
        <v>13111056</v>
      </c>
      <c r="B969" s="58" t="s">
        <v>12841</v>
      </c>
    </row>
    <row r="970" spans="1:2" x14ac:dyDescent="0.25">
      <c r="A970" s="57">
        <v>13111057</v>
      </c>
      <c r="B970" s="58" t="s">
        <v>12797</v>
      </c>
    </row>
    <row r="971" spans="1:2" x14ac:dyDescent="0.25">
      <c r="A971" s="57">
        <v>13111058</v>
      </c>
      <c r="B971" s="58" t="s">
        <v>10070</v>
      </c>
    </row>
    <row r="972" spans="1:2" x14ac:dyDescent="0.25">
      <c r="A972" s="57">
        <v>13111059</v>
      </c>
      <c r="B972" s="58" t="s">
        <v>1915</v>
      </c>
    </row>
    <row r="973" spans="1:2" x14ac:dyDescent="0.25">
      <c r="A973" s="57">
        <v>13111060</v>
      </c>
      <c r="B973" s="58" t="s">
        <v>462</v>
      </c>
    </row>
    <row r="974" spans="1:2" x14ac:dyDescent="0.25">
      <c r="A974" s="57">
        <v>13111061</v>
      </c>
      <c r="B974" s="58" t="s">
        <v>4729</v>
      </c>
    </row>
    <row r="975" spans="1:2" x14ac:dyDescent="0.25">
      <c r="A975" s="57">
        <v>13111062</v>
      </c>
      <c r="B975" s="58" t="s">
        <v>18446</v>
      </c>
    </row>
    <row r="976" spans="1:2" x14ac:dyDescent="0.25">
      <c r="A976" s="57">
        <v>13111063</v>
      </c>
      <c r="B976" s="58" t="s">
        <v>11682</v>
      </c>
    </row>
    <row r="977" spans="1:2" x14ac:dyDescent="0.25">
      <c r="A977" s="57">
        <v>13111064</v>
      </c>
      <c r="B977" s="58" t="s">
        <v>5422</v>
      </c>
    </row>
    <row r="978" spans="1:2" x14ac:dyDescent="0.25">
      <c r="A978" s="57">
        <v>13111065</v>
      </c>
      <c r="B978" s="58" t="s">
        <v>9470</v>
      </c>
    </row>
    <row r="979" spans="1:2" x14ac:dyDescent="0.25">
      <c r="A979" s="57">
        <v>13111066</v>
      </c>
      <c r="B979" s="58" t="s">
        <v>2297</v>
      </c>
    </row>
    <row r="980" spans="1:2" x14ac:dyDescent="0.25">
      <c r="A980" s="57">
        <v>13111101</v>
      </c>
      <c r="B980" s="58" t="s">
        <v>9115</v>
      </c>
    </row>
    <row r="981" spans="1:2" x14ac:dyDescent="0.25">
      <c r="A981" s="57">
        <v>13111102</v>
      </c>
      <c r="B981" s="58" t="s">
        <v>5363</v>
      </c>
    </row>
    <row r="982" spans="1:2" x14ac:dyDescent="0.25">
      <c r="A982" s="57">
        <v>13111103</v>
      </c>
      <c r="B982" s="58" t="s">
        <v>5880</v>
      </c>
    </row>
    <row r="983" spans="1:2" x14ac:dyDescent="0.25">
      <c r="A983" s="57">
        <v>13111201</v>
      </c>
      <c r="B983" s="58" t="s">
        <v>1188</v>
      </c>
    </row>
    <row r="984" spans="1:2" x14ac:dyDescent="0.25">
      <c r="A984" s="57">
        <v>13111202</v>
      </c>
      <c r="B984" s="58" t="s">
        <v>10369</v>
      </c>
    </row>
    <row r="985" spans="1:2" x14ac:dyDescent="0.25">
      <c r="A985" s="57">
        <v>13111203</v>
      </c>
      <c r="B985" s="58" t="s">
        <v>18718</v>
      </c>
    </row>
    <row r="986" spans="1:2" x14ac:dyDescent="0.25">
      <c r="A986" s="57">
        <v>13111204</v>
      </c>
      <c r="B986" s="58" t="s">
        <v>17431</v>
      </c>
    </row>
    <row r="987" spans="1:2" x14ac:dyDescent="0.25">
      <c r="A987" s="57">
        <v>13111205</v>
      </c>
      <c r="B987" s="58" t="s">
        <v>16923</v>
      </c>
    </row>
    <row r="988" spans="1:2" x14ac:dyDescent="0.25">
      <c r="A988" s="57">
        <v>13111206</v>
      </c>
      <c r="B988" s="58" t="s">
        <v>4666</v>
      </c>
    </row>
    <row r="989" spans="1:2" x14ac:dyDescent="0.25">
      <c r="A989" s="57">
        <v>13111207</v>
      </c>
      <c r="B989" s="58" t="s">
        <v>8798</v>
      </c>
    </row>
    <row r="990" spans="1:2" x14ac:dyDescent="0.25">
      <c r="A990" s="57">
        <v>13111208</v>
      </c>
      <c r="B990" s="58" t="s">
        <v>17058</v>
      </c>
    </row>
    <row r="991" spans="1:2" x14ac:dyDescent="0.25">
      <c r="A991" s="57">
        <v>13111209</v>
      </c>
      <c r="B991" s="58" t="s">
        <v>701</v>
      </c>
    </row>
    <row r="992" spans="1:2" x14ac:dyDescent="0.25">
      <c r="A992" s="57">
        <v>13111210</v>
      </c>
      <c r="B992" s="58" t="s">
        <v>5403</v>
      </c>
    </row>
    <row r="993" spans="1:2" x14ac:dyDescent="0.25">
      <c r="A993" s="57">
        <v>13111211</v>
      </c>
      <c r="B993" s="58" t="s">
        <v>15495</v>
      </c>
    </row>
    <row r="994" spans="1:2" x14ac:dyDescent="0.25">
      <c r="A994" s="57">
        <v>13111212</v>
      </c>
      <c r="B994" s="58" t="s">
        <v>10267</v>
      </c>
    </row>
    <row r="995" spans="1:2" x14ac:dyDescent="0.25">
      <c r="A995" s="57">
        <v>13111213</v>
      </c>
      <c r="B995" s="58" t="s">
        <v>15256</v>
      </c>
    </row>
    <row r="996" spans="1:2" x14ac:dyDescent="0.25">
      <c r="A996" s="57">
        <v>13111214</v>
      </c>
      <c r="B996" s="58" t="s">
        <v>11139</v>
      </c>
    </row>
    <row r="997" spans="1:2" x14ac:dyDescent="0.25">
      <c r="A997" s="57">
        <v>13111215</v>
      </c>
      <c r="B997" s="58" t="s">
        <v>6046</v>
      </c>
    </row>
    <row r="998" spans="1:2" x14ac:dyDescent="0.25">
      <c r="A998" s="57">
        <v>13111216</v>
      </c>
      <c r="B998" s="58" t="s">
        <v>15809</v>
      </c>
    </row>
    <row r="999" spans="1:2" x14ac:dyDescent="0.25">
      <c r="A999" s="57">
        <v>13111217</v>
      </c>
      <c r="B999" s="58" t="s">
        <v>29</v>
      </c>
    </row>
    <row r="1000" spans="1:2" x14ac:dyDescent="0.25">
      <c r="A1000" s="57">
        <v>13111218</v>
      </c>
      <c r="B1000" s="58" t="s">
        <v>8055</v>
      </c>
    </row>
    <row r="1001" spans="1:2" x14ac:dyDescent="0.25">
      <c r="A1001" s="57">
        <v>13111219</v>
      </c>
      <c r="B1001" s="58" t="s">
        <v>4487</v>
      </c>
    </row>
    <row r="1002" spans="1:2" x14ac:dyDescent="0.25">
      <c r="A1002" s="57">
        <v>13111220</v>
      </c>
      <c r="B1002" s="58" t="s">
        <v>9388</v>
      </c>
    </row>
    <row r="1003" spans="1:2" x14ac:dyDescent="0.25">
      <c r="A1003" s="57">
        <v>13111301</v>
      </c>
      <c r="B1003" s="58" t="s">
        <v>7113</v>
      </c>
    </row>
    <row r="1004" spans="1:2" x14ac:dyDescent="0.25">
      <c r="A1004" s="57">
        <v>13111302</v>
      </c>
      <c r="B1004" s="58" t="s">
        <v>9112</v>
      </c>
    </row>
    <row r="1005" spans="1:2" x14ac:dyDescent="0.25">
      <c r="A1005" s="57">
        <v>13111303</v>
      </c>
      <c r="B1005" s="58" t="s">
        <v>10113</v>
      </c>
    </row>
    <row r="1006" spans="1:2" x14ac:dyDescent="0.25">
      <c r="A1006" s="57">
        <v>13111304</v>
      </c>
      <c r="B1006" s="58" t="s">
        <v>7908</v>
      </c>
    </row>
    <row r="1007" spans="1:2" x14ac:dyDescent="0.25">
      <c r="A1007" s="57">
        <v>13111305</v>
      </c>
      <c r="B1007" s="58" t="s">
        <v>14407</v>
      </c>
    </row>
    <row r="1008" spans="1:2" x14ac:dyDescent="0.25">
      <c r="A1008" s="57">
        <v>13111306</v>
      </c>
      <c r="B1008" s="58" t="s">
        <v>18179</v>
      </c>
    </row>
    <row r="1009" spans="1:2" x14ac:dyDescent="0.25">
      <c r="A1009" s="57">
        <v>13111307</v>
      </c>
      <c r="B1009" s="58" t="s">
        <v>16238</v>
      </c>
    </row>
    <row r="1010" spans="1:2" x14ac:dyDescent="0.25">
      <c r="A1010" s="57">
        <v>13111308</v>
      </c>
      <c r="B1010" s="58" t="s">
        <v>13864</v>
      </c>
    </row>
    <row r="1011" spans="1:2" x14ac:dyDescent="0.25">
      <c r="A1011" s="57">
        <v>14101501</v>
      </c>
      <c r="B1011" s="58" t="s">
        <v>2987</v>
      </c>
    </row>
    <row r="1012" spans="1:2" x14ac:dyDescent="0.25">
      <c r="A1012" s="57">
        <v>14111501</v>
      </c>
      <c r="B1012" s="58" t="s">
        <v>18527</v>
      </c>
    </row>
    <row r="1013" spans="1:2" x14ac:dyDescent="0.25">
      <c r="A1013" s="57">
        <v>14111502</v>
      </c>
      <c r="B1013" s="58" t="s">
        <v>14287</v>
      </c>
    </row>
    <row r="1014" spans="1:2" x14ac:dyDescent="0.25">
      <c r="A1014" s="57">
        <v>14111503</v>
      </c>
      <c r="B1014" s="58" t="s">
        <v>14857</v>
      </c>
    </row>
    <row r="1015" spans="1:2" x14ac:dyDescent="0.25">
      <c r="A1015" s="57">
        <v>14111504</v>
      </c>
      <c r="B1015" s="58" t="s">
        <v>3548</v>
      </c>
    </row>
    <row r="1016" spans="1:2" x14ac:dyDescent="0.25">
      <c r="A1016" s="57">
        <v>14111505</v>
      </c>
      <c r="B1016" s="58" t="s">
        <v>18186</v>
      </c>
    </row>
    <row r="1017" spans="1:2" x14ac:dyDescent="0.25">
      <c r="A1017" s="57">
        <v>14111506</v>
      </c>
      <c r="B1017" s="58" t="s">
        <v>13271</v>
      </c>
    </row>
    <row r="1018" spans="1:2" x14ac:dyDescent="0.25">
      <c r="A1018" s="57">
        <v>14111507</v>
      </c>
      <c r="B1018" s="58" t="s">
        <v>13715</v>
      </c>
    </row>
    <row r="1019" spans="1:2" x14ac:dyDescent="0.25">
      <c r="A1019" s="57">
        <v>14111508</v>
      </c>
      <c r="B1019" s="58" t="s">
        <v>18166</v>
      </c>
    </row>
    <row r="1020" spans="1:2" x14ac:dyDescent="0.25">
      <c r="A1020" s="57">
        <v>14111509</v>
      </c>
      <c r="B1020" s="58" t="s">
        <v>3892</v>
      </c>
    </row>
    <row r="1021" spans="1:2" x14ac:dyDescent="0.25">
      <c r="A1021" s="57">
        <v>14111510</v>
      </c>
      <c r="B1021" s="58" t="s">
        <v>11290</v>
      </c>
    </row>
    <row r="1022" spans="1:2" x14ac:dyDescent="0.25">
      <c r="A1022" s="57">
        <v>14111511</v>
      </c>
      <c r="B1022" s="58" t="s">
        <v>9433</v>
      </c>
    </row>
    <row r="1023" spans="1:2" x14ac:dyDescent="0.25">
      <c r="A1023" s="57">
        <v>14111512</v>
      </c>
      <c r="B1023" s="58" t="s">
        <v>13195</v>
      </c>
    </row>
    <row r="1024" spans="1:2" x14ac:dyDescent="0.25">
      <c r="A1024" s="57">
        <v>14111513</v>
      </c>
      <c r="B1024" s="58" t="s">
        <v>14716</v>
      </c>
    </row>
    <row r="1025" spans="1:2" x14ac:dyDescent="0.25">
      <c r="A1025" s="57">
        <v>14111514</v>
      </c>
      <c r="B1025" s="58" t="s">
        <v>11350</v>
      </c>
    </row>
    <row r="1026" spans="1:2" x14ac:dyDescent="0.25">
      <c r="A1026" s="57">
        <v>14111515</v>
      </c>
      <c r="B1026" s="58" t="s">
        <v>13908</v>
      </c>
    </row>
    <row r="1027" spans="1:2" x14ac:dyDescent="0.25">
      <c r="A1027" s="57">
        <v>14111516</v>
      </c>
      <c r="B1027" s="58" t="s">
        <v>6176</v>
      </c>
    </row>
    <row r="1028" spans="1:2" x14ac:dyDescent="0.25">
      <c r="A1028" s="57">
        <v>14111518</v>
      </c>
      <c r="B1028" s="58" t="s">
        <v>9215</v>
      </c>
    </row>
    <row r="1029" spans="1:2" x14ac:dyDescent="0.25">
      <c r="A1029" s="57">
        <v>14111519</v>
      </c>
      <c r="B1029" s="58" t="s">
        <v>18470</v>
      </c>
    </row>
    <row r="1030" spans="1:2" x14ac:dyDescent="0.25">
      <c r="A1030" s="57">
        <v>14111520</v>
      </c>
      <c r="B1030" s="58" t="s">
        <v>15266</v>
      </c>
    </row>
    <row r="1031" spans="1:2" x14ac:dyDescent="0.25">
      <c r="A1031" s="57">
        <v>14111523</v>
      </c>
      <c r="B1031" s="58" t="s">
        <v>3349</v>
      </c>
    </row>
    <row r="1032" spans="1:2" x14ac:dyDescent="0.25">
      <c r="A1032" s="57">
        <v>14111524</v>
      </c>
      <c r="B1032" s="58" t="s">
        <v>18196</v>
      </c>
    </row>
    <row r="1033" spans="1:2" x14ac:dyDescent="0.25">
      <c r="A1033" s="57">
        <v>14111525</v>
      </c>
      <c r="B1033" s="58" t="s">
        <v>16848</v>
      </c>
    </row>
    <row r="1034" spans="1:2" x14ac:dyDescent="0.25">
      <c r="A1034" s="57">
        <v>14111526</v>
      </c>
      <c r="B1034" s="58" t="s">
        <v>12805</v>
      </c>
    </row>
    <row r="1035" spans="1:2" x14ac:dyDescent="0.25">
      <c r="A1035" s="57">
        <v>14111527</v>
      </c>
      <c r="B1035" s="58" t="s">
        <v>10707</v>
      </c>
    </row>
    <row r="1036" spans="1:2" x14ac:dyDescent="0.25">
      <c r="A1036" s="57">
        <v>14111528</v>
      </c>
      <c r="B1036" s="58" t="s">
        <v>15169</v>
      </c>
    </row>
    <row r="1037" spans="1:2" x14ac:dyDescent="0.25">
      <c r="A1037" s="57">
        <v>14111529</v>
      </c>
      <c r="B1037" s="58" t="s">
        <v>6005</v>
      </c>
    </row>
    <row r="1038" spans="1:2" x14ac:dyDescent="0.25">
      <c r="A1038" s="57">
        <v>14111530</v>
      </c>
      <c r="B1038" s="58" t="s">
        <v>8632</v>
      </c>
    </row>
    <row r="1039" spans="1:2" x14ac:dyDescent="0.25">
      <c r="A1039" s="57">
        <v>14111531</v>
      </c>
      <c r="B1039" s="58" t="s">
        <v>12166</v>
      </c>
    </row>
    <row r="1040" spans="1:2" x14ac:dyDescent="0.25">
      <c r="A1040" s="57">
        <v>14111532</v>
      </c>
      <c r="B1040" s="58" t="s">
        <v>12227</v>
      </c>
    </row>
    <row r="1041" spans="1:2" x14ac:dyDescent="0.25">
      <c r="A1041" s="57">
        <v>14111533</v>
      </c>
      <c r="B1041" s="58" t="s">
        <v>3245</v>
      </c>
    </row>
    <row r="1042" spans="1:2" x14ac:dyDescent="0.25">
      <c r="A1042" s="57">
        <v>14111534</v>
      </c>
      <c r="B1042" s="58" t="s">
        <v>17813</v>
      </c>
    </row>
    <row r="1043" spans="1:2" x14ac:dyDescent="0.25">
      <c r="A1043" s="57">
        <v>14111535</v>
      </c>
      <c r="B1043" s="58" t="s">
        <v>18824</v>
      </c>
    </row>
    <row r="1044" spans="1:2" x14ac:dyDescent="0.25">
      <c r="A1044" s="57">
        <v>14111536</v>
      </c>
      <c r="B1044" s="58" t="s">
        <v>6418</v>
      </c>
    </row>
    <row r="1045" spans="1:2" x14ac:dyDescent="0.25">
      <c r="A1045" s="57">
        <v>14111537</v>
      </c>
      <c r="B1045" s="58" t="s">
        <v>18308</v>
      </c>
    </row>
    <row r="1046" spans="1:2" x14ac:dyDescent="0.25">
      <c r="A1046" s="57">
        <v>14111601</v>
      </c>
      <c r="B1046" s="58" t="s">
        <v>8514</v>
      </c>
    </row>
    <row r="1047" spans="1:2" x14ac:dyDescent="0.25">
      <c r="A1047" s="57">
        <v>14111604</v>
      </c>
      <c r="B1047" s="58" t="s">
        <v>4357</v>
      </c>
    </row>
    <row r="1048" spans="1:2" x14ac:dyDescent="0.25">
      <c r="A1048" s="57">
        <v>14111605</v>
      </c>
      <c r="B1048" s="58" t="s">
        <v>11365</v>
      </c>
    </row>
    <row r="1049" spans="1:2" x14ac:dyDescent="0.25">
      <c r="A1049" s="57">
        <v>14111606</v>
      </c>
      <c r="B1049" s="58" t="s">
        <v>4097</v>
      </c>
    </row>
    <row r="1050" spans="1:2" x14ac:dyDescent="0.25">
      <c r="A1050" s="57">
        <v>14111607</v>
      </c>
      <c r="B1050" s="58" t="s">
        <v>9995</v>
      </c>
    </row>
    <row r="1051" spans="1:2" x14ac:dyDescent="0.25">
      <c r="A1051" s="57">
        <v>14111608</v>
      </c>
      <c r="B1051" s="58" t="s">
        <v>11863</v>
      </c>
    </row>
    <row r="1052" spans="1:2" x14ac:dyDescent="0.25">
      <c r="A1052" s="57">
        <v>14111609</v>
      </c>
      <c r="B1052" s="58" t="s">
        <v>10928</v>
      </c>
    </row>
    <row r="1053" spans="1:2" x14ac:dyDescent="0.25">
      <c r="A1053" s="57">
        <v>14111610</v>
      </c>
      <c r="B1053" s="58" t="s">
        <v>13928</v>
      </c>
    </row>
    <row r="1054" spans="1:2" x14ac:dyDescent="0.25">
      <c r="A1054" s="57">
        <v>14111611</v>
      </c>
      <c r="B1054" s="58" t="s">
        <v>2033</v>
      </c>
    </row>
    <row r="1055" spans="1:2" x14ac:dyDescent="0.25">
      <c r="A1055" s="57">
        <v>14111613</v>
      </c>
      <c r="B1055" s="58" t="s">
        <v>3517</v>
      </c>
    </row>
    <row r="1056" spans="1:2" x14ac:dyDescent="0.25">
      <c r="A1056" s="57">
        <v>14111614</v>
      </c>
      <c r="B1056" s="58" t="s">
        <v>10585</v>
      </c>
    </row>
    <row r="1057" spans="1:2" x14ac:dyDescent="0.25">
      <c r="A1057" s="57">
        <v>14111615</v>
      </c>
      <c r="B1057" s="58" t="s">
        <v>371</v>
      </c>
    </row>
    <row r="1058" spans="1:2" x14ac:dyDescent="0.25">
      <c r="A1058" s="57">
        <v>14111616</v>
      </c>
      <c r="B1058" s="58" t="s">
        <v>17983</v>
      </c>
    </row>
    <row r="1059" spans="1:2" x14ac:dyDescent="0.25">
      <c r="A1059" s="57">
        <v>14111701</v>
      </c>
      <c r="B1059" s="58" t="s">
        <v>13058</v>
      </c>
    </row>
    <row r="1060" spans="1:2" x14ac:dyDescent="0.25">
      <c r="A1060" s="57">
        <v>14111702</v>
      </c>
      <c r="B1060" s="58" t="s">
        <v>15282</v>
      </c>
    </row>
    <row r="1061" spans="1:2" x14ac:dyDescent="0.25">
      <c r="A1061" s="57">
        <v>14111703</v>
      </c>
      <c r="B1061" s="58" t="s">
        <v>269</v>
      </c>
    </row>
    <row r="1062" spans="1:2" x14ac:dyDescent="0.25">
      <c r="A1062" s="57">
        <v>14111704</v>
      </c>
      <c r="B1062" s="58" t="s">
        <v>2145</v>
      </c>
    </row>
    <row r="1063" spans="1:2" x14ac:dyDescent="0.25">
      <c r="A1063" s="57">
        <v>14111705</v>
      </c>
      <c r="B1063" s="58" t="s">
        <v>6310</v>
      </c>
    </row>
    <row r="1064" spans="1:2" x14ac:dyDescent="0.25">
      <c r="A1064" s="57">
        <v>14111706</v>
      </c>
      <c r="B1064" s="58" t="s">
        <v>14121</v>
      </c>
    </row>
    <row r="1065" spans="1:2" x14ac:dyDescent="0.25">
      <c r="A1065" s="57">
        <v>14111801</v>
      </c>
      <c r="B1065" s="58" t="s">
        <v>11532</v>
      </c>
    </row>
    <row r="1066" spans="1:2" x14ac:dyDescent="0.25">
      <c r="A1066" s="57">
        <v>14111802</v>
      </c>
      <c r="B1066" s="58" t="s">
        <v>5546</v>
      </c>
    </row>
    <row r="1067" spans="1:2" x14ac:dyDescent="0.25">
      <c r="A1067" s="57">
        <v>14111803</v>
      </c>
      <c r="B1067" s="58" t="s">
        <v>4055</v>
      </c>
    </row>
    <row r="1068" spans="1:2" x14ac:dyDescent="0.25">
      <c r="A1068" s="57">
        <v>14111804</v>
      </c>
      <c r="B1068" s="58" t="s">
        <v>6111</v>
      </c>
    </row>
    <row r="1069" spans="1:2" x14ac:dyDescent="0.25">
      <c r="A1069" s="57">
        <v>14111805</v>
      </c>
      <c r="B1069" s="58" t="s">
        <v>590</v>
      </c>
    </row>
    <row r="1070" spans="1:2" x14ac:dyDescent="0.25">
      <c r="A1070" s="57">
        <v>14111806</v>
      </c>
      <c r="B1070" s="58" t="s">
        <v>18037</v>
      </c>
    </row>
    <row r="1071" spans="1:2" x14ac:dyDescent="0.25">
      <c r="A1071" s="57">
        <v>14111807</v>
      </c>
      <c r="B1071" s="58" t="s">
        <v>12065</v>
      </c>
    </row>
    <row r="1072" spans="1:2" x14ac:dyDescent="0.25">
      <c r="A1072" s="57">
        <v>14111808</v>
      </c>
      <c r="B1072" s="58" t="s">
        <v>17413</v>
      </c>
    </row>
    <row r="1073" spans="1:2" x14ac:dyDescent="0.25">
      <c r="A1073" s="57">
        <v>14111809</v>
      </c>
      <c r="B1073" s="58" t="s">
        <v>14893</v>
      </c>
    </row>
    <row r="1074" spans="1:2" x14ac:dyDescent="0.25">
      <c r="A1074" s="57">
        <v>14111810</v>
      </c>
      <c r="B1074" s="58" t="s">
        <v>12368</v>
      </c>
    </row>
    <row r="1075" spans="1:2" x14ac:dyDescent="0.25">
      <c r="A1075" s="57">
        <v>14111811</v>
      </c>
      <c r="B1075" s="58" t="s">
        <v>18108</v>
      </c>
    </row>
    <row r="1076" spans="1:2" x14ac:dyDescent="0.25">
      <c r="A1076" s="57">
        <v>14111812</v>
      </c>
      <c r="B1076" s="58" t="s">
        <v>10302</v>
      </c>
    </row>
    <row r="1077" spans="1:2" x14ac:dyDescent="0.25">
      <c r="A1077" s="57">
        <v>14111813</v>
      </c>
      <c r="B1077" s="58" t="s">
        <v>10244</v>
      </c>
    </row>
    <row r="1078" spans="1:2" x14ac:dyDescent="0.25">
      <c r="A1078" s="57">
        <v>14111814</v>
      </c>
      <c r="B1078" s="58" t="s">
        <v>2248</v>
      </c>
    </row>
    <row r="1079" spans="1:2" x14ac:dyDescent="0.25">
      <c r="A1079" s="57">
        <v>14111815</v>
      </c>
      <c r="B1079" s="58" t="s">
        <v>16417</v>
      </c>
    </row>
    <row r="1080" spans="1:2" x14ac:dyDescent="0.25">
      <c r="A1080" s="57">
        <v>14111816</v>
      </c>
      <c r="B1080" s="58" t="s">
        <v>14658</v>
      </c>
    </row>
    <row r="1081" spans="1:2" x14ac:dyDescent="0.25">
      <c r="A1081" s="57">
        <v>14111817</v>
      </c>
      <c r="B1081" s="58" t="s">
        <v>18214</v>
      </c>
    </row>
    <row r="1082" spans="1:2" x14ac:dyDescent="0.25">
      <c r="A1082" s="57">
        <v>14121501</v>
      </c>
      <c r="B1082" s="58" t="s">
        <v>13021</v>
      </c>
    </row>
    <row r="1083" spans="1:2" x14ac:dyDescent="0.25">
      <c r="A1083" s="57">
        <v>14121502</v>
      </c>
      <c r="B1083" s="58" t="s">
        <v>2346</v>
      </c>
    </row>
    <row r="1084" spans="1:2" x14ac:dyDescent="0.25">
      <c r="A1084" s="57">
        <v>14121503</v>
      </c>
      <c r="B1084" s="58" t="s">
        <v>8079</v>
      </c>
    </row>
    <row r="1085" spans="1:2" x14ac:dyDescent="0.25">
      <c r="A1085" s="57">
        <v>14121504</v>
      </c>
      <c r="B1085" s="58" t="s">
        <v>11349</v>
      </c>
    </row>
    <row r="1086" spans="1:2" x14ac:dyDescent="0.25">
      <c r="A1086" s="57">
        <v>14121505</v>
      </c>
      <c r="B1086" s="58" t="s">
        <v>13605</v>
      </c>
    </row>
    <row r="1087" spans="1:2" x14ac:dyDescent="0.25">
      <c r="A1087" s="57">
        <v>14121601</v>
      </c>
      <c r="B1087" s="58" t="s">
        <v>15133</v>
      </c>
    </row>
    <row r="1088" spans="1:2" x14ac:dyDescent="0.25">
      <c r="A1088" s="57">
        <v>14121602</v>
      </c>
      <c r="B1088" s="58" t="s">
        <v>11236</v>
      </c>
    </row>
    <row r="1089" spans="1:2" x14ac:dyDescent="0.25">
      <c r="A1089" s="57">
        <v>14121603</v>
      </c>
      <c r="B1089" s="58" t="s">
        <v>17071</v>
      </c>
    </row>
    <row r="1090" spans="1:2" x14ac:dyDescent="0.25">
      <c r="A1090" s="57">
        <v>14121604</v>
      </c>
      <c r="B1090" s="58" t="s">
        <v>15496</v>
      </c>
    </row>
    <row r="1091" spans="1:2" x14ac:dyDescent="0.25">
      <c r="A1091" s="57">
        <v>14121605</v>
      </c>
      <c r="B1091" s="58" t="s">
        <v>15519</v>
      </c>
    </row>
    <row r="1092" spans="1:2" x14ac:dyDescent="0.25">
      <c r="A1092" s="57">
        <v>14121701</v>
      </c>
      <c r="B1092" s="58" t="s">
        <v>5067</v>
      </c>
    </row>
    <row r="1093" spans="1:2" x14ac:dyDescent="0.25">
      <c r="A1093" s="57">
        <v>14121702</v>
      </c>
      <c r="B1093" s="58" t="s">
        <v>14015</v>
      </c>
    </row>
    <row r="1094" spans="1:2" x14ac:dyDescent="0.25">
      <c r="A1094" s="57">
        <v>14121801</v>
      </c>
      <c r="B1094" s="58" t="s">
        <v>8131</v>
      </c>
    </row>
    <row r="1095" spans="1:2" x14ac:dyDescent="0.25">
      <c r="A1095" s="57">
        <v>14121802</v>
      </c>
      <c r="B1095" s="58" t="s">
        <v>9177</v>
      </c>
    </row>
    <row r="1096" spans="1:2" x14ac:dyDescent="0.25">
      <c r="A1096" s="57">
        <v>14121803</v>
      </c>
      <c r="B1096" s="58" t="s">
        <v>18084</v>
      </c>
    </row>
    <row r="1097" spans="1:2" x14ac:dyDescent="0.25">
      <c r="A1097" s="57">
        <v>14121804</v>
      </c>
      <c r="B1097" s="58" t="s">
        <v>14357</v>
      </c>
    </row>
    <row r="1098" spans="1:2" x14ac:dyDescent="0.25">
      <c r="A1098" s="57">
        <v>14121805</v>
      </c>
      <c r="B1098" s="58" t="s">
        <v>15876</v>
      </c>
    </row>
    <row r="1099" spans="1:2" x14ac:dyDescent="0.25">
      <c r="A1099" s="57">
        <v>14121806</v>
      </c>
      <c r="B1099" s="58" t="s">
        <v>15281</v>
      </c>
    </row>
    <row r="1100" spans="1:2" x14ac:dyDescent="0.25">
      <c r="A1100" s="57">
        <v>14121807</v>
      </c>
      <c r="B1100" s="58" t="s">
        <v>5756</v>
      </c>
    </row>
    <row r="1101" spans="1:2" x14ac:dyDescent="0.25">
      <c r="A1101" s="57">
        <v>14121808</v>
      </c>
      <c r="B1101" s="58" t="s">
        <v>7395</v>
      </c>
    </row>
    <row r="1102" spans="1:2" x14ac:dyDescent="0.25">
      <c r="A1102" s="57">
        <v>14121809</v>
      </c>
      <c r="B1102" s="58" t="s">
        <v>3944</v>
      </c>
    </row>
    <row r="1103" spans="1:2" x14ac:dyDescent="0.25">
      <c r="A1103" s="57">
        <v>14121810</v>
      </c>
      <c r="B1103" s="58" t="s">
        <v>3417</v>
      </c>
    </row>
    <row r="1104" spans="1:2" x14ac:dyDescent="0.25">
      <c r="A1104" s="57">
        <v>14121811</v>
      </c>
      <c r="B1104" s="58" t="s">
        <v>17244</v>
      </c>
    </row>
    <row r="1105" spans="1:2" x14ac:dyDescent="0.25">
      <c r="A1105" s="57">
        <v>14121812</v>
      </c>
      <c r="B1105" s="58" t="s">
        <v>4042</v>
      </c>
    </row>
    <row r="1106" spans="1:2" x14ac:dyDescent="0.25">
      <c r="A1106" s="57">
        <v>14121901</v>
      </c>
      <c r="B1106" s="58" t="s">
        <v>17635</v>
      </c>
    </row>
    <row r="1107" spans="1:2" x14ac:dyDescent="0.25">
      <c r="A1107" s="57">
        <v>14121902</v>
      </c>
      <c r="B1107" s="58" t="s">
        <v>2960</v>
      </c>
    </row>
    <row r="1108" spans="1:2" x14ac:dyDescent="0.25">
      <c r="A1108" s="57">
        <v>14121903</v>
      </c>
      <c r="B1108" s="58" t="s">
        <v>320</v>
      </c>
    </row>
    <row r="1109" spans="1:2" x14ac:dyDescent="0.25">
      <c r="A1109" s="57">
        <v>14121904</v>
      </c>
      <c r="B1109" s="58" t="s">
        <v>14423</v>
      </c>
    </row>
    <row r="1110" spans="1:2" x14ac:dyDescent="0.25">
      <c r="A1110" s="57">
        <v>14121905</v>
      </c>
      <c r="B1110" s="58" t="s">
        <v>13001</v>
      </c>
    </row>
    <row r="1111" spans="1:2" x14ac:dyDescent="0.25">
      <c r="A1111" s="57">
        <v>14122101</v>
      </c>
      <c r="B1111" s="58" t="s">
        <v>1603</v>
      </c>
    </row>
    <row r="1112" spans="1:2" x14ac:dyDescent="0.25">
      <c r="A1112" s="57">
        <v>14122102</v>
      </c>
      <c r="B1112" s="58" t="s">
        <v>3809</v>
      </c>
    </row>
    <row r="1113" spans="1:2" x14ac:dyDescent="0.25">
      <c r="A1113" s="57">
        <v>14122103</v>
      </c>
      <c r="B1113" s="58" t="s">
        <v>14590</v>
      </c>
    </row>
    <row r="1114" spans="1:2" x14ac:dyDescent="0.25">
      <c r="A1114" s="57">
        <v>14122104</v>
      </c>
      <c r="B1114" s="58" t="s">
        <v>10205</v>
      </c>
    </row>
    <row r="1115" spans="1:2" x14ac:dyDescent="0.25">
      <c r="A1115" s="57">
        <v>14122105</v>
      </c>
      <c r="B1115" s="58" t="s">
        <v>16643</v>
      </c>
    </row>
    <row r="1116" spans="1:2" x14ac:dyDescent="0.25">
      <c r="A1116" s="57">
        <v>14122106</v>
      </c>
      <c r="B1116" s="58" t="s">
        <v>14076</v>
      </c>
    </row>
    <row r="1117" spans="1:2" x14ac:dyDescent="0.25">
      <c r="A1117" s="57">
        <v>14122201</v>
      </c>
      <c r="B1117" s="58" t="s">
        <v>10290</v>
      </c>
    </row>
    <row r="1118" spans="1:2" x14ac:dyDescent="0.25">
      <c r="A1118" s="57">
        <v>15101502</v>
      </c>
      <c r="B1118" s="58" t="s">
        <v>14298</v>
      </c>
    </row>
    <row r="1119" spans="1:2" x14ac:dyDescent="0.25">
      <c r="A1119" s="57">
        <v>15101503</v>
      </c>
      <c r="B1119" s="58" t="s">
        <v>5613</v>
      </c>
    </row>
    <row r="1120" spans="1:2" x14ac:dyDescent="0.25">
      <c r="A1120" s="57">
        <v>15101504</v>
      </c>
      <c r="B1120" s="58" t="s">
        <v>3981</v>
      </c>
    </row>
    <row r="1121" spans="1:2" x14ac:dyDescent="0.25">
      <c r="A1121" s="57">
        <v>15101505</v>
      </c>
      <c r="B1121" s="58" t="s">
        <v>85</v>
      </c>
    </row>
    <row r="1122" spans="1:2" x14ac:dyDescent="0.25">
      <c r="A1122" s="57">
        <v>15101506</v>
      </c>
      <c r="B1122" s="58" t="s">
        <v>3861</v>
      </c>
    </row>
    <row r="1123" spans="1:2" x14ac:dyDescent="0.25">
      <c r="A1123" s="57">
        <v>15101507</v>
      </c>
      <c r="B1123" s="58" t="s">
        <v>12682</v>
      </c>
    </row>
    <row r="1124" spans="1:2" x14ac:dyDescent="0.25">
      <c r="A1124" s="57">
        <v>15101508</v>
      </c>
      <c r="B1124" s="58" t="s">
        <v>13260</v>
      </c>
    </row>
    <row r="1125" spans="1:2" x14ac:dyDescent="0.25">
      <c r="A1125" s="57">
        <v>15101509</v>
      </c>
      <c r="B1125" s="58" t="s">
        <v>16131</v>
      </c>
    </row>
    <row r="1126" spans="1:2" x14ac:dyDescent="0.25">
      <c r="A1126" s="57">
        <v>15101510</v>
      </c>
      <c r="B1126" s="58" t="s">
        <v>17554</v>
      </c>
    </row>
    <row r="1127" spans="1:2" x14ac:dyDescent="0.25">
      <c r="A1127" s="57">
        <v>15101601</v>
      </c>
      <c r="B1127" s="58" t="s">
        <v>7133</v>
      </c>
    </row>
    <row r="1128" spans="1:2" x14ac:dyDescent="0.25">
      <c r="A1128" s="57">
        <v>15101602</v>
      </c>
      <c r="B1128" s="58" t="s">
        <v>12732</v>
      </c>
    </row>
    <row r="1129" spans="1:2" x14ac:dyDescent="0.25">
      <c r="A1129" s="57">
        <v>15101603</v>
      </c>
      <c r="B1129" s="58" t="s">
        <v>17846</v>
      </c>
    </row>
    <row r="1130" spans="1:2" x14ac:dyDescent="0.25">
      <c r="A1130" s="57">
        <v>15101604</v>
      </c>
      <c r="B1130" s="58" t="s">
        <v>1856</v>
      </c>
    </row>
    <row r="1131" spans="1:2" x14ac:dyDescent="0.25">
      <c r="A1131" s="57">
        <v>15101605</v>
      </c>
      <c r="B1131" s="58" t="s">
        <v>12380</v>
      </c>
    </row>
    <row r="1132" spans="1:2" x14ac:dyDescent="0.25">
      <c r="A1132" s="57">
        <v>15101606</v>
      </c>
      <c r="B1132" s="58" t="s">
        <v>2173</v>
      </c>
    </row>
    <row r="1133" spans="1:2" x14ac:dyDescent="0.25">
      <c r="A1133" s="57">
        <v>15101607</v>
      </c>
      <c r="B1133" s="58" t="s">
        <v>9230</v>
      </c>
    </row>
    <row r="1134" spans="1:2" x14ac:dyDescent="0.25">
      <c r="A1134" s="57">
        <v>15101608</v>
      </c>
      <c r="B1134" s="58" t="s">
        <v>14701</v>
      </c>
    </row>
    <row r="1135" spans="1:2" x14ac:dyDescent="0.25">
      <c r="A1135" s="57">
        <v>15101701</v>
      </c>
      <c r="B1135" s="58" t="s">
        <v>6775</v>
      </c>
    </row>
    <row r="1136" spans="1:2" x14ac:dyDescent="0.25">
      <c r="A1136" s="57">
        <v>15101702</v>
      </c>
      <c r="B1136" s="58" t="s">
        <v>17278</v>
      </c>
    </row>
    <row r="1137" spans="1:2" x14ac:dyDescent="0.25">
      <c r="A1137" s="57">
        <v>15111501</v>
      </c>
      <c r="B1137" s="58" t="s">
        <v>6955</v>
      </c>
    </row>
    <row r="1138" spans="1:2" x14ac:dyDescent="0.25">
      <c r="A1138" s="57">
        <v>15111502</v>
      </c>
      <c r="B1138" s="58" t="s">
        <v>2748</v>
      </c>
    </row>
    <row r="1139" spans="1:2" x14ac:dyDescent="0.25">
      <c r="A1139" s="57">
        <v>15111503</v>
      </c>
      <c r="B1139" s="58" t="s">
        <v>2737</v>
      </c>
    </row>
    <row r="1140" spans="1:2" x14ac:dyDescent="0.25">
      <c r="A1140" s="57">
        <v>15111504</v>
      </c>
      <c r="B1140" s="58" t="s">
        <v>9100</v>
      </c>
    </row>
    <row r="1141" spans="1:2" x14ac:dyDescent="0.25">
      <c r="A1141" s="57">
        <v>15111505</v>
      </c>
      <c r="B1141" s="58" t="s">
        <v>10406</v>
      </c>
    </row>
    <row r="1142" spans="1:2" x14ac:dyDescent="0.25">
      <c r="A1142" s="57">
        <v>15111506</v>
      </c>
      <c r="B1142" s="58" t="s">
        <v>18209</v>
      </c>
    </row>
    <row r="1143" spans="1:2" x14ac:dyDescent="0.25">
      <c r="A1143" s="57">
        <v>15111507</v>
      </c>
      <c r="B1143" s="58" t="s">
        <v>11869</v>
      </c>
    </row>
    <row r="1144" spans="1:2" x14ac:dyDescent="0.25">
      <c r="A1144" s="57">
        <v>15111508</v>
      </c>
      <c r="B1144" s="58" t="s">
        <v>9843</v>
      </c>
    </row>
    <row r="1145" spans="1:2" x14ac:dyDescent="0.25">
      <c r="A1145" s="57">
        <v>15111509</v>
      </c>
      <c r="B1145" s="58" t="s">
        <v>3485</v>
      </c>
    </row>
    <row r="1146" spans="1:2" x14ac:dyDescent="0.25">
      <c r="A1146" s="57">
        <v>15111510</v>
      </c>
      <c r="B1146" s="58" t="s">
        <v>164</v>
      </c>
    </row>
    <row r="1147" spans="1:2" x14ac:dyDescent="0.25">
      <c r="A1147" s="57">
        <v>15111701</v>
      </c>
      <c r="B1147" s="58" t="s">
        <v>4649</v>
      </c>
    </row>
    <row r="1148" spans="1:2" x14ac:dyDescent="0.25">
      <c r="A1148" s="57">
        <v>15111702</v>
      </c>
      <c r="B1148" s="58" t="s">
        <v>13129</v>
      </c>
    </row>
    <row r="1149" spans="1:2" x14ac:dyDescent="0.25">
      <c r="A1149" s="57">
        <v>15121501</v>
      </c>
      <c r="B1149" s="58" t="s">
        <v>9043</v>
      </c>
    </row>
    <row r="1150" spans="1:2" x14ac:dyDescent="0.25">
      <c r="A1150" s="57">
        <v>15121502</v>
      </c>
      <c r="B1150" s="58" t="s">
        <v>16076</v>
      </c>
    </row>
    <row r="1151" spans="1:2" x14ac:dyDescent="0.25">
      <c r="A1151" s="57">
        <v>15121503</v>
      </c>
      <c r="B1151" s="58" t="s">
        <v>10862</v>
      </c>
    </row>
    <row r="1152" spans="1:2" x14ac:dyDescent="0.25">
      <c r="A1152" s="57">
        <v>15121504</v>
      </c>
      <c r="B1152" s="58" t="s">
        <v>13459</v>
      </c>
    </row>
    <row r="1153" spans="1:2" x14ac:dyDescent="0.25">
      <c r="A1153" s="57">
        <v>15121505</v>
      </c>
      <c r="B1153" s="58" t="s">
        <v>5906</v>
      </c>
    </row>
    <row r="1154" spans="1:2" x14ac:dyDescent="0.25">
      <c r="A1154" s="57">
        <v>15121508</v>
      </c>
      <c r="B1154" s="58" t="s">
        <v>1319</v>
      </c>
    </row>
    <row r="1155" spans="1:2" x14ac:dyDescent="0.25">
      <c r="A1155" s="57">
        <v>15121509</v>
      </c>
      <c r="B1155" s="58" t="s">
        <v>682</v>
      </c>
    </row>
    <row r="1156" spans="1:2" x14ac:dyDescent="0.25">
      <c r="A1156" s="57">
        <v>15121510</v>
      </c>
      <c r="B1156" s="58" t="s">
        <v>739</v>
      </c>
    </row>
    <row r="1157" spans="1:2" x14ac:dyDescent="0.25">
      <c r="A1157" s="57">
        <v>15121511</v>
      </c>
      <c r="B1157" s="58" t="s">
        <v>2540</v>
      </c>
    </row>
    <row r="1158" spans="1:2" x14ac:dyDescent="0.25">
      <c r="A1158" s="57">
        <v>15121512</v>
      </c>
      <c r="B1158" s="58" t="s">
        <v>18361</v>
      </c>
    </row>
    <row r="1159" spans="1:2" x14ac:dyDescent="0.25">
      <c r="A1159" s="57">
        <v>15121513</v>
      </c>
      <c r="B1159" s="58" t="s">
        <v>16224</v>
      </c>
    </row>
    <row r="1160" spans="1:2" x14ac:dyDescent="0.25">
      <c r="A1160" s="57">
        <v>15121514</v>
      </c>
      <c r="B1160" s="58" t="s">
        <v>4009</v>
      </c>
    </row>
    <row r="1161" spans="1:2" x14ac:dyDescent="0.25">
      <c r="A1161" s="57">
        <v>15121515</v>
      </c>
      <c r="B1161" s="58" t="s">
        <v>16876</v>
      </c>
    </row>
    <row r="1162" spans="1:2" x14ac:dyDescent="0.25">
      <c r="A1162" s="57">
        <v>15121516</v>
      </c>
      <c r="B1162" s="58" t="s">
        <v>11100</v>
      </c>
    </row>
    <row r="1163" spans="1:2" x14ac:dyDescent="0.25">
      <c r="A1163" s="57">
        <v>15121517</v>
      </c>
      <c r="B1163" s="58" t="s">
        <v>13293</v>
      </c>
    </row>
    <row r="1164" spans="1:2" x14ac:dyDescent="0.25">
      <c r="A1164" s="57">
        <v>15121518</v>
      </c>
      <c r="B1164" s="58" t="s">
        <v>6720</v>
      </c>
    </row>
    <row r="1165" spans="1:2" x14ac:dyDescent="0.25">
      <c r="A1165" s="57">
        <v>15121519</v>
      </c>
      <c r="B1165" s="58" t="s">
        <v>1892</v>
      </c>
    </row>
    <row r="1166" spans="1:2" x14ac:dyDescent="0.25">
      <c r="A1166" s="57">
        <v>15121520</v>
      </c>
      <c r="B1166" s="58" t="s">
        <v>195</v>
      </c>
    </row>
    <row r="1167" spans="1:2" x14ac:dyDescent="0.25">
      <c r="A1167" s="57">
        <v>15121521</v>
      </c>
      <c r="B1167" s="58" t="s">
        <v>15435</v>
      </c>
    </row>
    <row r="1168" spans="1:2" x14ac:dyDescent="0.25">
      <c r="A1168" s="57">
        <v>15121522</v>
      </c>
      <c r="B1168" s="58" t="s">
        <v>2628</v>
      </c>
    </row>
    <row r="1169" spans="1:2" x14ac:dyDescent="0.25">
      <c r="A1169" s="57">
        <v>15121523</v>
      </c>
      <c r="B1169" s="58" t="s">
        <v>16962</v>
      </c>
    </row>
    <row r="1170" spans="1:2" x14ac:dyDescent="0.25">
      <c r="A1170" s="57">
        <v>15121524</v>
      </c>
      <c r="B1170" s="58" t="s">
        <v>4695</v>
      </c>
    </row>
    <row r="1171" spans="1:2" x14ac:dyDescent="0.25">
      <c r="A1171" s="57">
        <v>15121525</v>
      </c>
      <c r="B1171" s="58" t="s">
        <v>390</v>
      </c>
    </row>
    <row r="1172" spans="1:2" x14ac:dyDescent="0.25">
      <c r="A1172" s="57">
        <v>15121526</v>
      </c>
      <c r="B1172" s="58" t="s">
        <v>17442</v>
      </c>
    </row>
    <row r="1173" spans="1:2" x14ac:dyDescent="0.25">
      <c r="A1173" s="57">
        <v>15121527</v>
      </c>
      <c r="B1173" s="58" t="s">
        <v>16979</v>
      </c>
    </row>
    <row r="1174" spans="1:2" x14ac:dyDescent="0.25">
      <c r="A1174" s="57">
        <v>15121801</v>
      </c>
      <c r="B1174" s="58" t="s">
        <v>2109</v>
      </c>
    </row>
    <row r="1175" spans="1:2" x14ac:dyDescent="0.25">
      <c r="A1175" s="57">
        <v>15121802</v>
      </c>
      <c r="B1175" s="58" t="s">
        <v>6001</v>
      </c>
    </row>
    <row r="1176" spans="1:2" x14ac:dyDescent="0.25">
      <c r="A1176" s="57">
        <v>15121803</v>
      </c>
      <c r="B1176" s="58" t="s">
        <v>7955</v>
      </c>
    </row>
    <row r="1177" spans="1:2" x14ac:dyDescent="0.25">
      <c r="A1177" s="57">
        <v>15121804</v>
      </c>
      <c r="B1177" s="58" t="s">
        <v>1835</v>
      </c>
    </row>
    <row r="1178" spans="1:2" x14ac:dyDescent="0.25">
      <c r="A1178" s="57">
        <v>15121805</v>
      </c>
      <c r="B1178" s="58" t="s">
        <v>5351</v>
      </c>
    </row>
    <row r="1179" spans="1:2" x14ac:dyDescent="0.25">
      <c r="A1179" s="57">
        <v>15121806</v>
      </c>
      <c r="B1179" s="58" t="s">
        <v>7383</v>
      </c>
    </row>
    <row r="1180" spans="1:2" x14ac:dyDescent="0.25">
      <c r="A1180" s="57">
        <v>15121901</v>
      </c>
      <c r="B1180" s="58" t="s">
        <v>5549</v>
      </c>
    </row>
    <row r="1181" spans="1:2" x14ac:dyDescent="0.25">
      <c r="A1181" s="57">
        <v>15121902</v>
      </c>
      <c r="B1181" s="58" t="s">
        <v>9299</v>
      </c>
    </row>
    <row r="1182" spans="1:2" x14ac:dyDescent="0.25">
      <c r="A1182" s="57">
        <v>15121903</v>
      </c>
      <c r="B1182" s="58" t="s">
        <v>2543</v>
      </c>
    </row>
    <row r="1183" spans="1:2" x14ac:dyDescent="0.25">
      <c r="A1183" s="57">
        <v>15121904</v>
      </c>
      <c r="B1183" s="58" t="s">
        <v>353</v>
      </c>
    </row>
    <row r="1184" spans="1:2" x14ac:dyDescent="0.25">
      <c r="A1184" s="57">
        <v>15131502</v>
      </c>
      <c r="B1184" s="58" t="s">
        <v>16449</v>
      </c>
    </row>
    <row r="1185" spans="1:2" x14ac:dyDescent="0.25">
      <c r="A1185" s="57">
        <v>15131503</v>
      </c>
      <c r="B1185" s="58" t="s">
        <v>3079</v>
      </c>
    </row>
    <row r="1186" spans="1:2" x14ac:dyDescent="0.25">
      <c r="A1186" s="57">
        <v>15131504</v>
      </c>
      <c r="B1186" s="58" t="s">
        <v>11004</v>
      </c>
    </row>
    <row r="1187" spans="1:2" x14ac:dyDescent="0.25">
      <c r="A1187" s="57">
        <v>15131505</v>
      </c>
      <c r="B1187" s="58" t="s">
        <v>15621</v>
      </c>
    </row>
    <row r="1188" spans="1:2" x14ac:dyDescent="0.25">
      <c r="A1188" s="57">
        <v>15131506</v>
      </c>
      <c r="B1188" s="58" t="s">
        <v>17895</v>
      </c>
    </row>
    <row r="1189" spans="1:2" x14ac:dyDescent="0.25">
      <c r="A1189" s="57">
        <v>15131601</v>
      </c>
      <c r="B1189" s="58" t="s">
        <v>12910</v>
      </c>
    </row>
    <row r="1190" spans="1:2" x14ac:dyDescent="0.25">
      <c r="A1190" s="57">
        <v>20101501</v>
      </c>
      <c r="B1190" s="58" t="s">
        <v>15954</v>
      </c>
    </row>
    <row r="1191" spans="1:2" x14ac:dyDescent="0.25">
      <c r="A1191" s="57">
        <v>20101502</v>
      </c>
      <c r="B1191" s="58" t="s">
        <v>7354</v>
      </c>
    </row>
    <row r="1192" spans="1:2" x14ac:dyDescent="0.25">
      <c r="A1192" s="57">
        <v>20101503</v>
      </c>
      <c r="B1192" s="58" t="s">
        <v>9710</v>
      </c>
    </row>
    <row r="1193" spans="1:2" x14ac:dyDescent="0.25">
      <c r="A1193" s="57">
        <v>20101504</v>
      </c>
      <c r="B1193" s="58" t="s">
        <v>17129</v>
      </c>
    </row>
    <row r="1194" spans="1:2" x14ac:dyDescent="0.25">
      <c r="A1194" s="57">
        <v>20101601</v>
      </c>
      <c r="B1194" s="58" t="s">
        <v>2029</v>
      </c>
    </row>
    <row r="1195" spans="1:2" x14ac:dyDescent="0.25">
      <c r="A1195" s="57">
        <v>20101602</v>
      </c>
      <c r="B1195" s="58" t="s">
        <v>8481</v>
      </c>
    </row>
    <row r="1196" spans="1:2" x14ac:dyDescent="0.25">
      <c r="A1196" s="57">
        <v>20101603</v>
      </c>
      <c r="B1196" s="58" t="s">
        <v>1433</v>
      </c>
    </row>
    <row r="1197" spans="1:2" x14ac:dyDescent="0.25">
      <c r="A1197" s="57">
        <v>20101701</v>
      </c>
      <c r="B1197" s="58" t="s">
        <v>18796</v>
      </c>
    </row>
    <row r="1198" spans="1:2" x14ac:dyDescent="0.25">
      <c r="A1198" s="57">
        <v>20101702</v>
      </c>
      <c r="B1198" s="58" t="s">
        <v>5715</v>
      </c>
    </row>
    <row r="1199" spans="1:2" x14ac:dyDescent="0.25">
      <c r="A1199" s="57">
        <v>20101703</v>
      </c>
      <c r="B1199" s="58" t="s">
        <v>18028</v>
      </c>
    </row>
    <row r="1200" spans="1:2" x14ac:dyDescent="0.25">
      <c r="A1200" s="57">
        <v>20101704</v>
      </c>
      <c r="B1200" s="58" t="s">
        <v>17392</v>
      </c>
    </row>
    <row r="1201" spans="1:2" x14ac:dyDescent="0.25">
      <c r="A1201" s="57">
        <v>20101705</v>
      </c>
      <c r="B1201" s="58" t="s">
        <v>8147</v>
      </c>
    </row>
    <row r="1202" spans="1:2" x14ac:dyDescent="0.25">
      <c r="A1202" s="57">
        <v>20101706</v>
      </c>
      <c r="B1202" s="58" t="s">
        <v>3430</v>
      </c>
    </row>
    <row r="1203" spans="1:2" x14ac:dyDescent="0.25">
      <c r="A1203" s="57">
        <v>20101707</v>
      </c>
      <c r="B1203" s="58" t="s">
        <v>2721</v>
      </c>
    </row>
    <row r="1204" spans="1:2" x14ac:dyDescent="0.25">
      <c r="A1204" s="57">
        <v>20101708</v>
      </c>
      <c r="B1204" s="58" t="s">
        <v>13247</v>
      </c>
    </row>
    <row r="1205" spans="1:2" x14ac:dyDescent="0.25">
      <c r="A1205" s="57">
        <v>20101709</v>
      </c>
      <c r="B1205" s="58" t="s">
        <v>7575</v>
      </c>
    </row>
    <row r="1206" spans="1:2" x14ac:dyDescent="0.25">
      <c r="A1206" s="57">
        <v>20101710</v>
      </c>
      <c r="B1206" s="58" t="s">
        <v>10085</v>
      </c>
    </row>
    <row r="1207" spans="1:2" x14ac:dyDescent="0.25">
      <c r="A1207" s="57">
        <v>20101711</v>
      </c>
      <c r="B1207" s="58" t="s">
        <v>1646</v>
      </c>
    </row>
    <row r="1208" spans="1:2" x14ac:dyDescent="0.25">
      <c r="A1208" s="57">
        <v>20101712</v>
      </c>
      <c r="B1208" s="58" t="s">
        <v>10547</v>
      </c>
    </row>
    <row r="1209" spans="1:2" x14ac:dyDescent="0.25">
      <c r="A1209" s="57">
        <v>20101713</v>
      </c>
      <c r="B1209" s="58" t="s">
        <v>2412</v>
      </c>
    </row>
    <row r="1210" spans="1:2" x14ac:dyDescent="0.25">
      <c r="A1210" s="57">
        <v>20101714</v>
      </c>
      <c r="B1210" s="58" t="s">
        <v>17836</v>
      </c>
    </row>
    <row r="1211" spans="1:2" x14ac:dyDescent="0.25">
      <c r="A1211" s="57">
        <v>20101801</v>
      </c>
      <c r="B1211" s="58" t="s">
        <v>14419</v>
      </c>
    </row>
    <row r="1212" spans="1:2" x14ac:dyDescent="0.25">
      <c r="A1212" s="57">
        <v>20101802</v>
      </c>
      <c r="B1212" s="58" t="s">
        <v>18085</v>
      </c>
    </row>
    <row r="1213" spans="1:2" x14ac:dyDescent="0.25">
      <c r="A1213" s="57">
        <v>20101803</v>
      </c>
      <c r="B1213" s="58" t="s">
        <v>5000</v>
      </c>
    </row>
    <row r="1214" spans="1:2" x14ac:dyDescent="0.25">
      <c r="A1214" s="57">
        <v>20101804</v>
      </c>
      <c r="B1214" s="58" t="s">
        <v>4242</v>
      </c>
    </row>
    <row r="1215" spans="1:2" x14ac:dyDescent="0.25">
      <c r="A1215" s="57">
        <v>20101805</v>
      </c>
      <c r="B1215" s="58" t="s">
        <v>10291</v>
      </c>
    </row>
    <row r="1216" spans="1:2" x14ac:dyDescent="0.25">
      <c r="A1216" s="57">
        <v>20101901</v>
      </c>
      <c r="B1216" s="58" t="s">
        <v>4517</v>
      </c>
    </row>
    <row r="1217" spans="1:2" x14ac:dyDescent="0.25">
      <c r="A1217" s="57">
        <v>20101902</v>
      </c>
      <c r="B1217" s="58" t="s">
        <v>14578</v>
      </c>
    </row>
    <row r="1218" spans="1:2" x14ac:dyDescent="0.25">
      <c r="A1218" s="57">
        <v>20101903</v>
      </c>
      <c r="B1218" s="58" t="s">
        <v>1574</v>
      </c>
    </row>
    <row r="1219" spans="1:2" x14ac:dyDescent="0.25">
      <c r="A1219" s="57">
        <v>20102001</v>
      </c>
      <c r="B1219" s="58" t="s">
        <v>8819</v>
      </c>
    </row>
    <row r="1220" spans="1:2" x14ac:dyDescent="0.25">
      <c r="A1220" s="57">
        <v>20102002</v>
      </c>
      <c r="B1220" s="58" t="s">
        <v>8608</v>
      </c>
    </row>
    <row r="1221" spans="1:2" x14ac:dyDescent="0.25">
      <c r="A1221" s="57">
        <v>20102003</v>
      </c>
      <c r="B1221" s="58" t="s">
        <v>17031</v>
      </c>
    </row>
    <row r="1222" spans="1:2" x14ac:dyDescent="0.25">
      <c r="A1222" s="57">
        <v>20102004</v>
      </c>
      <c r="B1222" s="58" t="s">
        <v>18152</v>
      </c>
    </row>
    <row r="1223" spans="1:2" x14ac:dyDescent="0.25">
      <c r="A1223" s="57">
        <v>20102005</v>
      </c>
      <c r="B1223" s="58" t="s">
        <v>9619</v>
      </c>
    </row>
    <row r="1224" spans="1:2" x14ac:dyDescent="0.25">
      <c r="A1224" s="57">
        <v>20102006</v>
      </c>
      <c r="B1224" s="58" t="s">
        <v>17982</v>
      </c>
    </row>
    <row r="1225" spans="1:2" x14ac:dyDescent="0.25">
      <c r="A1225" s="57">
        <v>20102007</v>
      </c>
      <c r="B1225" s="58" t="s">
        <v>3179</v>
      </c>
    </row>
    <row r="1226" spans="1:2" x14ac:dyDescent="0.25">
      <c r="A1226" s="57">
        <v>20102008</v>
      </c>
      <c r="B1226" s="58" t="s">
        <v>10273</v>
      </c>
    </row>
    <row r="1227" spans="1:2" x14ac:dyDescent="0.25">
      <c r="A1227" s="57">
        <v>20102101</v>
      </c>
      <c r="B1227" s="58" t="s">
        <v>15815</v>
      </c>
    </row>
    <row r="1228" spans="1:2" x14ac:dyDescent="0.25">
      <c r="A1228" s="57">
        <v>20102102</v>
      </c>
      <c r="B1228" s="58" t="s">
        <v>11951</v>
      </c>
    </row>
    <row r="1229" spans="1:2" x14ac:dyDescent="0.25">
      <c r="A1229" s="57">
        <v>20102103</v>
      </c>
      <c r="B1229" s="58" t="s">
        <v>3046</v>
      </c>
    </row>
    <row r="1230" spans="1:2" x14ac:dyDescent="0.25">
      <c r="A1230" s="57">
        <v>20102104</v>
      </c>
      <c r="B1230" s="58" t="s">
        <v>154</v>
      </c>
    </row>
    <row r="1231" spans="1:2" x14ac:dyDescent="0.25">
      <c r="A1231" s="57">
        <v>20102201</v>
      </c>
      <c r="B1231" s="58" t="s">
        <v>3371</v>
      </c>
    </row>
    <row r="1232" spans="1:2" x14ac:dyDescent="0.25">
      <c r="A1232" s="57">
        <v>20102202</v>
      </c>
      <c r="B1232" s="58" t="s">
        <v>12978</v>
      </c>
    </row>
    <row r="1233" spans="1:2" x14ac:dyDescent="0.25">
      <c r="A1233" s="57">
        <v>20102203</v>
      </c>
      <c r="B1233" s="58" t="s">
        <v>9937</v>
      </c>
    </row>
    <row r="1234" spans="1:2" x14ac:dyDescent="0.25">
      <c r="A1234" s="57">
        <v>20102301</v>
      </c>
      <c r="B1234" s="58" t="s">
        <v>16759</v>
      </c>
    </row>
    <row r="1235" spans="1:2" x14ac:dyDescent="0.25">
      <c r="A1235" s="57">
        <v>20102302</v>
      </c>
      <c r="B1235" s="58" t="s">
        <v>9351</v>
      </c>
    </row>
    <row r="1236" spans="1:2" x14ac:dyDescent="0.25">
      <c r="A1236" s="57">
        <v>20102303</v>
      </c>
      <c r="B1236" s="58" t="s">
        <v>9786</v>
      </c>
    </row>
    <row r="1237" spans="1:2" x14ac:dyDescent="0.25">
      <c r="A1237" s="57">
        <v>20102304</v>
      </c>
      <c r="B1237" s="58" t="s">
        <v>14579</v>
      </c>
    </row>
    <row r="1238" spans="1:2" x14ac:dyDescent="0.25">
      <c r="A1238" s="57">
        <v>20102305</v>
      </c>
      <c r="B1238" s="58" t="s">
        <v>7218</v>
      </c>
    </row>
    <row r="1239" spans="1:2" x14ac:dyDescent="0.25">
      <c r="A1239" s="57">
        <v>20102306</v>
      </c>
      <c r="B1239" s="58" t="s">
        <v>18010</v>
      </c>
    </row>
    <row r="1240" spans="1:2" x14ac:dyDescent="0.25">
      <c r="A1240" s="57">
        <v>20102307</v>
      </c>
      <c r="B1240" s="58" t="s">
        <v>16374</v>
      </c>
    </row>
    <row r="1241" spans="1:2" x14ac:dyDescent="0.25">
      <c r="A1241" s="57">
        <v>20111504</v>
      </c>
      <c r="B1241" s="58" t="s">
        <v>5660</v>
      </c>
    </row>
    <row r="1242" spans="1:2" x14ac:dyDescent="0.25">
      <c r="A1242" s="57">
        <v>20111505</v>
      </c>
      <c r="B1242" s="58" t="s">
        <v>8082</v>
      </c>
    </row>
    <row r="1243" spans="1:2" x14ac:dyDescent="0.25">
      <c r="A1243" s="57">
        <v>20111601</v>
      </c>
      <c r="B1243" s="58" t="s">
        <v>18193</v>
      </c>
    </row>
    <row r="1244" spans="1:2" x14ac:dyDescent="0.25">
      <c r="A1244" s="57">
        <v>20111602</v>
      </c>
      <c r="B1244" s="58" t="s">
        <v>5843</v>
      </c>
    </row>
    <row r="1245" spans="1:2" x14ac:dyDescent="0.25">
      <c r="A1245" s="57">
        <v>20111603</v>
      </c>
      <c r="B1245" s="58" t="s">
        <v>8840</v>
      </c>
    </row>
    <row r="1246" spans="1:2" x14ac:dyDescent="0.25">
      <c r="A1246" s="57">
        <v>20111604</v>
      </c>
      <c r="B1246" s="58" t="s">
        <v>9294</v>
      </c>
    </row>
    <row r="1247" spans="1:2" x14ac:dyDescent="0.25">
      <c r="A1247" s="57">
        <v>20111606</v>
      </c>
      <c r="B1247" s="58" t="s">
        <v>16983</v>
      </c>
    </row>
    <row r="1248" spans="1:2" x14ac:dyDescent="0.25">
      <c r="A1248" s="57">
        <v>20111607</v>
      </c>
      <c r="B1248" s="58" t="s">
        <v>18392</v>
      </c>
    </row>
    <row r="1249" spans="1:2" x14ac:dyDescent="0.25">
      <c r="A1249" s="57">
        <v>20111608</v>
      </c>
      <c r="B1249" s="58" t="s">
        <v>11016</v>
      </c>
    </row>
    <row r="1250" spans="1:2" x14ac:dyDescent="0.25">
      <c r="A1250" s="57">
        <v>20111609</v>
      </c>
      <c r="B1250" s="58" t="s">
        <v>17456</v>
      </c>
    </row>
    <row r="1251" spans="1:2" x14ac:dyDescent="0.25">
      <c r="A1251" s="57">
        <v>20111610</v>
      </c>
      <c r="B1251" s="58" t="s">
        <v>968</v>
      </c>
    </row>
    <row r="1252" spans="1:2" x14ac:dyDescent="0.25">
      <c r="A1252" s="57">
        <v>20111611</v>
      </c>
      <c r="B1252" s="58" t="s">
        <v>10873</v>
      </c>
    </row>
    <row r="1253" spans="1:2" x14ac:dyDescent="0.25">
      <c r="A1253" s="57">
        <v>20111612</v>
      </c>
      <c r="B1253" s="58" t="s">
        <v>9810</v>
      </c>
    </row>
    <row r="1254" spans="1:2" x14ac:dyDescent="0.25">
      <c r="A1254" s="57">
        <v>20111613</v>
      </c>
      <c r="B1254" s="58" t="s">
        <v>1699</v>
      </c>
    </row>
    <row r="1255" spans="1:2" x14ac:dyDescent="0.25">
      <c r="A1255" s="57">
        <v>20111614</v>
      </c>
      <c r="B1255" s="58" t="s">
        <v>2755</v>
      </c>
    </row>
    <row r="1256" spans="1:2" x14ac:dyDescent="0.25">
      <c r="A1256" s="57">
        <v>20111615</v>
      </c>
      <c r="B1256" s="58" t="s">
        <v>12326</v>
      </c>
    </row>
    <row r="1257" spans="1:2" x14ac:dyDescent="0.25">
      <c r="A1257" s="57">
        <v>20111616</v>
      </c>
      <c r="B1257" s="58" t="s">
        <v>10411</v>
      </c>
    </row>
    <row r="1258" spans="1:2" x14ac:dyDescent="0.25">
      <c r="A1258" s="57">
        <v>20111617</v>
      </c>
      <c r="B1258" s="58" t="s">
        <v>7059</v>
      </c>
    </row>
    <row r="1259" spans="1:2" x14ac:dyDescent="0.25">
      <c r="A1259" s="57">
        <v>20111618</v>
      </c>
      <c r="B1259" s="58" t="s">
        <v>1488</v>
      </c>
    </row>
    <row r="1260" spans="1:2" x14ac:dyDescent="0.25">
      <c r="A1260" s="57">
        <v>20111619</v>
      </c>
      <c r="B1260" s="58" t="s">
        <v>13042</v>
      </c>
    </row>
    <row r="1261" spans="1:2" x14ac:dyDescent="0.25">
      <c r="A1261" s="57">
        <v>20111701</v>
      </c>
      <c r="B1261" s="58" t="s">
        <v>6619</v>
      </c>
    </row>
    <row r="1262" spans="1:2" x14ac:dyDescent="0.25">
      <c r="A1262" s="57">
        <v>20111702</v>
      </c>
      <c r="B1262" s="58" t="s">
        <v>12989</v>
      </c>
    </row>
    <row r="1263" spans="1:2" x14ac:dyDescent="0.25">
      <c r="A1263" s="57">
        <v>20111703</v>
      </c>
      <c r="B1263" s="58" t="s">
        <v>3767</v>
      </c>
    </row>
    <row r="1264" spans="1:2" x14ac:dyDescent="0.25">
      <c r="A1264" s="57">
        <v>20111704</v>
      </c>
      <c r="B1264" s="58" t="s">
        <v>13980</v>
      </c>
    </row>
    <row r="1265" spans="1:2" x14ac:dyDescent="0.25">
      <c r="A1265" s="57">
        <v>20111705</v>
      </c>
      <c r="B1265" s="58" t="s">
        <v>8615</v>
      </c>
    </row>
    <row r="1266" spans="1:2" x14ac:dyDescent="0.25">
      <c r="A1266" s="57">
        <v>20111706</v>
      </c>
      <c r="B1266" s="58" t="s">
        <v>1839</v>
      </c>
    </row>
    <row r="1267" spans="1:2" x14ac:dyDescent="0.25">
      <c r="A1267" s="57">
        <v>20111707</v>
      </c>
      <c r="B1267" s="58" t="s">
        <v>11610</v>
      </c>
    </row>
    <row r="1268" spans="1:2" x14ac:dyDescent="0.25">
      <c r="A1268" s="57">
        <v>20111708</v>
      </c>
      <c r="B1268" s="58" t="s">
        <v>7201</v>
      </c>
    </row>
    <row r="1269" spans="1:2" x14ac:dyDescent="0.25">
      <c r="A1269" s="57">
        <v>20111709</v>
      </c>
      <c r="B1269" s="58" t="s">
        <v>3497</v>
      </c>
    </row>
    <row r="1270" spans="1:2" x14ac:dyDescent="0.25">
      <c r="A1270" s="57">
        <v>20121001</v>
      </c>
      <c r="B1270" s="58" t="s">
        <v>6374</v>
      </c>
    </row>
    <row r="1271" spans="1:2" x14ac:dyDescent="0.25">
      <c r="A1271" s="57">
        <v>20121002</v>
      </c>
      <c r="B1271" s="58" t="s">
        <v>17844</v>
      </c>
    </row>
    <row r="1272" spans="1:2" x14ac:dyDescent="0.25">
      <c r="A1272" s="57">
        <v>20121003</v>
      </c>
      <c r="B1272" s="58" t="s">
        <v>5746</v>
      </c>
    </row>
    <row r="1273" spans="1:2" x14ac:dyDescent="0.25">
      <c r="A1273" s="57">
        <v>20121004</v>
      </c>
      <c r="B1273" s="58" t="s">
        <v>5052</v>
      </c>
    </row>
    <row r="1274" spans="1:2" x14ac:dyDescent="0.25">
      <c r="A1274" s="57">
        <v>20121005</v>
      </c>
      <c r="B1274" s="58" t="s">
        <v>17044</v>
      </c>
    </row>
    <row r="1275" spans="1:2" x14ac:dyDescent="0.25">
      <c r="A1275" s="57">
        <v>20121006</v>
      </c>
      <c r="B1275" s="58" t="s">
        <v>2310</v>
      </c>
    </row>
    <row r="1276" spans="1:2" x14ac:dyDescent="0.25">
      <c r="A1276" s="57">
        <v>20121007</v>
      </c>
      <c r="B1276" s="58" t="s">
        <v>1964</v>
      </c>
    </row>
    <row r="1277" spans="1:2" x14ac:dyDescent="0.25">
      <c r="A1277" s="57">
        <v>20121008</v>
      </c>
      <c r="B1277" s="58" t="s">
        <v>17777</v>
      </c>
    </row>
    <row r="1278" spans="1:2" x14ac:dyDescent="0.25">
      <c r="A1278" s="57">
        <v>20121009</v>
      </c>
      <c r="B1278" s="58" t="s">
        <v>11456</v>
      </c>
    </row>
    <row r="1279" spans="1:2" x14ac:dyDescent="0.25">
      <c r="A1279" s="57">
        <v>20121010</v>
      </c>
      <c r="B1279" s="58" t="s">
        <v>5106</v>
      </c>
    </row>
    <row r="1280" spans="1:2" x14ac:dyDescent="0.25">
      <c r="A1280" s="57">
        <v>20121011</v>
      </c>
      <c r="B1280" s="58" t="s">
        <v>8474</v>
      </c>
    </row>
    <row r="1281" spans="1:2" x14ac:dyDescent="0.25">
      <c r="A1281" s="57">
        <v>20121012</v>
      </c>
      <c r="B1281" s="58" t="s">
        <v>14873</v>
      </c>
    </row>
    <row r="1282" spans="1:2" x14ac:dyDescent="0.25">
      <c r="A1282" s="57">
        <v>20121013</v>
      </c>
      <c r="B1282" s="58" t="s">
        <v>17732</v>
      </c>
    </row>
    <row r="1283" spans="1:2" x14ac:dyDescent="0.25">
      <c r="A1283" s="57">
        <v>20121014</v>
      </c>
      <c r="B1283" s="58" t="s">
        <v>817</v>
      </c>
    </row>
    <row r="1284" spans="1:2" x14ac:dyDescent="0.25">
      <c r="A1284" s="57">
        <v>20121015</v>
      </c>
      <c r="B1284" s="58" t="s">
        <v>7658</v>
      </c>
    </row>
    <row r="1285" spans="1:2" x14ac:dyDescent="0.25">
      <c r="A1285" s="57">
        <v>20121016</v>
      </c>
      <c r="B1285" s="58" t="s">
        <v>13982</v>
      </c>
    </row>
    <row r="1286" spans="1:2" x14ac:dyDescent="0.25">
      <c r="A1286" s="57">
        <v>20121101</v>
      </c>
      <c r="B1286" s="58" t="s">
        <v>9704</v>
      </c>
    </row>
    <row r="1287" spans="1:2" x14ac:dyDescent="0.25">
      <c r="A1287" s="57">
        <v>20121102</v>
      </c>
      <c r="B1287" s="58" t="s">
        <v>13331</v>
      </c>
    </row>
    <row r="1288" spans="1:2" x14ac:dyDescent="0.25">
      <c r="A1288" s="57">
        <v>20121103</v>
      </c>
      <c r="B1288" s="58" t="s">
        <v>2947</v>
      </c>
    </row>
    <row r="1289" spans="1:2" x14ac:dyDescent="0.25">
      <c r="A1289" s="57">
        <v>20121104</v>
      </c>
      <c r="B1289" s="58" t="s">
        <v>9966</v>
      </c>
    </row>
    <row r="1290" spans="1:2" x14ac:dyDescent="0.25">
      <c r="A1290" s="57">
        <v>20121105</v>
      </c>
      <c r="B1290" s="58" t="s">
        <v>11707</v>
      </c>
    </row>
    <row r="1291" spans="1:2" x14ac:dyDescent="0.25">
      <c r="A1291" s="57">
        <v>20121106</v>
      </c>
      <c r="B1291" s="58" t="s">
        <v>16622</v>
      </c>
    </row>
    <row r="1292" spans="1:2" x14ac:dyDescent="0.25">
      <c r="A1292" s="57">
        <v>20121107</v>
      </c>
      <c r="B1292" s="58" t="s">
        <v>6572</v>
      </c>
    </row>
    <row r="1293" spans="1:2" x14ac:dyDescent="0.25">
      <c r="A1293" s="57">
        <v>20121108</v>
      </c>
      <c r="B1293" s="58" t="s">
        <v>4916</v>
      </c>
    </row>
    <row r="1294" spans="1:2" x14ac:dyDescent="0.25">
      <c r="A1294" s="57">
        <v>20121109</v>
      </c>
      <c r="B1294" s="58" t="s">
        <v>7811</v>
      </c>
    </row>
    <row r="1295" spans="1:2" x14ac:dyDescent="0.25">
      <c r="A1295" s="57">
        <v>20121110</v>
      </c>
      <c r="B1295" s="58" t="s">
        <v>16557</v>
      </c>
    </row>
    <row r="1296" spans="1:2" x14ac:dyDescent="0.25">
      <c r="A1296" s="57">
        <v>20121111</v>
      </c>
      <c r="B1296" s="58" t="s">
        <v>3093</v>
      </c>
    </row>
    <row r="1297" spans="1:2" x14ac:dyDescent="0.25">
      <c r="A1297" s="57">
        <v>20121112</v>
      </c>
      <c r="B1297" s="58" t="s">
        <v>8571</v>
      </c>
    </row>
    <row r="1298" spans="1:2" x14ac:dyDescent="0.25">
      <c r="A1298" s="57">
        <v>20121113</v>
      </c>
      <c r="B1298" s="58" t="s">
        <v>3310</v>
      </c>
    </row>
    <row r="1299" spans="1:2" x14ac:dyDescent="0.25">
      <c r="A1299" s="57">
        <v>20121114</v>
      </c>
      <c r="B1299" s="58" t="s">
        <v>3251</v>
      </c>
    </row>
    <row r="1300" spans="1:2" x14ac:dyDescent="0.25">
      <c r="A1300" s="57">
        <v>20121115</v>
      </c>
      <c r="B1300" s="58" t="s">
        <v>2763</v>
      </c>
    </row>
    <row r="1301" spans="1:2" x14ac:dyDescent="0.25">
      <c r="A1301" s="57">
        <v>20121116</v>
      </c>
      <c r="B1301" s="58" t="s">
        <v>11241</v>
      </c>
    </row>
    <row r="1302" spans="1:2" x14ac:dyDescent="0.25">
      <c r="A1302" s="57">
        <v>20121117</v>
      </c>
      <c r="B1302" s="58" t="s">
        <v>17717</v>
      </c>
    </row>
    <row r="1303" spans="1:2" x14ac:dyDescent="0.25">
      <c r="A1303" s="57">
        <v>20121118</v>
      </c>
      <c r="B1303" s="58" t="s">
        <v>13840</v>
      </c>
    </row>
    <row r="1304" spans="1:2" x14ac:dyDescent="0.25">
      <c r="A1304" s="57">
        <v>20121119</v>
      </c>
      <c r="B1304" s="58" t="s">
        <v>16337</v>
      </c>
    </row>
    <row r="1305" spans="1:2" x14ac:dyDescent="0.25">
      <c r="A1305" s="57">
        <v>20121201</v>
      </c>
      <c r="B1305" s="58" t="s">
        <v>3657</v>
      </c>
    </row>
    <row r="1306" spans="1:2" x14ac:dyDescent="0.25">
      <c r="A1306" s="57">
        <v>20121202</v>
      </c>
      <c r="B1306" s="58" t="s">
        <v>14587</v>
      </c>
    </row>
    <row r="1307" spans="1:2" x14ac:dyDescent="0.25">
      <c r="A1307" s="57">
        <v>20121203</v>
      </c>
      <c r="B1307" s="58" t="s">
        <v>16475</v>
      </c>
    </row>
    <row r="1308" spans="1:2" x14ac:dyDescent="0.25">
      <c r="A1308" s="57">
        <v>20121204</v>
      </c>
      <c r="B1308" s="58" t="s">
        <v>13449</v>
      </c>
    </row>
    <row r="1309" spans="1:2" x14ac:dyDescent="0.25">
      <c r="A1309" s="57">
        <v>20121205</v>
      </c>
      <c r="B1309" s="58" t="s">
        <v>10332</v>
      </c>
    </row>
    <row r="1310" spans="1:2" x14ac:dyDescent="0.25">
      <c r="A1310" s="57">
        <v>20121206</v>
      </c>
      <c r="B1310" s="58" t="s">
        <v>3358</v>
      </c>
    </row>
    <row r="1311" spans="1:2" x14ac:dyDescent="0.25">
      <c r="A1311" s="57">
        <v>20121207</v>
      </c>
      <c r="B1311" s="58" t="s">
        <v>7628</v>
      </c>
    </row>
    <row r="1312" spans="1:2" x14ac:dyDescent="0.25">
      <c r="A1312" s="57">
        <v>20121208</v>
      </c>
      <c r="B1312" s="58" t="s">
        <v>970</v>
      </c>
    </row>
    <row r="1313" spans="1:2" x14ac:dyDescent="0.25">
      <c r="A1313" s="57">
        <v>20121209</v>
      </c>
      <c r="B1313" s="58" t="s">
        <v>6554</v>
      </c>
    </row>
    <row r="1314" spans="1:2" x14ac:dyDescent="0.25">
      <c r="A1314" s="57">
        <v>20121210</v>
      </c>
      <c r="B1314" s="58" t="s">
        <v>8546</v>
      </c>
    </row>
    <row r="1315" spans="1:2" x14ac:dyDescent="0.25">
      <c r="A1315" s="57">
        <v>20121211</v>
      </c>
      <c r="B1315" s="58" t="s">
        <v>13357</v>
      </c>
    </row>
    <row r="1316" spans="1:2" x14ac:dyDescent="0.25">
      <c r="A1316" s="57">
        <v>20121212</v>
      </c>
      <c r="B1316" s="58" t="s">
        <v>14460</v>
      </c>
    </row>
    <row r="1317" spans="1:2" x14ac:dyDescent="0.25">
      <c r="A1317" s="57">
        <v>20121213</v>
      </c>
      <c r="B1317" s="58" t="s">
        <v>1712</v>
      </c>
    </row>
    <row r="1318" spans="1:2" x14ac:dyDescent="0.25">
      <c r="A1318" s="57">
        <v>20121301</v>
      </c>
      <c r="B1318" s="58" t="s">
        <v>7411</v>
      </c>
    </row>
    <row r="1319" spans="1:2" x14ac:dyDescent="0.25">
      <c r="A1319" s="57">
        <v>20121302</v>
      </c>
      <c r="B1319" s="58" t="s">
        <v>16129</v>
      </c>
    </row>
    <row r="1320" spans="1:2" x14ac:dyDescent="0.25">
      <c r="A1320" s="57">
        <v>20121303</v>
      </c>
      <c r="B1320" s="58" t="s">
        <v>18402</v>
      </c>
    </row>
    <row r="1321" spans="1:2" x14ac:dyDescent="0.25">
      <c r="A1321" s="57">
        <v>20121304</v>
      </c>
      <c r="B1321" s="58" t="s">
        <v>14674</v>
      </c>
    </row>
    <row r="1322" spans="1:2" x14ac:dyDescent="0.25">
      <c r="A1322" s="57">
        <v>20121305</v>
      </c>
      <c r="B1322" s="58" t="s">
        <v>7921</v>
      </c>
    </row>
    <row r="1323" spans="1:2" x14ac:dyDescent="0.25">
      <c r="A1323" s="57">
        <v>20121306</v>
      </c>
      <c r="B1323" s="58" t="s">
        <v>11756</v>
      </c>
    </row>
    <row r="1324" spans="1:2" x14ac:dyDescent="0.25">
      <c r="A1324" s="57">
        <v>20121307</v>
      </c>
      <c r="B1324" s="58" t="s">
        <v>8231</v>
      </c>
    </row>
    <row r="1325" spans="1:2" x14ac:dyDescent="0.25">
      <c r="A1325" s="57">
        <v>20121308</v>
      </c>
      <c r="B1325" s="58" t="s">
        <v>1272</v>
      </c>
    </row>
    <row r="1326" spans="1:2" x14ac:dyDescent="0.25">
      <c r="A1326" s="57">
        <v>20121309</v>
      </c>
      <c r="B1326" s="58" t="s">
        <v>6610</v>
      </c>
    </row>
    <row r="1327" spans="1:2" x14ac:dyDescent="0.25">
      <c r="A1327" s="57">
        <v>20121310</v>
      </c>
      <c r="B1327" s="58" t="s">
        <v>17604</v>
      </c>
    </row>
    <row r="1328" spans="1:2" x14ac:dyDescent="0.25">
      <c r="A1328" s="57">
        <v>20121311</v>
      </c>
      <c r="B1328" s="58" t="s">
        <v>18491</v>
      </c>
    </row>
    <row r="1329" spans="1:2" x14ac:dyDescent="0.25">
      <c r="A1329" s="57">
        <v>20121312</v>
      </c>
      <c r="B1329" s="58" t="s">
        <v>6489</v>
      </c>
    </row>
    <row r="1330" spans="1:2" x14ac:dyDescent="0.25">
      <c r="A1330" s="57">
        <v>20121313</v>
      </c>
      <c r="B1330" s="58" t="s">
        <v>6921</v>
      </c>
    </row>
    <row r="1331" spans="1:2" x14ac:dyDescent="0.25">
      <c r="A1331" s="57">
        <v>20121314</v>
      </c>
      <c r="B1331" s="58" t="s">
        <v>11262</v>
      </c>
    </row>
    <row r="1332" spans="1:2" x14ac:dyDescent="0.25">
      <c r="A1332" s="57">
        <v>20121315</v>
      </c>
      <c r="B1332" s="58" t="s">
        <v>14459</v>
      </c>
    </row>
    <row r="1333" spans="1:2" x14ac:dyDescent="0.25">
      <c r="A1333" s="57">
        <v>20121316</v>
      </c>
      <c r="B1333" s="58" t="s">
        <v>10214</v>
      </c>
    </row>
    <row r="1334" spans="1:2" x14ac:dyDescent="0.25">
      <c r="A1334" s="57">
        <v>20121317</v>
      </c>
      <c r="B1334" s="58" t="s">
        <v>135</v>
      </c>
    </row>
    <row r="1335" spans="1:2" x14ac:dyDescent="0.25">
      <c r="A1335" s="57">
        <v>20121318</v>
      </c>
      <c r="B1335" s="58" t="s">
        <v>12410</v>
      </c>
    </row>
    <row r="1336" spans="1:2" x14ac:dyDescent="0.25">
      <c r="A1336" s="57">
        <v>20121319</v>
      </c>
      <c r="B1336" s="58" t="s">
        <v>2918</v>
      </c>
    </row>
    <row r="1337" spans="1:2" x14ac:dyDescent="0.25">
      <c r="A1337" s="57">
        <v>20121320</v>
      </c>
      <c r="B1337" s="58" t="s">
        <v>833</v>
      </c>
    </row>
    <row r="1338" spans="1:2" x14ac:dyDescent="0.25">
      <c r="A1338" s="57">
        <v>20121321</v>
      </c>
      <c r="B1338" s="58" t="s">
        <v>12263</v>
      </c>
    </row>
    <row r="1339" spans="1:2" x14ac:dyDescent="0.25">
      <c r="A1339" s="57">
        <v>20121322</v>
      </c>
      <c r="B1339" s="58" t="s">
        <v>881</v>
      </c>
    </row>
    <row r="1340" spans="1:2" x14ac:dyDescent="0.25">
      <c r="A1340" s="57">
        <v>20121323</v>
      </c>
      <c r="B1340" s="58" t="s">
        <v>2896</v>
      </c>
    </row>
    <row r="1341" spans="1:2" x14ac:dyDescent="0.25">
      <c r="A1341" s="57">
        <v>20121401</v>
      </c>
      <c r="B1341" s="58" t="s">
        <v>8918</v>
      </c>
    </row>
    <row r="1342" spans="1:2" x14ac:dyDescent="0.25">
      <c r="A1342" s="57">
        <v>20121402</v>
      </c>
      <c r="B1342" s="58" t="s">
        <v>17641</v>
      </c>
    </row>
    <row r="1343" spans="1:2" x14ac:dyDescent="0.25">
      <c r="A1343" s="57">
        <v>20121403</v>
      </c>
      <c r="B1343" s="58" t="s">
        <v>5269</v>
      </c>
    </row>
    <row r="1344" spans="1:2" x14ac:dyDescent="0.25">
      <c r="A1344" s="57">
        <v>20121404</v>
      </c>
      <c r="B1344" s="58" t="s">
        <v>7840</v>
      </c>
    </row>
    <row r="1345" spans="1:2" x14ac:dyDescent="0.25">
      <c r="A1345" s="57">
        <v>20121405</v>
      </c>
      <c r="B1345" s="58" t="s">
        <v>5492</v>
      </c>
    </row>
    <row r="1346" spans="1:2" x14ac:dyDescent="0.25">
      <c r="A1346" s="57">
        <v>20121406</v>
      </c>
      <c r="B1346" s="58" t="s">
        <v>12857</v>
      </c>
    </row>
    <row r="1347" spans="1:2" x14ac:dyDescent="0.25">
      <c r="A1347" s="57">
        <v>20121407</v>
      </c>
      <c r="B1347" s="58" t="s">
        <v>18231</v>
      </c>
    </row>
    <row r="1348" spans="1:2" x14ac:dyDescent="0.25">
      <c r="A1348" s="57">
        <v>20121408</v>
      </c>
      <c r="B1348" s="58" t="s">
        <v>12809</v>
      </c>
    </row>
    <row r="1349" spans="1:2" x14ac:dyDescent="0.25">
      <c r="A1349" s="57">
        <v>20121409</v>
      </c>
      <c r="B1349" s="58" t="s">
        <v>13109</v>
      </c>
    </row>
    <row r="1350" spans="1:2" x14ac:dyDescent="0.25">
      <c r="A1350" s="57">
        <v>20121410</v>
      </c>
      <c r="B1350" s="58" t="s">
        <v>2490</v>
      </c>
    </row>
    <row r="1351" spans="1:2" x14ac:dyDescent="0.25">
      <c r="A1351" s="57">
        <v>20121411</v>
      </c>
      <c r="B1351" s="58" t="s">
        <v>15886</v>
      </c>
    </row>
    <row r="1352" spans="1:2" x14ac:dyDescent="0.25">
      <c r="A1352" s="57">
        <v>20121412</v>
      </c>
      <c r="B1352" s="58" t="s">
        <v>11407</v>
      </c>
    </row>
    <row r="1353" spans="1:2" x14ac:dyDescent="0.25">
      <c r="A1353" s="57">
        <v>20121413</v>
      </c>
      <c r="B1353" s="58" t="s">
        <v>9825</v>
      </c>
    </row>
    <row r="1354" spans="1:2" x14ac:dyDescent="0.25">
      <c r="A1354" s="57">
        <v>20121414</v>
      </c>
      <c r="B1354" s="58" t="s">
        <v>10098</v>
      </c>
    </row>
    <row r="1355" spans="1:2" x14ac:dyDescent="0.25">
      <c r="A1355" s="57">
        <v>20121415</v>
      </c>
      <c r="B1355" s="58" t="s">
        <v>112</v>
      </c>
    </row>
    <row r="1356" spans="1:2" x14ac:dyDescent="0.25">
      <c r="A1356" s="57">
        <v>20121416</v>
      </c>
      <c r="B1356" s="58" t="s">
        <v>1233</v>
      </c>
    </row>
    <row r="1357" spans="1:2" x14ac:dyDescent="0.25">
      <c r="A1357" s="57">
        <v>20121417</v>
      </c>
      <c r="B1357" s="58" t="s">
        <v>3512</v>
      </c>
    </row>
    <row r="1358" spans="1:2" x14ac:dyDescent="0.25">
      <c r="A1358" s="57">
        <v>20121418</v>
      </c>
      <c r="B1358" s="58" t="s">
        <v>18282</v>
      </c>
    </row>
    <row r="1359" spans="1:2" x14ac:dyDescent="0.25">
      <c r="A1359" s="57">
        <v>20121419</v>
      </c>
      <c r="B1359" s="58" t="s">
        <v>5720</v>
      </c>
    </row>
    <row r="1360" spans="1:2" x14ac:dyDescent="0.25">
      <c r="A1360" s="57">
        <v>20121420</v>
      </c>
      <c r="B1360" s="58" t="s">
        <v>11042</v>
      </c>
    </row>
    <row r="1361" spans="1:2" x14ac:dyDescent="0.25">
      <c r="A1361" s="57">
        <v>20121421</v>
      </c>
      <c r="B1361" s="58" t="s">
        <v>9919</v>
      </c>
    </row>
    <row r="1362" spans="1:2" x14ac:dyDescent="0.25">
      <c r="A1362" s="57">
        <v>20121422</v>
      </c>
      <c r="B1362" s="58" t="s">
        <v>1240</v>
      </c>
    </row>
    <row r="1363" spans="1:2" x14ac:dyDescent="0.25">
      <c r="A1363" s="57">
        <v>20121423</v>
      </c>
      <c r="B1363" s="58" t="s">
        <v>16600</v>
      </c>
    </row>
    <row r="1364" spans="1:2" x14ac:dyDescent="0.25">
      <c r="A1364" s="57">
        <v>20121424</v>
      </c>
      <c r="B1364" s="58" t="s">
        <v>895</v>
      </c>
    </row>
    <row r="1365" spans="1:2" x14ac:dyDescent="0.25">
      <c r="A1365" s="57">
        <v>20121425</v>
      </c>
      <c r="B1365" s="58" t="s">
        <v>267</v>
      </c>
    </row>
    <row r="1366" spans="1:2" x14ac:dyDescent="0.25">
      <c r="A1366" s="57">
        <v>20121427</v>
      </c>
      <c r="B1366" s="58" t="s">
        <v>2781</v>
      </c>
    </row>
    <row r="1367" spans="1:2" x14ac:dyDescent="0.25">
      <c r="A1367" s="57">
        <v>20121428</v>
      </c>
      <c r="B1367" s="58" t="s">
        <v>8014</v>
      </c>
    </row>
    <row r="1368" spans="1:2" x14ac:dyDescent="0.25">
      <c r="A1368" s="57">
        <v>20121429</v>
      </c>
      <c r="B1368" s="58" t="s">
        <v>1842</v>
      </c>
    </row>
    <row r="1369" spans="1:2" x14ac:dyDescent="0.25">
      <c r="A1369" s="57">
        <v>20121430</v>
      </c>
      <c r="B1369" s="58" t="s">
        <v>11528</v>
      </c>
    </row>
    <row r="1370" spans="1:2" x14ac:dyDescent="0.25">
      <c r="A1370" s="57">
        <v>20121501</v>
      </c>
      <c r="B1370" s="58" t="s">
        <v>16473</v>
      </c>
    </row>
    <row r="1371" spans="1:2" x14ac:dyDescent="0.25">
      <c r="A1371" s="57">
        <v>20121502</v>
      </c>
      <c r="B1371" s="58" t="s">
        <v>3615</v>
      </c>
    </row>
    <row r="1372" spans="1:2" x14ac:dyDescent="0.25">
      <c r="A1372" s="57">
        <v>20121503</v>
      </c>
      <c r="B1372" s="58" t="s">
        <v>17532</v>
      </c>
    </row>
    <row r="1373" spans="1:2" x14ac:dyDescent="0.25">
      <c r="A1373" s="57">
        <v>20121504</v>
      </c>
      <c r="B1373" s="58" t="s">
        <v>1613</v>
      </c>
    </row>
    <row r="1374" spans="1:2" x14ac:dyDescent="0.25">
      <c r="A1374" s="57">
        <v>20121505</v>
      </c>
      <c r="B1374" s="58" t="s">
        <v>16934</v>
      </c>
    </row>
    <row r="1375" spans="1:2" x14ac:dyDescent="0.25">
      <c r="A1375" s="57">
        <v>20121506</v>
      </c>
      <c r="B1375" s="58" t="s">
        <v>9866</v>
      </c>
    </row>
    <row r="1376" spans="1:2" x14ac:dyDescent="0.25">
      <c r="A1376" s="57">
        <v>20121507</v>
      </c>
      <c r="B1376" s="58" t="s">
        <v>14566</v>
      </c>
    </row>
    <row r="1377" spans="1:2" x14ac:dyDescent="0.25">
      <c r="A1377" s="57">
        <v>20121508</v>
      </c>
      <c r="B1377" s="58" t="s">
        <v>16675</v>
      </c>
    </row>
    <row r="1378" spans="1:2" x14ac:dyDescent="0.25">
      <c r="A1378" s="57">
        <v>20121509</v>
      </c>
      <c r="B1378" s="58" t="s">
        <v>13018</v>
      </c>
    </row>
    <row r="1379" spans="1:2" x14ac:dyDescent="0.25">
      <c r="A1379" s="57">
        <v>20121510</v>
      </c>
      <c r="B1379" s="58" t="s">
        <v>6837</v>
      </c>
    </row>
    <row r="1380" spans="1:2" x14ac:dyDescent="0.25">
      <c r="A1380" s="57">
        <v>20121511</v>
      </c>
      <c r="B1380" s="58" t="s">
        <v>8762</v>
      </c>
    </row>
    <row r="1381" spans="1:2" x14ac:dyDescent="0.25">
      <c r="A1381" s="57">
        <v>20121512</v>
      </c>
      <c r="B1381" s="58" t="s">
        <v>16169</v>
      </c>
    </row>
    <row r="1382" spans="1:2" x14ac:dyDescent="0.25">
      <c r="A1382" s="57">
        <v>20121513</v>
      </c>
      <c r="B1382" s="58" t="s">
        <v>10789</v>
      </c>
    </row>
    <row r="1383" spans="1:2" x14ac:dyDescent="0.25">
      <c r="A1383" s="57">
        <v>20121514</v>
      </c>
      <c r="B1383" s="58" t="s">
        <v>827</v>
      </c>
    </row>
    <row r="1384" spans="1:2" x14ac:dyDescent="0.25">
      <c r="A1384" s="57">
        <v>20121515</v>
      </c>
      <c r="B1384" s="58" t="s">
        <v>9587</v>
      </c>
    </row>
    <row r="1385" spans="1:2" x14ac:dyDescent="0.25">
      <c r="A1385" s="57">
        <v>20121516</v>
      </c>
      <c r="B1385" s="58" t="s">
        <v>9748</v>
      </c>
    </row>
    <row r="1386" spans="1:2" x14ac:dyDescent="0.25">
      <c r="A1386" s="57">
        <v>20121601</v>
      </c>
      <c r="B1386" s="58" t="s">
        <v>6402</v>
      </c>
    </row>
    <row r="1387" spans="1:2" x14ac:dyDescent="0.25">
      <c r="A1387" s="57">
        <v>20121602</v>
      </c>
      <c r="B1387" s="58" t="s">
        <v>4835</v>
      </c>
    </row>
    <row r="1388" spans="1:2" x14ac:dyDescent="0.25">
      <c r="A1388" s="57">
        <v>20121603</v>
      </c>
      <c r="B1388" s="58" t="s">
        <v>14494</v>
      </c>
    </row>
    <row r="1389" spans="1:2" x14ac:dyDescent="0.25">
      <c r="A1389" s="57">
        <v>20121604</v>
      </c>
      <c r="B1389" s="58" t="s">
        <v>7572</v>
      </c>
    </row>
    <row r="1390" spans="1:2" x14ac:dyDescent="0.25">
      <c r="A1390" s="57">
        <v>20121605</v>
      </c>
      <c r="B1390" s="58" t="s">
        <v>18556</v>
      </c>
    </row>
    <row r="1391" spans="1:2" x14ac:dyDescent="0.25">
      <c r="A1391" s="57">
        <v>20121606</v>
      </c>
      <c r="B1391" s="58" t="s">
        <v>3171</v>
      </c>
    </row>
    <row r="1392" spans="1:2" x14ac:dyDescent="0.25">
      <c r="A1392" s="57">
        <v>20121607</v>
      </c>
      <c r="B1392" s="58" t="s">
        <v>13085</v>
      </c>
    </row>
    <row r="1393" spans="1:2" x14ac:dyDescent="0.25">
      <c r="A1393" s="57">
        <v>20121701</v>
      </c>
      <c r="B1393" s="58" t="s">
        <v>10711</v>
      </c>
    </row>
    <row r="1394" spans="1:2" x14ac:dyDescent="0.25">
      <c r="A1394" s="57">
        <v>20121702</v>
      </c>
      <c r="B1394" s="58" t="s">
        <v>8501</v>
      </c>
    </row>
    <row r="1395" spans="1:2" x14ac:dyDescent="0.25">
      <c r="A1395" s="57">
        <v>20121703</v>
      </c>
      <c r="B1395" s="58" t="s">
        <v>7995</v>
      </c>
    </row>
    <row r="1396" spans="1:2" x14ac:dyDescent="0.25">
      <c r="A1396" s="57">
        <v>20121704</v>
      </c>
      <c r="B1396" s="58" t="s">
        <v>1180</v>
      </c>
    </row>
    <row r="1397" spans="1:2" x14ac:dyDescent="0.25">
      <c r="A1397" s="57">
        <v>20121705</v>
      </c>
      <c r="B1397" s="58" t="s">
        <v>4499</v>
      </c>
    </row>
    <row r="1398" spans="1:2" x14ac:dyDescent="0.25">
      <c r="A1398" s="57">
        <v>20121706</v>
      </c>
      <c r="B1398" s="58" t="s">
        <v>13818</v>
      </c>
    </row>
    <row r="1399" spans="1:2" x14ac:dyDescent="0.25">
      <c r="A1399" s="57">
        <v>20121707</v>
      </c>
      <c r="B1399" s="58" t="s">
        <v>5077</v>
      </c>
    </row>
    <row r="1400" spans="1:2" x14ac:dyDescent="0.25">
      <c r="A1400" s="57">
        <v>20121708</v>
      </c>
      <c r="B1400" s="58" t="s">
        <v>8319</v>
      </c>
    </row>
    <row r="1401" spans="1:2" x14ac:dyDescent="0.25">
      <c r="A1401" s="57">
        <v>20121801</v>
      </c>
      <c r="B1401" s="58" t="s">
        <v>2190</v>
      </c>
    </row>
    <row r="1402" spans="1:2" x14ac:dyDescent="0.25">
      <c r="A1402" s="57">
        <v>20121802</v>
      </c>
      <c r="B1402" s="58" t="s">
        <v>8454</v>
      </c>
    </row>
    <row r="1403" spans="1:2" x14ac:dyDescent="0.25">
      <c r="A1403" s="57">
        <v>20121803</v>
      </c>
      <c r="B1403" s="58" t="s">
        <v>13996</v>
      </c>
    </row>
    <row r="1404" spans="1:2" x14ac:dyDescent="0.25">
      <c r="A1404" s="57">
        <v>20121804</v>
      </c>
      <c r="B1404" s="58" t="s">
        <v>383</v>
      </c>
    </row>
    <row r="1405" spans="1:2" x14ac:dyDescent="0.25">
      <c r="A1405" s="57">
        <v>20121805</v>
      </c>
      <c r="B1405" s="58" t="s">
        <v>11636</v>
      </c>
    </row>
    <row r="1406" spans="1:2" x14ac:dyDescent="0.25">
      <c r="A1406" s="57">
        <v>20121901</v>
      </c>
      <c r="B1406" s="58" t="s">
        <v>18427</v>
      </c>
    </row>
    <row r="1407" spans="1:2" x14ac:dyDescent="0.25">
      <c r="A1407" s="57">
        <v>20121902</v>
      </c>
      <c r="B1407" s="58" t="s">
        <v>5914</v>
      </c>
    </row>
    <row r="1408" spans="1:2" x14ac:dyDescent="0.25">
      <c r="A1408" s="57">
        <v>20121903</v>
      </c>
      <c r="B1408" s="58" t="s">
        <v>8925</v>
      </c>
    </row>
    <row r="1409" spans="1:2" x14ac:dyDescent="0.25">
      <c r="A1409" s="57">
        <v>20121904</v>
      </c>
      <c r="B1409" s="58" t="s">
        <v>1896</v>
      </c>
    </row>
    <row r="1410" spans="1:2" x14ac:dyDescent="0.25">
      <c r="A1410" s="57">
        <v>20121905</v>
      </c>
      <c r="B1410" s="58" t="s">
        <v>7835</v>
      </c>
    </row>
    <row r="1411" spans="1:2" x14ac:dyDescent="0.25">
      <c r="A1411" s="57">
        <v>20121906</v>
      </c>
      <c r="B1411" s="58" t="s">
        <v>15722</v>
      </c>
    </row>
    <row r="1412" spans="1:2" x14ac:dyDescent="0.25">
      <c r="A1412" s="57">
        <v>20121907</v>
      </c>
      <c r="B1412" s="58" t="s">
        <v>18441</v>
      </c>
    </row>
    <row r="1413" spans="1:2" x14ac:dyDescent="0.25">
      <c r="A1413" s="57">
        <v>20121908</v>
      </c>
      <c r="B1413" s="58" t="s">
        <v>12209</v>
      </c>
    </row>
    <row r="1414" spans="1:2" x14ac:dyDescent="0.25">
      <c r="A1414" s="57">
        <v>20121909</v>
      </c>
      <c r="B1414" s="58" t="s">
        <v>13615</v>
      </c>
    </row>
    <row r="1415" spans="1:2" x14ac:dyDescent="0.25">
      <c r="A1415" s="57">
        <v>20121910</v>
      </c>
      <c r="B1415" s="58" t="s">
        <v>12136</v>
      </c>
    </row>
    <row r="1416" spans="1:2" x14ac:dyDescent="0.25">
      <c r="A1416" s="57">
        <v>20121911</v>
      </c>
      <c r="B1416" s="58" t="s">
        <v>1503</v>
      </c>
    </row>
    <row r="1417" spans="1:2" x14ac:dyDescent="0.25">
      <c r="A1417" s="57">
        <v>20121912</v>
      </c>
      <c r="B1417" s="58" t="s">
        <v>14374</v>
      </c>
    </row>
    <row r="1418" spans="1:2" x14ac:dyDescent="0.25">
      <c r="A1418" s="57">
        <v>20121913</v>
      </c>
      <c r="B1418" s="58" t="s">
        <v>15210</v>
      </c>
    </row>
    <row r="1419" spans="1:2" x14ac:dyDescent="0.25">
      <c r="A1419" s="57">
        <v>20121914</v>
      </c>
      <c r="B1419" s="58" t="s">
        <v>15101</v>
      </c>
    </row>
    <row r="1420" spans="1:2" x14ac:dyDescent="0.25">
      <c r="A1420" s="57">
        <v>20122001</v>
      </c>
      <c r="B1420" s="58" t="s">
        <v>777</v>
      </c>
    </row>
    <row r="1421" spans="1:2" x14ac:dyDescent="0.25">
      <c r="A1421" s="57">
        <v>20122002</v>
      </c>
      <c r="B1421" s="58" t="s">
        <v>16458</v>
      </c>
    </row>
    <row r="1422" spans="1:2" x14ac:dyDescent="0.25">
      <c r="A1422" s="57">
        <v>20122003</v>
      </c>
      <c r="B1422" s="58" t="s">
        <v>17881</v>
      </c>
    </row>
    <row r="1423" spans="1:2" x14ac:dyDescent="0.25">
      <c r="A1423" s="57">
        <v>20122004</v>
      </c>
      <c r="B1423" s="58" t="s">
        <v>12285</v>
      </c>
    </row>
    <row r="1424" spans="1:2" x14ac:dyDescent="0.25">
      <c r="A1424" s="57">
        <v>20122005</v>
      </c>
      <c r="B1424" s="58" t="s">
        <v>3192</v>
      </c>
    </row>
    <row r="1425" spans="1:2" x14ac:dyDescent="0.25">
      <c r="A1425" s="57">
        <v>20122006</v>
      </c>
      <c r="B1425" s="58" t="s">
        <v>1852</v>
      </c>
    </row>
    <row r="1426" spans="1:2" x14ac:dyDescent="0.25">
      <c r="A1426" s="57">
        <v>20122101</v>
      </c>
      <c r="B1426" s="58" t="s">
        <v>8405</v>
      </c>
    </row>
    <row r="1427" spans="1:2" x14ac:dyDescent="0.25">
      <c r="A1427" s="57">
        <v>20122102</v>
      </c>
      <c r="B1427" s="58" t="s">
        <v>10100</v>
      </c>
    </row>
    <row r="1428" spans="1:2" x14ac:dyDescent="0.25">
      <c r="A1428" s="57">
        <v>20122103</v>
      </c>
      <c r="B1428" s="58" t="s">
        <v>9738</v>
      </c>
    </row>
    <row r="1429" spans="1:2" x14ac:dyDescent="0.25">
      <c r="A1429" s="57">
        <v>20122104</v>
      </c>
      <c r="B1429" s="58" t="s">
        <v>981</v>
      </c>
    </row>
    <row r="1430" spans="1:2" x14ac:dyDescent="0.25">
      <c r="A1430" s="57">
        <v>20122105</v>
      </c>
      <c r="B1430" s="58" t="s">
        <v>7917</v>
      </c>
    </row>
    <row r="1431" spans="1:2" x14ac:dyDescent="0.25">
      <c r="A1431" s="57">
        <v>20122106</v>
      </c>
      <c r="B1431" s="58" t="s">
        <v>13816</v>
      </c>
    </row>
    <row r="1432" spans="1:2" x14ac:dyDescent="0.25">
      <c r="A1432" s="57">
        <v>20122107</v>
      </c>
      <c r="B1432" s="58" t="s">
        <v>629</v>
      </c>
    </row>
    <row r="1433" spans="1:2" x14ac:dyDescent="0.25">
      <c r="A1433" s="57">
        <v>20122108</v>
      </c>
      <c r="B1433" s="58" t="s">
        <v>9942</v>
      </c>
    </row>
    <row r="1434" spans="1:2" x14ac:dyDescent="0.25">
      <c r="A1434" s="57">
        <v>20122109</v>
      </c>
      <c r="B1434" s="58" t="s">
        <v>10517</v>
      </c>
    </row>
    <row r="1435" spans="1:2" x14ac:dyDescent="0.25">
      <c r="A1435" s="57">
        <v>20122110</v>
      </c>
      <c r="B1435" s="58" t="s">
        <v>8449</v>
      </c>
    </row>
    <row r="1436" spans="1:2" x14ac:dyDescent="0.25">
      <c r="A1436" s="57">
        <v>20122111</v>
      </c>
      <c r="B1436" s="58" t="s">
        <v>1230</v>
      </c>
    </row>
    <row r="1437" spans="1:2" x14ac:dyDescent="0.25">
      <c r="A1437" s="57">
        <v>20122112</v>
      </c>
      <c r="B1437" s="58" t="s">
        <v>15326</v>
      </c>
    </row>
    <row r="1438" spans="1:2" x14ac:dyDescent="0.25">
      <c r="A1438" s="57">
        <v>20122113</v>
      </c>
      <c r="B1438" s="58" t="s">
        <v>7677</v>
      </c>
    </row>
    <row r="1439" spans="1:2" x14ac:dyDescent="0.25">
      <c r="A1439" s="57">
        <v>20122114</v>
      </c>
      <c r="B1439" s="58" t="s">
        <v>7953</v>
      </c>
    </row>
    <row r="1440" spans="1:2" x14ac:dyDescent="0.25">
      <c r="A1440" s="57">
        <v>20122115</v>
      </c>
      <c r="B1440" s="58" t="s">
        <v>17492</v>
      </c>
    </row>
    <row r="1441" spans="1:2" x14ac:dyDescent="0.25">
      <c r="A1441" s="57">
        <v>20122201</v>
      </c>
      <c r="B1441" s="58" t="s">
        <v>2169</v>
      </c>
    </row>
    <row r="1442" spans="1:2" x14ac:dyDescent="0.25">
      <c r="A1442" s="57">
        <v>20122202</v>
      </c>
      <c r="B1442" s="58" t="s">
        <v>5922</v>
      </c>
    </row>
    <row r="1443" spans="1:2" x14ac:dyDescent="0.25">
      <c r="A1443" s="57">
        <v>20122203</v>
      </c>
      <c r="B1443" s="58" t="s">
        <v>16699</v>
      </c>
    </row>
    <row r="1444" spans="1:2" x14ac:dyDescent="0.25">
      <c r="A1444" s="57">
        <v>20122204</v>
      </c>
      <c r="B1444" s="58" t="s">
        <v>17080</v>
      </c>
    </row>
    <row r="1445" spans="1:2" x14ac:dyDescent="0.25">
      <c r="A1445" s="57">
        <v>20122205</v>
      </c>
      <c r="B1445" s="58" t="s">
        <v>566</v>
      </c>
    </row>
    <row r="1446" spans="1:2" x14ac:dyDescent="0.25">
      <c r="A1446" s="57">
        <v>20122206</v>
      </c>
      <c r="B1446" s="58" t="s">
        <v>9647</v>
      </c>
    </row>
    <row r="1447" spans="1:2" x14ac:dyDescent="0.25">
      <c r="A1447" s="57">
        <v>20122207</v>
      </c>
      <c r="B1447" s="58" t="s">
        <v>1963</v>
      </c>
    </row>
    <row r="1448" spans="1:2" x14ac:dyDescent="0.25">
      <c r="A1448" s="57">
        <v>20122208</v>
      </c>
      <c r="B1448" s="58" t="s">
        <v>12556</v>
      </c>
    </row>
    <row r="1449" spans="1:2" x14ac:dyDescent="0.25">
      <c r="A1449" s="57">
        <v>20122209</v>
      </c>
      <c r="B1449" s="58" t="s">
        <v>3674</v>
      </c>
    </row>
    <row r="1450" spans="1:2" x14ac:dyDescent="0.25">
      <c r="A1450" s="57">
        <v>20122210</v>
      </c>
      <c r="B1450" s="58" t="s">
        <v>13585</v>
      </c>
    </row>
    <row r="1451" spans="1:2" x14ac:dyDescent="0.25">
      <c r="A1451" s="57">
        <v>20122211</v>
      </c>
      <c r="B1451" s="58" t="s">
        <v>6153</v>
      </c>
    </row>
    <row r="1452" spans="1:2" x14ac:dyDescent="0.25">
      <c r="A1452" s="57">
        <v>20122212</v>
      </c>
      <c r="B1452" s="58" t="s">
        <v>8531</v>
      </c>
    </row>
    <row r="1453" spans="1:2" x14ac:dyDescent="0.25">
      <c r="A1453" s="57">
        <v>20122213</v>
      </c>
      <c r="B1453" s="58" t="s">
        <v>1020</v>
      </c>
    </row>
    <row r="1454" spans="1:2" x14ac:dyDescent="0.25">
      <c r="A1454" s="57">
        <v>20122214</v>
      </c>
      <c r="B1454" s="58" t="s">
        <v>13779</v>
      </c>
    </row>
    <row r="1455" spans="1:2" x14ac:dyDescent="0.25">
      <c r="A1455" s="57">
        <v>20122215</v>
      </c>
      <c r="B1455" s="58" t="s">
        <v>2199</v>
      </c>
    </row>
    <row r="1456" spans="1:2" x14ac:dyDescent="0.25">
      <c r="A1456" s="57">
        <v>20122216</v>
      </c>
      <c r="B1456" s="58" t="s">
        <v>8664</v>
      </c>
    </row>
    <row r="1457" spans="1:2" x14ac:dyDescent="0.25">
      <c r="A1457" s="57">
        <v>20122301</v>
      </c>
      <c r="B1457" s="58" t="s">
        <v>10795</v>
      </c>
    </row>
    <row r="1458" spans="1:2" x14ac:dyDescent="0.25">
      <c r="A1458" s="57">
        <v>20122302</v>
      </c>
      <c r="B1458" s="58" t="s">
        <v>18340</v>
      </c>
    </row>
    <row r="1459" spans="1:2" x14ac:dyDescent="0.25">
      <c r="A1459" s="57">
        <v>20122303</v>
      </c>
      <c r="B1459" s="58" t="s">
        <v>13514</v>
      </c>
    </row>
    <row r="1460" spans="1:2" x14ac:dyDescent="0.25">
      <c r="A1460" s="57">
        <v>20122304</v>
      </c>
      <c r="B1460" s="58" t="s">
        <v>4618</v>
      </c>
    </row>
    <row r="1461" spans="1:2" x14ac:dyDescent="0.25">
      <c r="A1461" s="57">
        <v>20122305</v>
      </c>
      <c r="B1461" s="58" t="s">
        <v>17086</v>
      </c>
    </row>
    <row r="1462" spans="1:2" x14ac:dyDescent="0.25">
      <c r="A1462" s="57">
        <v>20122306</v>
      </c>
      <c r="B1462" s="58" t="s">
        <v>4172</v>
      </c>
    </row>
    <row r="1463" spans="1:2" x14ac:dyDescent="0.25">
      <c r="A1463" s="57">
        <v>20122307</v>
      </c>
      <c r="B1463" s="58" t="s">
        <v>4915</v>
      </c>
    </row>
    <row r="1464" spans="1:2" x14ac:dyDescent="0.25">
      <c r="A1464" s="57">
        <v>20122308</v>
      </c>
      <c r="B1464" s="58" t="s">
        <v>7673</v>
      </c>
    </row>
    <row r="1465" spans="1:2" x14ac:dyDescent="0.25">
      <c r="A1465" s="57">
        <v>20122309</v>
      </c>
      <c r="B1465" s="58" t="s">
        <v>3146</v>
      </c>
    </row>
    <row r="1466" spans="1:2" x14ac:dyDescent="0.25">
      <c r="A1466" s="57">
        <v>20122310</v>
      </c>
      <c r="B1466" s="58" t="s">
        <v>15390</v>
      </c>
    </row>
    <row r="1467" spans="1:2" x14ac:dyDescent="0.25">
      <c r="A1467" s="57">
        <v>20122311</v>
      </c>
      <c r="B1467" s="58" t="s">
        <v>5359</v>
      </c>
    </row>
    <row r="1468" spans="1:2" x14ac:dyDescent="0.25">
      <c r="A1468" s="57">
        <v>20122312</v>
      </c>
      <c r="B1468" s="58" t="s">
        <v>1919</v>
      </c>
    </row>
    <row r="1469" spans="1:2" x14ac:dyDescent="0.25">
      <c r="A1469" s="57">
        <v>20122313</v>
      </c>
      <c r="B1469" s="58" t="s">
        <v>4891</v>
      </c>
    </row>
    <row r="1470" spans="1:2" x14ac:dyDescent="0.25">
      <c r="A1470" s="57">
        <v>20122314</v>
      </c>
      <c r="B1470" s="58" t="s">
        <v>14559</v>
      </c>
    </row>
    <row r="1471" spans="1:2" x14ac:dyDescent="0.25">
      <c r="A1471" s="57">
        <v>20122315</v>
      </c>
      <c r="B1471" s="58" t="s">
        <v>9692</v>
      </c>
    </row>
    <row r="1472" spans="1:2" x14ac:dyDescent="0.25">
      <c r="A1472" s="57">
        <v>20122316</v>
      </c>
      <c r="B1472" s="58" t="s">
        <v>5597</v>
      </c>
    </row>
    <row r="1473" spans="1:2" x14ac:dyDescent="0.25">
      <c r="A1473" s="57">
        <v>20122317</v>
      </c>
      <c r="B1473" s="58" t="s">
        <v>794</v>
      </c>
    </row>
    <row r="1474" spans="1:2" x14ac:dyDescent="0.25">
      <c r="A1474" s="57">
        <v>20122318</v>
      </c>
      <c r="B1474" s="58" t="s">
        <v>15779</v>
      </c>
    </row>
    <row r="1475" spans="1:2" x14ac:dyDescent="0.25">
      <c r="A1475" s="57">
        <v>20122319</v>
      </c>
      <c r="B1475" s="58" t="s">
        <v>15885</v>
      </c>
    </row>
    <row r="1476" spans="1:2" x14ac:dyDescent="0.25">
      <c r="A1476" s="57">
        <v>20122320</v>
      </c>
      <c r="B1476" s="58" t="s">
        <v>18136</v>
      </c>
    </row>
    <row r="1477" spans="1:2" x14ac:dyDescent="0.25">
      <c r="A1477" s="57">
        <v>20122321</v>
      </c>
      <c r="B1477" s="58" t="s">
        <v>2998</v>
      </c>
    </row>
    <row r="1478" spans="1:2" x14ac:dyDescent="0.25">
      <c r="A1478" s="57">
        <v>20122322</v>
      </c>
      <c r="B1478" s="58" t="s">
        <v>3336</v>
      </c>
    </row>
    <row r="1479" spans="1:2" x14ac:dyDescent="0.25">
      <c r="A1479" s="57">
        <v>20122323</v>
      </c>
      <c r="B1479" s="58" t="s">
        <v>10201</v>
      </c>
    </row>
    <row r="1480" spans="1:2" x14ac:dyDescent="0.25">
      <c r="A1480" s="57">
        <v>20122324</v>
      </c>
      <c r="B1480" s="58" t="s">
        <v>15325</v>
      </c>
    </row>
    <row r="1481" spans="1:2" x14ac:dyDescent="0.25">
      <c r="A1481" s="57">
        <v>20122325</v>
      </c>
      <c r="B1481" s="58" t="s">
        <v>14148</v>
      </c>
    </row>
    <row r="1482" spans="1:2" x14ac:dyDescent="0.25">
      <c r="A1482" s="57">
        <v>20122326</v>
      </c>
      <c r="B1482" s="58" t="s">
        <v>17636</v>
      </c>
    </row>
    <row r="1483" spans="1:2" x14ac:dyDescent="0.25">
      <c r="A1483" s="57">
        <v>20122327</v>
      </c>
      <c r="B1483" s="58" t="s">
        <v>17770</v>
      </c>
    </row>
    <row r="1484" spans="1:2" x14ac:dyDescent="0.25">
      <c r="A1484" s="57">
        <v>20122328</v>
      </c>
      <c r="B1484" s="58" t="s">
        <v>8690</v>
      </c>
    </row>
    <row r="1485" spans="1:2" x14ac:dyDescent="0.25">
      <c r="A1485" s="57">
        <v>20122329</v>
      </c>
      <c r="B1485" s="58" t="s">
        <v>13920</v>
      </c>
    </row>
    <row r="1486" spans="1:2" x14ac:dyDescent="0.25">
      <c r="A1486" s="57">
        <v>20122330</v>
      </c>
      <c r="B1486" s="58" t="s">
        <v>17214</v>
      </c>
    </row>
    <row r="1487" spans="1:2" x14ac:dyDescent="0.25">
      <c r="A1487" s="57">
        <v>20122331</v>
      </c>
      <c r="B1487" s="58" t="s">
        <v>15143</v>
      </c>
    </row>
    <row r="1488" spans="1:2" x14ac:dyDescent="0.25">
      <c r="A1488" s="57">
        <v>20122332</v>
      </c>
      <c r="B1488" s="58" t="s">
        <v>11090</v>
      </c>
    </row>
    <row r="1489" spans="1:2" x14ac:dyDescent="0.25">
      <c r="A1489" s="57">
        <v>20122333</v>
      </c>
      <c r="B1489" s="58" t="s">
        <v>16465</v>
      </c>
    </row>
    <row r="1490" spans="1:2" x14ac:dyDescent="0.25">
      <c r="A1490" s="57">
        <v>20122334</v>
      </c>
      <c r="B1490" s="58" t="s">
        <v>2356</v>
      </c>
    </row>
    <row r="1491" spans="1:2" x14ac:dyDescent="0.25">
      <c r="A1491" s="57">
        <v>20122335</v>
      </c>
      <c r="B1491" s="58" t="s">
        <v>5058</v>
      </c>
    </row>
    <row r="1492" spans="1:2" x14ac:dyDescent="0.25">
      <c r="A1492" s="57">
        <v>20122336</v>
      </c>
      <c r="B1492" s="58" t="s">
        <v>6985</v>
      </c>
    </row>
    <row r="1493" spans="1:2" x14ac:dyDescent="0.25">
      <c r="A1493" s="57">
        <v>20122338</v>
      </c>
      <c r="B1493" s="58" t="s">
        <v>2432</v>
      </c>
    </row>
    <row r="1494" spans="1:2" x14ac:dyDescent="0.25">
      <c r="A1494" s="57">
        <v>20122339</v>
      </c>
      <c r="B1494" s="58" t="s">
        <v>6912</v>
      </c>
    </row>
    <row r="1495" spans="1:2" x14ac:dyDescent="0.25">
      <c r="A1495" s="57">
        <v>20122340</v>
      </c>
      <c r="B1495" s="58" t="s">
        <v>15992</v>
      </c>
    </row>
    <row r="1496" spans="1:2" x14ac:dyDescent="0.25">
      <c r="A1496" s="57">
        <v>20122341</v>
      </c>
      <c r="B1496" s="58" t="s">
        <v>17339</v>
      </c>
    </row>
    <row r="1497" spans="1:2" x14ac:dyDescent="0.25">
      <c r="A1497" s="57">
        <v>20122342</v>
      </c>
      <c r="B1497" s="58" t="s">
        <v>9028</v>
      </c>
    </row>
    <row r="1498" spans="1:2" x14ac:dyDescent="0.25">
      <c r="A1498" s="57">
        <v>20122343</v>
      </c>
      <c r="B1498" s="58" t="s">
        <v>12255</v>
      </c>
    </row>
    <row r="1499" spans="1:2" x14ac:dyDescent="0.25">
      <c r="A1499" s="57">
        <v>20122344</v>
      </c>
      <c r="B1499" s="58" t="s">
        <v>5600</v>
      </c>
    </row>
    <row r="1500" spans="1:2" x14ac:dyDescent="0.25">
      <c r="A1500" s="57">
        <v>20122345</v>
      </c>
      <c r="B1500" s="58" t="s">
        <v>15573</v>
      </c>
    </row>
    <row r="1501" spans="1:2" x14ac:dyDescent="0.25">
      <c r="A1501" s="57">
        <v>20122346</v>
      </c>
      <c r="B1501" s="58" t="s">
        <v>11859</v>
      </c>
    </row>
    <row r="1502" spans="1:2" x14ac:dyDescent="0.25">
      <c r="A1502" s="57">
        <v>20122347</v>
      </c>
      <c r="B1502" s="58" t="s">
        <v>4722</v>
      </c>
    </row>
    <row r="1503" spans="1:2" x14ac:dyDescent="0.25">
      <c r="A1503" s="57">
        <v>20122348</v>
      </c>
      <c r="B1503" s="58" t="s">
        <v>1759</v>
      </c>
    </row>
    <row r="1504" spans="1:2" x14ac:dyDescent="0.25">
      <c r="A1504" s="57">
        <v>20122349</v>
      </c>
      <c r="B1504" s="58" t="s">
        <v>7246</v>
      </c>
    </row>
    <row r="1505" spans="1:2" x14ac:dyDescent="0.25">
      <c r="A1505" s="57">
        <v>20122350</v>
      </c>
      <c r="B1505" s="58" t="s">
        <v>4316</v>
      </c>
    </row>
    <row r="1506" spans="1:2" x14ac:dyDescent="0.25">
      <c r="A1506" s="57">
        <v>20122351</v>
      </c>
      <c r="B1506" s="58" t="s">
        <v>17332</v>
      </c>
    </row>
    <row r="1507" spans="1:2" x14ac:dyDescent="0.25">
      <c r="A1507" s="57">
        <v>20122352</v>
      </c>
      <c r="B1507" s="58" t="s">
        <v>7776</v>
      </c>
    </row>
    <row r="1508" spans="1:2" x14ac:dyDescent="0.25">
      <c r="A1508" s="57">
        <v>20122353</v>
      </c>
      <c r="B1508" s="58" t="s">
        <v>4394</v>
      </c>
    </row>
    <row r="1509" spans="1:2" x14ac:dyDescent="0.25">
      <c r="A1509" s="57">
        <v>20122354</v>
      </c>
      <c r="B1509" s="58" t="s">
        <v>10541</v>
      </c>
    </row>
    <row r="1510" spans="1:2" x14ac:dyDescent="0.25">
      <c r="A1510" s="57">
        <v>20122356</v>
      </c>
      <c r="B1510" s="58" t="s">
        <v>9766</v>
      </c>
    </row>
    <row r="1511" spans="1:2" x14ac:dyDescent="0.25">
      <c r="A1511" s="57">
        <v>20122357</v>
      </c>
      <c r="B1511" s="58" t="s">
        <v>6044</v>
      </c>
    </row>
    <row r="1512" spans="1:2" x14ac:dyDescent="0.25">
      <c r="A1512" s="57">
        <v>20122401</v>
      </c>
      <c r="B1512" s="58" t="s">
        <v>13824</v>
      </c>
    </row>
    <row r="1513" spans="1:2" x14ac:dyDescent="0.25">
      <c r="A1513" s="57">
        <v>20122402</v>
      </c>
      <c r="B1513" s="58" t="s">
        <v>1291</v>
      </c>
    </row>
    <row r="1514" spans="1:2" x14ac:dyDescent="0.25">
      <c r="A1514" s="57">
        <v>20122403</v>
      </c>
      <c r="B1514" s="58" t="s">
        <v>18430</v>
      </c>
    </row>
    <row r="1515" spans="1:2" x14ac:dyDescent="0.25">
      <c r="A1515" s="57">
        <v>20122404</v>
      </c>
      <c r="B1515" s="58" t="s">
        <v>12394</v>
      </c>
    </row>
    <row r="1516" spans="1:2" x14ac:dyDescent="0.25">
      <c r="A1516" s="57">
        <v>20122405</v>
      </c>
      <c r="B1516" s="58" t="s">
        <v>563</v>
      </c>
    </row>
    <row r="1517" spans="1:2" x14ac:dyDescent="0.25">
      <c r="A1517" s="57">
        <v>20122406</v>
      </c>
      <c r="B1517" s="58" t="s">
        <v>8809</v>
      </c>
    </row>
    <row r="1518" spans="1:2" x14ac:dyDescent="0.25">
      <c r="A1518" s="57">
        <v>20122407</v>
      </c>
      <c r="B1518" s="58" t="s">
        <v>10875</v>
      </c>
    </row>
    <row r="1519" spans="1:2" x14ac:dyDescent="0.25">
      <c r="A1519" s="57">
        <v>20122408</v>
      </c>
      <c r="B1519" s="58" t="s">
        <v>15209</v>
      </c>
    </row>
    <row r="1520" spans="1:2" x14ac:dyDescent="0.25">
      <c r="A1520" s="57">
        <v>20122409</v>
      </c>
      <c r="B1520" s="58" t="s">
        <v>5501</v>
      </c>
    </row>
    <row r="1521" spans="1:2" x14ac:dyDescent="0.25">
      <c r="A1521" s="57">
        <v>20122410</v>
      </c>
      <c r="B1521" s="58" t="s">
        <v>6592</v>
      </c>
    </row>
    <row r="1522" spans="1:2" x14ac:dyDescent="0.25">
      <c r="A1522" s="57">
        <v>20122501</v>
      </c>
      <c r="B1522" s="58" t="s">
        <v>7435</v>
      </c>
    </row>
    <row r="1523" spans="1:2" x14ac:dyDescent="0.25">
      <c r="A1523" s="57">
        <v>20122502</v>
      </c>
      <c r="B1523" s="58" t="s">
        <v>6137</v>
      </c>
    </row>
    <row r="1524" spans="1:2" x14ac:dyDescent="0.25">
      <c r="A1524" s="57">
        <v>20122503</v>
      </c>
      <c r="B1524" s="58" t="s">
        <v>3914</v>
      </c>
    </row>
    <row r="1525" spans="1:2" x14ac:dyDescent="0.25">
      <c r="A1525" s="57">
        <v>20122504</v>
      </c>
      <c r="B1525" s="58" t="s">
        <v>7183</v>
      </c>
    </row>
    <row r="1526" spans="1:2" x14ac:dyDescent="0.25">
      <c r="A1526" s="57">
        <v>20122505</v>
      </c>
      <c r="B1526" s="58" t="s">
        <v>10453</v>
      </c>
    </row>
    <row r="1527" spans="1:2" x14ac:dyDescent="0.25">
      <c r="A1527" s="57">
        <v>20122506</v>
      </c>
      <c r="B1527" s="58" t="s">
        <v>4067</v>
      </c>
    </row>
    <row r="1528" spans="1:2" x14ac:dyDescent="0.25">
      <c r="A1528" s="57">
        <v>20122507</v>
      </c>
      <c r="B1528" s="58" t="s">
        <v>14169</v>
      </c>
    </row>
    <row r="1529" spans="1:2" x14ac:dyDescent="0.25">
      <c r="A1529" s="57">
        <v>20122508</v>
      </c>
      <c r="B1529" s="58" t="s">
        <v>6197</v>
      </c>
    </row>
    <row r="1530" spans="1:2" x14ac:dyDescent="0.25">
      <c r="A1530" s="57">
        <v>20122509</v>
      </c>
      <c r="B1530" s="58" t="s">
        <v>6914</v>
      </c>
    </row>
    <row r="1531" spans="1:2" x14ac:dyDescent="0.25">
      <c r="A1531" s="57">
        <v>20122510</v>
      </c>
      <c r="B1531" s="58" t="s">
        <v>14760</v>
      </c>
    </row>
    <row r="1532" spans="1:2" x14ac:dyDescent="0.25">
      <c r="A1532" s="57">
        <v>20122511</v>
      </c>
      <c r="B1532" s="58" t="s">
        <v>3353</v>
      </c>
    </row>
    <row r="1533" spans="1:2" x14ac:dyDescent="0.25">
      <c r="A1533" s="57">
        <v>20122512</v>
      </c>
      <c r="B1533" s="58" t="s">
        <v>6294</v>
      </c>
    </row>
    <row r="1534" spans="1:2" x14ac:dyDescent="0.25">
      <c r="A1534" s="57">
        <v>20122513</v>
      </c>
      <c r="B1534" s="58" t="s">
        <v>4698</v>
      </c>
    </row>
    <row r="1535" spans="1:2" x14ac:dyDescent="0.25">
      <c r="A1535" s="57">
        <v>20122514</v>
      </c>
      <c r="B1535" s="58" t="s">
        <v>9387</v>
      </c>
    </row>
    <row r="1536" spans="1:2" x14ac:dyDescent="0.25">
      <c r="A1536" s="57">
        <v>20122515</v>
      </c>
      <c r="B1536" s="58" t="s">
        <v>9586</v>
      </c>
    </row>
    <row r="1537" spans="1:2" x14ac:dyDescent="0.25">
      <c r="A1537" s="57">
        <v>20122601</v>
      </c>
      <c r="B1537" s="58" t="s">
        <v>1314</v>
      </c>
    </row>
    <row r="1538" spans="1:2" x14ac:dyDescent="0.25">
      <c r="A1538" s="57">
        <v>20122602</v>
      </c>
      <c r="B1538" s="58" t="s">
        <v>18544</v>
      </c>
    </row>
    <row r="1539" spans="1:2" x14ac:dyDescent="0.25">
      <c r="A1539" s="57">
        <v>20122603</v>
      </c>
      <c r="B1539" s="58" t="s">
        <v>6322</v>
      </c>
    </row>
    <row r="1540" spans="1:2" x14ac:dyDescent="0.25">
      <c r="A1540" s="57">
        <v>20122604</v>
      </c>
      <c r="B1540" s="58" t="s">
        <v>1673</v>
      </c>
    </row>
    <row r="1541" spans="1:2" x14ac:dyDescent="0.25">
      <c r="A1541" s="57">
        <v>20122605</v>
      </c>
      <c r="B1541" s="58" t="s">
        <v>14740</v>
      </c>
    </row>
    <row r="1542" spans="1:2" x14ac:dyDescent="0.25">
      <c r="A1542" s="57">
        <v>20122606</v>
      </c>
      <c r="B1542" s="58" t="s">
        <v>18300</v>
      </c>
    </row>
    <row r="1543" spans="1:2" x14ac:dyDescent="0.25">
      <c r="A1543" s="57">
        <v>20122607</v>
      </c>
      <c r="B1543" s="58" t="s">
        <v>535</v>
      </c>
    </row>
    <row r="1544" spans="1:2" x14ac:dyDescent="0.25">
      <c r="A1544" s="57">
        <v>20122608</v>
      </c>
      <c r="B1544" s="58" t="s">
        <v>5270</v>
      </c>
    </row>
    <row r="1545" spans="1:2" x14ac:dyDescent="0.25">
      <c r="A1545" s="57">
        <v>20122609</v>
      </c>
      <c r="B1545" s="58" t="s">
        <v>2039</v>
      </c>
    </row>
    <row r="1546" spans="1:2" x14ac:dyDescent="0.25">
      <c r="A1546" s="57">
        <v>20122610</v>
      </c>
      <c r="B1546" s="58" t="s">
        <v>10146</v>
      </c>
    </row>
    <row r="1547" spans="1:2" x14ac:dyDescent="0.25">
      <c r="A1547" s="57">
        <v>20122611</v>
      </c>
      <c r="B1547" s="58" t="s">
        <v>8340</v>
      </c>
    </row>
    <row r="1548" spans="1:2" x14ac:dyDescent="0.25">
      <c r="A1548" s="57">
        <v>20122612</v>
      </c>
      <c r="B1548" s="58" t="s">
        <v>1710</v>
      </c>
    </row>
    <row r="1549" spans="1:2" x14ac:dyDescent="0.25">
      <c r="A1549" s="57">
        <v>20122613</v>
      </c>
      <c r="B1549" s="58" t="s">
        <v>3896</v>
      </c>
    </row>
    <row r="1550" spans="1:2" x14ac:dyDescent="0.25">
      <c r="A1550" s="57">
        <v>20122614</v>
      </c>
      <c r="B1550" s="58" t="s">
        <v>8629</v>
      </c>
    </row>
    <row r="1551" spans="1:2" x14ac:dyDescent="0.25">
      <c r="A1551" s="57">
        <v>20122615</v>
      </c>
      <c r="B1551" s="58" t="s">
        <v>18475</v>
      </c>
    </row>
    <row r="1552" spans="1:2" x14ac:dyDescent="0.25">
      <c r="A1552" s="57">
        <v>20122616</v>
      </c>
      <c r="B1552" s="58" t="s">
        <v>11180</v>
      </c>
    </row>
    <row r="1553" spans="1:2" x14ac:dyDescent="0.25">
      <c r="A1553" s="57">
        <v>20122617</v>
      </c>
      <c r="B1553" s="58" t="s">
        <v>5471</v>
      </c>
    </row>
    <row r="1554" spans="1:2" x14ac:dyDescent="0.25">
      <c r="A1554" s="57">
        <v>20122618</v>
      </c>
      <c r="B1554" s="58" t="s">
        <v>12028</v>
      </c>
    </row>
    <row r="1555" spans="1:2" x14ac:dyDescent="0.25">
      <c r="A1555" s="57">
        <v>20122619</v>
      </c>
      <c r="B1555" s="58" t="s">
        <v>16806</v>
      </c>
    </row>
    <row r="1556" spans="1:2" x14ac:dyDescent="0.25">
      <c r="A1556" s="57">
        <v>20122620</v>
      </c>
      <c r="B1556" s="58" t="s">
        <v>12403</v>
      </c>
    </row>
    <row r="1557" spans="1:2" x14ac:dyDescent="0.25">
      <c r="A1557" s="57">
        <v>20122621</v>
      </c>
      <c r="B1557" s="58" t="s">
        <v>13856</v>
      </c>
    </row>
    <row r="1558" spans="1:2" x14ac:dyDescent="0.25">
      <c r="A1558" s="57">
        <v>20122622</v>
      </c>
      <c r="B1558" s="58" t="s">
        <v>15465</v>
      </c>
    </row>
    <row r="1559" spans="1:2" x14ac:dyDescent="0.25">
      <c r="A1559" s="57">
        <v>20122623</v>
      </c>
      <c r="B1559" s="58" t="s">
        <v>16552</v>
      </c>
    </row>
    <row r="1560" spans="1:2" x14ac:dyDescent="0.25">
      <c r="A1560" s="57">
        <v>20122701</v>
      </c>
      <c r="B1560" s="58" t="s">
        <v>6895</v>
      </c>
    </row>
    <row r="1561" spans="1:2" x14ac:dyDescent="0.25">
      <c r="A1561" s="57">
        <v>20122702</v>
      </c>
      <c r="B1561" s="58" t="s">
        <v>15980</v>
      </c>
    </row>
    <row r="1562" spans="1:2" x14ac:dyDescent="0.25">
      <c r="A1562" s="57">
        <v>20122703</v>
      </c>
      <c r="B1562" s="58" t="s">
        <v>1102</v>
      </c>
    </row>
    <row r="1563" spans="1:2" x14ac:dyDescent="0.25">
      <c r="A1563" s="57">
        <v>20122704</v>
      </c>
      <c r="B1563" s="58" t="s">
        <v>15193</v>
      </c>
    </row>
    <row r="1564" spans="1:2" x14ac:dyDescent="0.25">
      <c r="A1564" s="57">
        <v>20122705</v>
      </c>
      <c r="B1564" s="58" t="s">
        <v>17262</v>
      </c>
    </row>
    <row r="1565" spans="1:2" x14ac:dyDescent="0.25">
      <c r="A1565" s="57">
        <v>20122706</v>
      </c>
      <c r="B1565" s="58" t="s">
        <v>10355</v>
      </c>
    </row>
    <row r="1566" spans="1:2" x14ac:dyDescent="0.25">
      <c r="A1566" s="57">
        <v>20122707</v>
      </c>
      <c r="B1566" s="58" t="s">
        <v>1315</v>
      </c>
    </row>
    <row r="1567" spans="1:2" x14ac:dyDescent="0.25">
      <c r="A1567" s="57">
        <v>20122708</v>
      </c>
      <c r="B1567" s="58" t="s">
        <v>13197</v>
      </c>
    </row>
    <row r="1568" spans="1:2" x14ac:dyDescent="0.25">
      <c r="A1568" s="57">
        <v>20122709</v>
      </c>
      <c r="B1568" s="58" t="s">
        <v>10330</v>
      </c>
    </row>
    <row r="1569" spans="1:2" x14ac:dyDescent="0.25">
      <c r="A1569" s="57">
        <v>20122801</v>
      </c>
      <c r="B1569" s="58" t="s">
        <v>11203</v>
      </c>
    </row>
    <row r="1570" spans="1:2" x14ac:dyDescent="0.25">
      <c r="A1570" s="57">
        <v>20122802</v>
      </c>
      <c r="B1570" s="58" t="s">
        <v>17190</v>
      </c>
    </row>
    <row r="1571" spans="1:2" x14ac:dyDescent="0.25">
      <c r="A1571" s="57">
        <v>20122803</v>
      </c>
      <c r="B1571" s="58" t="s">
        <v>2833</v>
      </c>
    </row>
    <row r="1572" spans="1:2" x14ac:dyDescent="0.25">
      <c r="A1572" s="57">
        <v>20122804</v>
      </c>
      <c r="B1572" s="58" t="s">
        <v>1136</v>
      </c>
    </row>
    <row r="1573" spans="1:2" x14ac:dyDescent="0.25">
      <c r="A1573" s="57">
        <v>20122806</v>
      </c>
      <c r="B1573" s="58" t="s">
        <v>6010</v>
      </c>
    </row>
    <row r="1574" spans="1:2" x14ac:dyDescent="0.25">
      <c r="A1574" s="57">
        <v>20122807</v>
      </c>
      <c r="B1574" s="58" t="s">
        <v>2856</v>
      </c>
    </row>
    <row r="1575" spans="1:2" x14ac:dyDescent="0.25">
      <c r="A1575" s="57">
        <v>20122808</v>
      </c>
      <c r="B1575" s="58" t="s">
        <v>18061</v>
      </c>
    </row>
    <row r="1576" spans="1:2" x14ac:dyDescent="0.25">
      <c r="A1576" s="57">
        <v>20122809</v>
      </c>
      <c r="B1576" s="58" t="s">
        <v>9747</v>
      </c>
    </row>
    <row r="1577" spans="1:2" x14ac:dyDescent="0.25">
      <c r="A1577" s="57">
        <v>20122810</v>
      </c>
      <c r="B1577" s="58" t="s">
        <v>727</v>
      </c>
    </row>
    <row r="1578" spans="1:2" x14ac:dyDescent="0.25">
      <c r="A1578" s="57">
        <v>20122811</v>
      </c>
      <c r="B1578" s="58" t="s">
        <v>8106</v>
      </c>
    </row>
    <row r="1579" spans="1:2" x14ac:dyDescent="0.25">
      <c r="A1579" s="57">
        <v>20122812</v>
      </c>
      <c r="B1579" s="58" t="s">
        <v>11468</v>
      </c>
    </row>
    <row r="1580" spans="1:2" x14ac:dyDescent="0.25">
      <c r="A1580" s="57">
        <v>20122813</v>
      </c>
      <c r="B1580" s="58" t="s">
        <v>5985</v>
      </c>
    </row>
    <row r="1581" spans="1:2" x14ac:dyDescent="0.25">
      <c r="A1581" s="57">
        <v>20122814</v>
      </c>
      <c r="B1581" s="58" t="s">
        <v>11061</v>
      </c>
    </row>
    <row r="1582" spans="1:2" x14ac:dyDescent="0.25">
      <c r="A1582" s="57">
        <v>20122815</v>
      </c>
      <c r="B1582" s="58" t="s">
        <v>16576</v>
      </c>
    </row>
    <row r="1583" spans="1:2" x14ac:dyDescent="0.25">
      <c r="A1583" s="57">
        <v>20122816</v>
      </c>
      <c r="B1583" s="58" t="s">
        <v>15862</v>
      </c>
    </row>
    <row r="1584" spans="1:2" x14ac:dyDescent="0.25">
      <c r="A1584" s="57">
        <v>20122817</v>
      </c>
      <c r="B1584" s="58" t="s">
        <v>9192</v>
      </c>
    </row>
    <row r="1585" spans="1:2" x14ac:dyDescent="0.25">
      <c r="A1585" s="57">
        <v>20122818</v>
      </c>
      <c r="B1585" s="58" t="s">
        <v>4299</v>
      </c>
    </row>
    <row r="1586" spans="1:2" x14ac:dyDescent="0.25">
      <c r="A1586" s="57">
        <v>20122819</v>
      </c>
      <c r="B1586" s="58" t="s">
        <v>1403</v>
      </c>
    </row>
    <row r="1587" spans="1:2" x14ac:dyDescent="0.25">
      <c r="A1587" s="57">
        <v>20122820</v>
      </c>
      <c r="B1587" s="58" t="s">
        <v>16952</v>
      </c>
    </row>
    <row r="1588" spans="1:2" x14ac:dyDescent="0.25">
      <c r="A1588" s="57">
        <v>20122821</v>
      </c>
      <c r="B1588" s="58" t="s">
        <v>10484</v>
      </c>
    </row>
    <row r="1589" spans="1:2" x14ac:dyDescent="0.25">
      <c r="A1589" s="57">
        <v>20122822</v>
      </c>
      <c r="B1589" s="58" t="s">
        <v>3532</v>
      </c>
    </row>
    <row r="1590" spans="1:2" x14ac:dyDescent="0.25">
      <c r="A1590" s="57">
        <v>20122823</v>
      </c>
      <c r="B1590" s="58" t="s">
        <v>16942</v>
      </c>
    </row>
    <row r="1591" spans="1:2" x14ac:dyDescent="0.25">
      <c r="A1591" s="57">
        <v>20122824</v>
      </c>
      <c r="B1591" s="58" t="s">
        <v>4020</v>
      </c>
    </row>
    <row r="1592" spans="1:2" x14ac:dyDescent="0.25">
      <c r="A1592" s="57">
        <v>20122825</v>
      </c>
      <c r="B1592" s="58" t="s">
        <v>15738</v>
      </c>
    </row>
    <row r="1593" spans="1:2" x14ac:dyDescent="0.25">
      <c r="A1593" s="57">
        <v>20122826</v>
      </c>
      <c r="B1593" s="58" t="s">
        <v>2795</v>
      </c>
    </row>
    <row r="1594" spans="1:2" x14ac:dyDescent="0.25">
      <c r="A1594" s="57">
        <v>20122827</v>
      </c>
      <c r="B1594" s="58" t="s">
        <v>18120</v>
      </c>
    </row>
    <row r="1595" spans="1:2" x14ac:dyDescent="0.25">
      <c r="A1595" s="57">
        <v>20122828</v>
      </c>
      <c r="B1595" s="58" t="s">
        <v>15413</v>
      </c>
    </row>
    <row r="1596" spans="1:2" x14ac:dyDescent="0.25">
      <c r="A1596" s="57">
        <v>20122829</v>
      </c>
      <c r="B1596" s="58" t="s">
        <v>5865</v>
      </c>
    </row>
    <row r="1597" spans="1:2" x14ac:dyDescent="0.25">
      <c r="A1597" s="57">
        <v>20122830</v>
      </c>
      <c r="B1597" s="58" t="s">
        <v>8494</v>
      </c>
    </row>
    <row r="1598" spans="1:2" x14ac:dyDescent="0.25">
      <c r="A1598" s="57">
        <v>20122831</v>
      </c>
      <c r="B1598" s="58" t="s">
        <v>17126</v>
      </c>
    </row>
    <row r="1599" spans="1:2" x14ac:dyDescent="0.25">
      <c r="A1599" s="57">
        <v>20122832</v>
      </c>
      <c r="B1599" s="58" t="s">
        <v>7727</v>
      </c>
    </row>
    <row r="1600" spans="1:2" x14ac:dyDescent="0.25">
      <c r="A1600" s="57">
        <v>20122833</v>
      </c>
      <c r="B1600" s="58" t="s">
        <v>9241</v>
      </c>
    </row>
    <row r="1601" spans="1:2" x14ac:dyDescent="0.25">
      <c r="A1601" s="57">
        <v>20122834</v>
      </c>
      <c r="B1601" s="58" t="s">
        <v>323</v>
      </c>
    </row>
    <row r="1602" spans="1:2" x14ac:dyDescent="0.25">
      <c r="A1602" s="57">
        <v>20122835</v>
      </c>
      <c r="B1602" s="58" t="s">
        <v>17667</v>
      </c>
    </row>
    <row r="1603" spans="1:2" x14ac:dyDescent="0.25">
      <c r="A1603" s="57">
        <v>20122836</v>
      </c>
      <c r="B1603" s="58" t="s">
        <v>3909</v>
      </c>
    </row>
    <row r="1604" spans="1:2" x14ac:dyDescent="0.25">
      <c r="A1604" s="57">
        <v>20122837</v>
      </c>
      <c r="B1604" s="58" t="s">
        <v>12780</v>
      </c>
    </row>
    <row r="1605" spans="1:2" x14ac:dyDescent="0.25">
      <c r="A1605" s="57">
        <v>20122838</v>
      </c>
      <c r="B1605" s="58" t="s">
        <v>16929</v>
      </c>
    </row>
    <row r="1606" spans="1:2" x14ac:dyDescent="0.25">
      <c r="A1606" s="57">
        <v>20122839</v>
      </c>
      <c r="B1606" s="58" t="s">
        <v>15535</v>
      </c>
    </row>
    <row r="1607" spans="1:2" x14ac:dyDescent="0.25">
      <c r="A1607" s="57">
        <v>20122840</v>
      </c>
      <c r="B1607" s="58" t="s">
        <v>2738</v>
      </c>
    </row>
    <row r="1608" spans="1:2" x14ac:dyDescent="0.25">
      <c r="A1608" s="57">
        <v>20122841</v>
      </c>
      <c r="B1608" s="58" t="s">
        <v>3569</v>
      </c>
    </row>
    <row r="1609" spans="1:2" x14ac:dyDescent="0.25">
      <c r="A1609" s="57">
        <v>20122842</v>
      </c>
      <c r="B1609" s="58" t="s">
        <v>11830</v>
      </c>
    </row>
    <row r="1610" spans="1:2" x14ac:dyDescent="0.25">
      <c r="A1610" s="57">
        <v>20122843</v>
      </c>
      <c r="B1610" s="58" t="s">
        <v>5911</v>
      </c>
    </row>
    <row r="1611" spans="1:2" x14ac:dyDescent="0.25">
      <c r="A1611" s="57">
        <v>20122901</v>
      </c>
      <c r="B1611" s="58" t="s">
        <v>4437</v>
      </c>
    </row>
    <row r="1612" spans="1:2" x14ac:dyDescent="0.25">
      <c r="A1612" s="57">
        <v>20122902</v>
      </c>
      <c r="B1612" s="58" t="s">
        <v>661</v>
      </c>
    </row>
    <row r="1613" spans="1:2" x14ac:dyDescent="0.25">
      <c r="A1613" s="57">
        <v>20122903</v>
      </c>
      <c r="B1613" s="58" t="s">
        <v>6608</v>
      </c>
    </row>
    <row r="1614" spans="1:2" x14ac:dyDescent="0.25">
      <c r="A1614" s="57">
        <v>20123001</v>
      </c>
      <c r="B1614" s="58" t="s">
        <v>1483</v>
      </c>
    </row>
    <row r="1615" spans="1:2" x14ac:dyDescent="0.25">
      <c r="A1615" s="57">
        <v>20123002</v>
      </c>
      <c r="B1615" s="58" t="s">
        <v>7702</v>
      </c>
    </row>
    <row r="1616" spans="1:2" x14ac:dyDescent="0.25">
      <c r="A1616" s="57">
        <v>20123003</v>
      </c>
      <c r="B1616" s="58" t="s">
        <v>7359</v>
      </c>
    </row>
    <row r="1617" spans="1:2" x14ac:dyDescent="0.25">
      <c r="A1617" s="57">
        <v>20131001</v>
      </c>
      <c r="B1617" s="58" t="s">
        <v>13791</v>
      </c>
    </row>
    <row r="1618" spans="1:2" x14ac:dyDescent="0.25">
      <c r="A1618" s="57">
        <v>20131002</v>
      </c>
      <c r="B1618" s="58" t="s">
        <v>18712</v>
      </c>
    </row>
    <row r="1619" spans="1:2" x14ac:dyDescent="0.25">
      <c r="A1619" s="57">
        <v>20131003</v>
      </c>
      <c r="B1619" s="58" t="s">
        <v>17751</v>
      </c>
    </row>
    <row r="1620" spans="1:2" x14ac:dyDescent="0.25">
      <c r="A1620" s="57">
        <v>20131004</v>
      </c>
      <c r="B1620" s="58" t="s">
        <v>11537</v>
      </c>
    </row>
    <row r="1621" spans="1:2" x14ac:dyDescent="0.25">
      <c r="A1621" s="57">
        <v>20131005</v>
      </c>
      <c r="B1621" s="58" t="s">
        <v>550</v>
      </c>
    </row>
    <row r="1622" spans="1:2" x14ac:dyDescent="0.25">
      <c r="A1622" s="57">
        <v>20131006</v>
      </c>
      <c r="B1622" s="58" t="s">
        <v>17014</v>
      </c>
    </row>
    <row r="1623" spans="1:2" x14ac:dyDescent="0.25">
      <c r="A1623" s="57">
        <v>20131007</v>
      </c>
      <c r="B1623" s="58" t="s">
        <v>8687</v>
      </c>
    </row>
    <row r="1624" spans="1:2" x14ac:dyDescent="0.25">
      <c r="A1624" s="57">
        <v>20131008</v>
      </c>
      <c r="B1624" s="58" t="s">
        <v>7962</v>
      </c>
    </row>
    <row r="1625" spans="1:2" x14ac:dyDescent="0.25">
      <c r="A1625" s="57">
        <v>20131009</v>
      </c>
      <c r="B1625" s="58" t="s">
        <v>3188</v>
      </c>
    </row>
    <row r="1626" spans="1:2" x14ac:dyDescent="0.25">
      <c r="A1626" s="57">
        <v>20131010</v>
      </c>
      <c r="B1626" s="58" t="s">
        <v>11628</v>
      </c>
    </row>
    <row r="1627" spans="1:2" x14ac:dyDescent="0.25">
      <c r="A1627" s="57">
        <v>20131101</v>
      </c>
      <c r="B1627" s="58" t="s">
        <v>980</v>
      </c>
    </row>
    <row r="1628" spans="1:2" x14ac:dyDescent="0.25">
      <c r="A1628" s="57">
        <v>20131102</v>
      </c>
      <c r="B1628" s="58" t="s">
        <v>3680</v>
      </c>
    </row>
    <row r="1629" spans="1:2" x14ac:dyDescent="0.25">
      <c r="A1629" s="57">
        <v>20131103</v>
      </c>
      <c r="B1629" s="58" t="s">
        <v>16409</v>
      </c>
    </row>
    <row r="1630" spans="1:2" x14ac:dyDescent="0.25">
      <c r="A1630" s="57">
        <v>20131104</v>
      </c>
      <c r="B1630" s="58" t="s">
        <v>1519</v>
      </c>
    </row>
    <row r="1631" spans="1:2" x14ac:dyDescent="0.25">
      <c r="A1631" s="57">
        <v>20131105</v>
      </c>
      <c r="B1631" s="58" t="s">
        <v>15162</v>
      </c>
    </row>
    <row r="1632" spans="1:2" x14ac:dyDescent="0.25">
      <c r="A1632" s="57">
        <v>20131106</v>
      </c>
      <c r="B1632" s="58" t="s">
        <v>7004</v>
      </c>
    </row>
    <row r="1633" spans="1:2" x14ac:dyDescent="0.25">
      <c r="A1633" s="57">
        <v>20131201</v>
      </c>
      <c r="B1633" s="58" t="s">
        <v>3491</v>
      </c>
    </row>
    <row r="1634" spans="1:2" x14ac:dyDescent="0.25">
      <c r="A1634" s="57">
        <v>20131202</v>
      </c>
      <c r="B1634" s="58" t="s">
        <v>3834</v>
      </c>
    </row>
    <row r="1635" spans="1:2" x14ac:dyDescent="0.25">
      <c r="A1635" s="57">
        <v>20131301</v>
      </c>
      <c r="B1635" s="58" t="s">
        <v>13036</v>
      </c>
    </row>
    <row r="1636" spans="1:2" x14ac:dyDescent="0.25">
      <c r="A1636" s="57">
        <v>20131302</v>
      </c>
      <c r="B1636" s="58" t="s">
        <v>295</v>
      </c>
    </row>
    <row r="1637" spans="1:2" x14ac:dyDescent="0.25">
      <c r="A1637" s="57">
        <v>20131303</v>
      </c>
      <c r="B1637" s="58" t="s">
        <v>3692</v>
      </c>
    </row>
    <row r="1638" spans="1:2" x14ac:dyDescent="0.25">
      <c r="A1638" s="57">
        <v>20131304</v>
      </c>
      <c r="B1638" s="58" t="s">
        <v>1704</v>
      </c>
    </row>
    <row r="1639" spans="1:2" x14ac:dyDescent="0.25">
      <c r="A1639" s="57">
        <v>20131305</v>
      </c>
      <c r="B1639" s="58" t="s">
        <v>9199</v>
      </c>
    </row>
    <row r="1640" spans="1:2" x14ac:dyDescent="0.25">
      <c r="A1640" s="57">
        <v>20131306</v>
      </c>
      <c r="B1640" s="58" t="s">
        <v>8640</v>
      </c>
    </row>
    <row r="1641" spans="1:2" x14ac:dyDescent="0.25">
      <c r="A1641" s="57">
        <v>20131307</v>
      </c>
      <c r="B1641" s="58" t="s">
        <v>7540</v>
      </c>
    </row>
    <row r="1642" spans="1:2" x14ac:dyDescent="0.25">
      <c r="A1642" s="57">
        <v>20131308</v>
      </c>
      <c r="B1642" s="58" t="s">
        <v>18278</v>
      </c>
    </row>
    <row r="1643" spans="1:2" x14ac:dyDescent="0.25">
      <c r="A1643" s="57">
        <v>20141001</v>
      </c>
      <c r="B1643" s="58" t="s">
        <v>6818</v>
      </c>
    </row>
    <row r="1644" spans="1:2" x14ac:dyDescent="0.25">
      <c r="A1644" s="57">
        <v>20141002</v>
      </c>
      <c r="B1644" s="58" t="s">
        <v>4552</v>
      </c>
    </row>
    <row r="1645" spans="1:2" x14ac:dyDescent="0.25">
      <c r="A1645" s="57">
        <v>20141003</v>
      </c>
      <c r="B1645" s="58" t="s">
        <v>11753</v>
      </c>
    </row>
    <row r="1646" spans="1:2" x14ac:dyDescent="0.25">
      <c r="A1646" s="57">
        <v>20141004</v>
      </c>
      <c r="B1646" s="58" t="s">
        <v>5654</v>
      </c>
    </row>
    <row r="1647" spans="1:2" x14ac:dyDescent="0.25">
      <c r="A1647" s="57">
        <v>20141005</v>
      </c>
      <c r="B1647" s="58" t="s">
        <v>7498</v>
      </c>
    </row>
    <row r="1648" spans="1:2" x14ac:dyDescent="0.25">
      <c r="A1648" s="57">
        <v>20141006</v>
      </c>
      <c r="B1648" s="58" t="s">
        <v>10621</v>
      </c>
    </row>
    <row r="1649" spans="1:2" x14ac:dyDescent="0.25">
      <c r="A1649" s="57">
        <v>20141007</v>
      </c>
      <c r="B1649" s="58" t="s">
        <v>6220</v>
      </c>
    </row>
    <row r="1650" spans="1:2" x14ac:dyDescent="0.25">
      <c r="A1650" s="57">
        <v>20141008</v>
      </c>
      <c r="B1650" s="58" t="s">
        <v>11237</v>
      </c>
    </row>
    <row r="1651" spans="1:2" x14ac:dyDescent="0.25">
      <c r="A1651" s="57">
        <v>20141011</v>
      </c>
      <c r="B1651" s="58" t="s">
        <v>10431</v>
      </c>
    </row>
    <row r="1652" spans="1:2" x14ac:dyDescent="0.25">
      <c r="A1652" s="57">
        <v>20141012</v>
      </c>
      <c r="B1652" s="58" t="s">
        <v>12400</v>
      </c>
    </row>
    <row r="1653" spans="1:2" x14ac:dyDescent="0.25">
      <c r="A1653" s="57">
        <v>20141013</v>
      </c>
      <c r="B1653" s="58" t="s">
        <v>14874</v>
      </c>
    </row>
    <row r="1654" spans="1:2" x14ac:dyDescent="0.25">
      <c r="A1654" s="57">
        <v>20141014</v>
      </c>
      <c r="B1654" s="58" t="s">
        <v>2910</v>
      </c>
    </row>
    <row r="1655" spans="1:2" x14ac:dyDescent="0.25">
      <c r="A1655" s="57">
        <v>20141015</v>
      </c>
      <c r="B1655" s="58" t="s">
        <v>6416</v>
      </c>
    </row>
    <row r="1656" spans="1:2" x14ac:dyDescent="0.25">
      <c r="A1656" s="57">
        <v>20141101</v>
      </c>
      <c r="B1656" s="58" t="s">
        <v>12849</v>
      </c>
    </row>
    <row r="1657" spans="1:2" x14ac:dyDescent="0.25">
      <c r="A1657" s="57">
        <v>20141201</v>
      </c>
      <c r="B1657" s="58" t="s">
        <v>18794</v>
      </c>
    </row>
    <row r="1658" spans="1:2" x14ac:dyDescent="0.25">
      <c r="A1658" s="57">
        <v>20141301</v>
      </c>
      <c r="B1658" s="58" t="s">
        <v>189</v>
      </c>
    </row>
    <row r="1659" spans="1:2" x14ac:dyDescent="0.25">
      <c r="A1659" s="57">
        <v>20141401</v>
      </c>
      <c r="B1659" s="58" t="s">
        <v>14096</v>
      </c>
    </row>
    <row r="1660" spans="1:2" x14ac:dyDescent="0.25">
      <c r="A1660" s="57">
        <v>20141501</v>
      </c>
      <c r="B1660" s="58" t="s">
        <v>18620</v>
      </c>
    </row>
    <row r="1661" spans="1:2" x14ac:dyDescent="0.25">
      <c r="A1661" s="57">
        <v>20141601</v>
      </c>
      <c r="B1661" s="58" t="s">
        <v>10351</v>
      </c>
    </row>
    <row r="1662" spans="1:2" x14ac:dyDescent="0.25">
      <c r="A1662" s="57">
        <v>20141701</v>
      </c>
      <c r="B1662" s="58" t="s">
        <v>15754</v>
      </c>
    </row>
    <row r="1663" spans="1:2" x14ac:dyDescent="0.25">
      <c r="A1663" s="57">
        <v>20141702</v>
      </c>
      <c r="B1663" s="58" t="s">
        <v>10771</v>
      </c>
    </row>
    <row r="1664" spans="1:2" x14ac:dyDescent="0.25">
      <c r="A1664" s="57">
        <v>20141703</v>
      </c>
      <c r="B1664" s="58" t="s">
        <v>15647</v>
      </c>
    </row>
    <row r="1665" spans="1:2" x14ac:dyDescent="0.25">
      <c r="A1665" s="57">
        <v>20141704</v>
      </c>
      <c r="B1665" s="58" t="s">
        <v>13653</v>
      </c>
    </row>
    <row r="1666" spans="1:2" x14ac:dyDescent="0.25">
      <c r="A1666" s="57">
        <v>20141705</v>
      </c>
      <c r="B1666" s="58" t="s">
        <v>15378</v>
      </c>
    </row>
    <row r="1667" spans="1:2" x14ac:dyDescent="0.25">
      <c r="A1667" s="57">
        <v>20141801</v>
      </c>
      <c r="B1667" s="58" t="s">
        <v>8990</v>
      </c>
    </row>
    <row r="1668" spans="1:2" x14ac:dyDescent="0.25">
      <c r="A1668" s="57">
        <v>20141901</v>
      </c>
      <c r="B1668" s="58" t="s">
        <v>8209</v>
      </c>
    </row>
    <row r="1669" spans="1:2" x14ac:dyDescent="0.25">
      <c r="A1669" s="57">
        <v>20142001</v>
      </c>
      <c r="B1669" s="58" t="s">
        <v>5634</v>
      </c>
    </row>
    <row r="1670" spans="1:2" x14ac:dyDescent="0.25">
      <c r="A1670" s="57">
        <v>20142101</v>
      </c>
      <c r="B1670" s="58" t="s">
        <v>16543</v>
      </c>
    </row>
    <row r="1671" spans="1:2" x14ac:dyDescent="0.25">
      <c r="A1671" s="57">
        <v>20142201</v>
      </c>
      <c r="B1671" s="58" t="s">
        <v>11135</v>
      </c>
    </row>
    <row r="1672" spans="1:2" x14ac:dyDescent="0.25">
      <c r="A1672" s="57">
        <v>20142301</v>
      </c>
      <c r="B1672" s="58" t="s">
        <v>17619</v>
      </c>
    </row>
    <row r="1673" spans="1:2" x14ac:dyDescent="0.25">
      <c r="A1673" s="57">
        <v>20142401</v>
      </c>
      <c r="B1673" s="58" t="s">
        <v>11957</v>
      </c>
    </row>
    <row r="1674" spans="1:2" x14ac:dyDescent="0.25">
      <c r="A1674" s="57">
        <v>20142402</v>
      </c>
      <c r="B1674" s="58" t="s">
        <v>4486</v>
      </c>
    </row>
    <row r="1675" spans="1:2" x14ac:dyDescent="0.25">
      <c r="A1675" s="57">
        <v>20142403</v>
      </c>
      <c r="B1675" s="58" t="s">
        <v>1140</v>
      </c>
    </row>
    <row r="1676" spans="1:2" x14ac:dyDescent="0.25">
      <c r="A1676" s="57">
        <v>20142404</v>
      </c>
      <c r="B1676" s="58" t="s">
        <v>504</v>
      </c>
    </row>
    <row r="1677" spans="1:2" x14ac:dyDescent="0.25">
      <c r="A1677" s="57">
        <v>20142405</v>
      </c>
      <c r="B1677" s="58" t="s">
        <v>16871</v>
      </c>
    </row>
    <row r="1678" spans="1:2" x14ac:dyDescent="0.25">
      <c r="A1678" s="57">
        <v>20142501</v>
      </c>
      <c r="B1678" s="58" t="s">
        <v>1810</v>
      </c>
    </row>
    <row r="1679" spans="1:2" x14ac:dyDescent="0.25">
      <c r="A1679" s="57">
        <v>20142601</v>
      </c>
      <c r="B1679" s="58" t="s">
        <v>17999</v>
      </c>
    </row>
    <row r="1680" spans="1:2" x14ac:dyDescent="0.25">
      <c r="A1680" s="57">
        <v>20142701</v>
      </c>
      <c r="B1680" s="58" t="s">
        <v>14004</v>
      </c>
    </row>
    <row r="1681" spans="1:2" x14ac:dyDescent="0.25">
      <c r="A1681" s="57">
        <v>20142702</v>
      </c>
      <c r="B1681" s="58" t="s">
        <v>10224</v>
      </c>
    </row>
    <row r="1682" spans="1:2" x14ac:dyDescent="0.25">
      <c r="A1682" s="57">
        <v>20142703</v>
      </c>
      <c r="B1682" s="58" t="s">
        <v>3249</v>
      </c>
    </row>
    <row r="1683" spans="1:2" x14ac:dyDescent="0.25">
      <c r="A1683" s="57">
        <v>20142801</v>
      </c>
      <c r="B1683" s="58" t="s">
        <v>8595</v>
      </c>
    </row>
    <row r="1684" spans="1:2" x14ac:dyDescent="0.25">
      <c r="A1684" s="57">
        <v>20142901</v>
      </c>
      <c r="B1684" s="58" t="s">
        <v>10336</v>
      </c>
    </row>
    <row r="1685" spans="1:2" x14ac:dyDescent="0.25">
      <c r="A1685" s="57">
        <v>20143001</v>
      </c>
      <c r="B1685" s="58" t="s">
        <v>10911</v>
      </c>
    </row>
    <row r="1686" spans="1:2" x14ac:dyDescent="0.25">
      <c r="A1686" s="57">
        <v>20143002</v>
      </c>
      <c r="B1686" s="58" t="s">
        <v>11904</v>
      </c>
    </row>
    <row r="1687" spans="1:2" x14ac:dyDescent="0.25">
      <c r="A1687" s="57">
        <v>21101501</v>
      </c>
      <c r="B1687" s="58" t="s">
        <v>12078</v>
      </c>
    </row>
    <row r="1688" spans="1:2" x14ac:dyDescent="0.25">
      <c r="A1688" s="57">
        <v>21101502</v>
      </c>
      <c r="B1688" s="58" t="s">
        <v>15693</v>
      </c>
    </row>
    <row r="1689" spans="1:2" x14ac:dyDescent="0.25">
      <c r="A1689" s="57">
        <v>21101503</v>
      </c>
      <c r="B1689" s="58" t="s">
        <v>11501</v>
      </c>
    </row>
    <row r="1690" spans="1:2" x14ac:dyDescent="0.25">
      <c r="A1690" s="57">
        <v>21101504</v>
      </c>
      <c r="B1690" s="58" t="s">
        <v>13419</v>
      </c>
    </row>
    <row r="1691" spans="1:2" x14ac:dyDescent="0.25">
      <c r="A1691" s="57">
        <v>21101505</v>
      </c>
      <c r="B1691" s="58" t="s">
        <v>3202</v>
      </c>
    </row>
    <row r="1692" spans="1:2" x14ac:dyDescent="0.25">
      <c r="A1692" s="57">
        <v>21101506</v>
      </c>
      <c r="B1692" s="58" t="s">
        <v>18339</v>
      </c>
    </row>
    <row r="1693" spans="1:2" x14ac:dyDescent="0.25">
      <c r="A1693" s="57">
        <v>21101507</v>
      </c>
      <c r="B1693" s="58" t="s">
        <v>2872</v>
      </c>
    </row>
    <row r="1694" spans="1:2" x14ac:dyDescent="0.25">
      <c r="A1694" s="57">
        <v>21101508</v>
      </c>
      <c r="B1694" s="58" t="s">
        <v>18784</v>
      </c>
    </row>
    <row r="1695" spans="1:2" x14ac:dyDescent="0.25">
      <c r="A1695" s="57">
        <v>21101509</v>
      </c>
      <c r="B1695" s="58" t="s">
        <v>283</v>
      </c>
    </row>
    <row r="1696" spans="1:2" x14ac:dyDescent="0.25">
      <c r="A1696" s="57">
        <v>21101510</v>
      </c>
      <c r="B1696" s="58" t="s">
        <v>13431</v>
      </c>
    </row>
    <row r="1697" spans="1:2" x14ac:dyDescent="0.25">
      <c r="A1697" s="57">
        <v>21101511</v>
      </c>
      <c r="B1697" s="58" t="s">
        <v>10563</v>
      </c>
    </row>
    <row r="1698" spans="1:2" x14ac:dyDescent="0.25">
      <c r="A1698" s="57">
        <v>21101512</v>
      </c>
      <c r="B1698" s="58" t="s">
        <v>9184</v>
      </c>
    </row>
    <row r="1699" spans="1:2" x14ac:dyDescent="0.25">
      <c r="A1699" s="57">
        <v>21101513</v>
      </c>
      <c r="B1699" s="58" t="s">
        <v>10485</v>
      </c>
    </row>
    <row r="1700" spans="1:2" x14ac:dyDescent="0.25">
      <c r="A1700" s="57">
        <v>21101514</v>
      </c>
      <c r="B1700" s="58" t="s">
        <v>7588</v>
      </c>
    </row>
    <row r="1701" spans="1:2" x14ac:dyDescent="0.25">
      <c r="A1701" s="57">
        <v>21101516</v>
      </c>
      <c r="B1701" s="58" t="s">
        <v>15525</v>
      </c>
    </row>
    <row r="1702" spans="1:2" x14ac:dyDescent="0.25">
      <c r="A1702" s="57">
        <v>21101601</v>
      </c>
      <c r="B1702" s="58" t="s">
        <v>4826</v>
      </c>
    </row>
    <row r="1703" spans="1:2" x14ac:dyDescent="0.25">
      <c r="A1703" s="57">
        <v>21101602</v>
      </c>
      <c r="B1703" s="58" t="s">
        <v>10104</v>
      </c>
    </row>
    <row r="1704" spans="1:2" x14ac:dyDescent="0.25">
      <c r="A1704" s="57">
        <v>21101603</v>
      </c>
      <c r="B1704" s="58" t="s">
        <v>17183</v>
      </c>
    </row>
    <row r="1705" spans="1:2" x14ac:dyDescent="0.25">
      <c r="A1705" s="57">
        <v>21101604</v>
      </c>
      <c r="B1705" s="58" t="s">
        <v>1395</v>
      </c>
    </row>
    <row r="1706" spans="1:2" x14ac:dyDescent="0.25">
      <c r="A1706" s="57">
        <v>21101605</v>
      </c>
      <c r="B1706" s="58" t="s">
        <v>10129</v>
      </c>
    </row>
    <row r="1707" spans="1:2" x14ac:dyDescent="0.25">
      <c r="A1707" s="57">
        <v>21101606</v>
      </c>
      <c r="B1707" s="58" t="s">
        <v>8015</v>
      </c>
    </row>
    <row r="1708" spans="1:2" x14ac:dyDescent="0.25">
      <c r="A1708" s="57">
        <v>21101607</v>
      </c>
      <c r="B1708" s="58" t="s">
        <v>174</v>
      </c>
    </row>
    <row r="1709" spans="1:2" x14ac:dyDescent="0.25">
      <c r="A1709" s="57">
        <v>21101701</v>
      </c>
      <c r="B1709" s="58" t="s">
        <v>2564</v>
      </c>
    </row>
    <row r="1710" spans="1:2" x14ac:dyDescent="0.25">
      <c r="A1710" s="57">
        <v>21101702</v>
      </c>
      <c r="B1710" s="58" t="s">
        <v>1029</v>
      </c>
    </row>
    <row r="1711" spans="1:2" x14ac:dyDescent="0.25">
      <c r="A1711" s="57">
        <v>21101703</v>
      </c>
      <c r="B1711" s="58" t="s">
        <v>16467</v>
      </c>
    </row>
    <row r="1712" spans="1:2" x14ac:dyDescent="0.25">
      <c r="A1712" s="57">
        <v>21101704</v>
      </c>
      <c r="B1712" s="58" t="s">
        <v>17169</v>
      </c>
    </row>
    <row r="1713" spans="1:2" x14ac:dyDescent="0.25">
      <c r="A1713" s="57">
        <v>21101705</v>
      </c>
      <c r="B1713" s="58" t="s">
        <v>375</v>
      </c>
    </row>
    <row r="1714" spans="1:2" x14ac:dyDescent="0.25">
      <c r="A1714" s="57">
        <v>21101706</v>
      </c>
      <c r="B1714" s="58" t="s">
        <v>10065</v>
      </c>
    </row>
    <row r="1715" spans="1:2" x14ac:dyDescent="0.25">
      <c r="A1715" s="57">
        <v>21101707</v>
      </c>
      <c r="B1715" s="58" t="s">
        <v>6317</v>
      </c>
    </row>
    <row r="1716" spans="1:2" x14ac:dyDescent="0.25">
      <c r="A1716" s="57">
        <v>21101708</v>
      </c>
      <c r="B1716" s="58" t="s">
        <v>9734</v>
      </c>
    </row>
    <row r="1717" spans="1:2" x14ac:dyDescent="0.25">
      <c r="A1717" s="57">
        <v>21101801</v>
      </c>
      <c r="B1717" s="58" t="s">
        <v>18804</v>
      </c>
    </row>
    <row r="1718" spans="1:2" x14ac:dyDescent="0.25">
      <c r="A1718" s="57">
        <v>21101802</v>
      </c>
      <c r="B1718" s="58" t="s">
        <v>6173</v>
      </c>
    </row>
    <row r="1719" spans="1:2" x14ac:dyDescent="0.25">
      <c r="A1719" s="57">
        <v>21101803</v>
      </c>
      <c r="B1719" s="58" t="s">
        <v>5133</v>
      </c>
    </row>
    <row r="1720" spans="1:2" x14ac:dyDescent="0.25">
      <c r="A1720" s="57">
        <v>21101804</v>
      </c>
      <c r="B1720" s="58" t="s">
        <v>9039</v>
      </c>
    </row>
    <row r="1721" spans="1:2" x14ac:dyDescent="0.25">
      <c r="A1721" s="57">
        <v>21101805</v>
      </c>
      <c r="B1721" s="58" t="s">
        <v>16704</v>
      </c>
    </row>
    <row r="1722" spans="1:2" x14ac:dyDescent="0.25">
      <c r="A1722" s="57">
        <v>21101806</v>
      </c>
      <c r="B1722" s="58" t="s">
        <v>1417</v>
      </c>
    </row>
    <row r="1723" spans="1:2" x14ac:dyDescent="0.25">
      <c r="A1723" s="57">
        <v>21101807</v>
      </c>
      <c r="B1723" s="58" t="s">
        <v>1186</v>
      </c>
    </row>
    <row r="1724" spans="1:2" x14ac:dyDescent="0.25">
      <c r="A1724" s="57">
        <v>21101808</v>
      </c>
      <c r="B1724" s="58" t="s">
        <v>1899</v>
      </c>
    </row>
    <row r="1725" spans="1:2" x14ac:dyDescent="0.25">
      <c r="A1725" s="57">
        <v>21101901</v>
      </c>
      <c r="B1725" s="58" t="s">
        <v>907</v>
      </c>
    </row>
    <row r="1726" spans="1:2" x14ac:dyDescent="0.25">
      <c r="A1726" s="57">
        <v>21101902</v>
      </c>
      <c r="B1726" s="58" t="s">
        <v>10845</v>
      </c>
    </row>
    <row r="1727" spans="1:2" x14ac:dyDescent="0.25">
      <c r="A1727" s="57">
        <v>21101903</v>
      </c>
      <c r="B1727" s="58" t="s">
        <v>7722</v>
      </c>
    </row>
    <row r="1728" spans="1:2" x14ac:dyDescent="0.25">
      <c r="A1728" s="57">
        <v>21101904</v>
      </c>
      <c r="B1728" s="58" t="s">
        <v>12488</v>
      </c>
    </row>
    <row r="1729" spans="1:2" x14ac:dyDescent="0.25">
      <c r="A1729" s="57">
        <v>21101905</v>
      </c>
      <c r="B1729" s="58" t="s">
        <v>15888</v>
      </c>
    </row>
    <row r="1730" spans="1:2" x14ac:dyDescent="0.25">
      <c r="A1730" s="57">
        <v>21101906</v>
      </c>
      <c r="B1730" s="58" t="s">
        <v>15568</v>
      </c>
    </row>
    <row r="1731" spans="1:2" x14ac:dyDescent="0.25">
      <c r="A1731" s="57">
        <v>21101907</v>
      </c>
      <c r="B1731" s="58" t="s">
        <v>12828</v>
      </c>
    </row>
    <row r="1732" spans="1:2" x14ac:dyDescent="0.25">
      <c r="A1732" s="57">
        <v>21101908</v>
      </c>
      <c r="B1732" s="58" t="s">
        <v>13444</v>
      </c>
    </row>
    <row r="1733" spans="1:2" x14ac:dyDescent="0.25">
      <c r="A1733" s="57">
        <v>21101909</v>
      </c>
      <c r="B1733" s="58" t="s">
        <v>11920</v>
      </c>
    </row>
    <row r="1734" spans="1:2" x14ac:dyDescent="0.25">
      <c r="A1734" s="57">
        <v>21102001</v>
      </c>
      <c r="B1734" s="58" t="s">
        <v>5282</v>
      </c>
    </row>
    <row r="1735" spans="1:2" x14ac:dyDescent="0.25">
      <c r="A1735" s="57">
        <v>21102002</v>
      </c>
      <c r="B1735" s="58" t="s">
        <v>7814</v>
      </c>
    </row>
    <row r="1736" spans="1:2" x14ac:dyDescent="0.25">
      <c r="A1736" s="57">
        <v>21102003</v>
      </c>
      <c r="B1736" s="58" t="s">
        <v>9278</v>
      </c>
    </row>
    <row r="1737" spans="1:2" x14ac:dyDescent="0.25">
      <c r="A1737" s="57">
        <v>21102004</v>
      </c>
      <c r="B1737" s="58" t="s">
        <v>1059</v>
      </c>
    </row>
    <row r="1738" spans="1:2" x14ac:dyDescent="0.25">
      <c r="A1738" s="57">
        <v>21102005</v>
      </c>
      <c r="B1738" s="58" t="s">
        <v>16611</v>
      </c>
    </row>
    <row r="1739" spans="1:2" x14ac:dyDescent="0.25">
      <c r="A1739" s="57">
        <v>21102006</v>
      </c>
      <c r="B1739" s="58" t="s">
        <v>6206</v>
      </c>
    </row>
    <row r="1740" spans="1:2" x14ac:dyDescent="0.25">
      <c r="A1740" s="57">
        <v>21102101</v>
      </c>
      <c r="B1740" s="58" t="s">
        <v>15569</v>
      </c>
    </row>
    <row r="1741" spans="1:2" x14ac:dyDescent="0.25">
      <c r="A1741" s="57">
        <v>21102201</v>
      </c>
      <c r="B1741" s="58" t="s">
        <v>2140</v>
      </c>
    </row>
    <row r="1742" spans="1:2" x14ac:dyDescent="0.25">
      <c r="A1742" s="57">
        <v>21102202</v>
      </c>
      <c r="B1742" s="58" t="s">
        <v>3665</v>
      </c>
    </row>
    <row r="1743" spans="1:2" x14ac:dyDescent="0.25">
      <c r="A1743" s="57">
        <v>21102203</v>
      </c>
      <c r="B1743" s="58" t="s">
        <v>14979</v>
      </c>
    </row>
    <row r="1744" spans="1:2" x14ac:dyDescent="0.25">
      <c r="A1744" s="57">
        <v>21102204</v>
      </c>
      <c r="B1744" s="58" t="s">
        <v>10648</v>
      </c>
    </row>
    <row r="1745" spans="1:2" x14ac:dyDescent="0.25">
      <c r="A1745" s="57">
        <v>21102205</v>
      </c>
      <c r="B1745" s="58" t="s">
        <v>13953</v>
      </c>
    </row>
    <row r="1746" spans="1:2" x14ac:dyDescent="0.25">
      <c r="A1746" s="57">
        <v>21102206</v>
      </c>
      <c r="B1746" s="58" t="s">
        <v>18334</v>
      </c>
    </row>
    <row r="1747" spans="1:2" x14ac:dyDescent="0.25">
      <c r="A1747" s="57">
        <v>21102207</v>
      </c>
      <c r="B1747" s="58" t="s">
        <v>17679</v>
      </c>
    </row>
    <row r="1748" spans="1:2" x14ac:dyDescent="0.25">
      <c r="A1748" s="57">
        <v>21102301</v>
      </c>
      <c r="B1748" s="58" t="s">
        <v>7684</v>
      </c>
    </row>
    <row r="1749" spans="1:2" x14ac:dyDescent="0.25">
      <c r="A1749" s="57">
        <v>21102302</v>
      </c>
      <c r="B1749" s="58" t="s">
        <v>5160</v>
      </c>
    </row>
    <row r="1750" spans="1:2" x14ac:dyDescent="0.25">
      <c r="A1750" s="57">
        <v>21102303</v>
      </c>
      <c r="B1750" s="58" t="s">
        <v>8394</v>
      </c>
    </row>
    <row r="1751" spans="1:2" x14ac:dyDescent="0.25">
      <c r="A1751" s="57">
        <v>21102304</v>
      </c>
      <c r="B1751" s="58" t="s">
        <v>3868</v>
      </c>
    </row>
    <row r="1752" spans="1:2" x14ac:dyDescent="0.25">
      <c r="A1752" s="57">
        <v>21102401</v>
      </c>
      <c r="B1752" s="58" t="s">
        <v>8159</v>
      </c>
    </row>
    <row r="1753" spans="1:2" x14ac:dyDescent="0.25">
      <c r="A1753" s="57">
        <v>21102402</v>
      </c>
      <c r="B1753" s="58" t="s">
        <v>3483</v>
      </c>
    </row>
    <row r="1754" spans="1:2" x14ac:dyDescent="0.25">
      <c r="A1754" s="57">
        <v>21102403</v>
      </c>
      <c r="B1754" s="58" t="s">
        <v>9089</v>
      </c>
    </row>
    <row r="1755" spans="1:2" x14ac:dyDescent="0.25">
      <c r="A1755" s="57">
        <v>21102404</v>
      </c>
      <c r="B1755" s="58" t="s">
        <v>5913</v>
      </c>
    </row>
    <row r="1756" spans="1:2" x14ac:dyDescent="0.25">
      <c r="A1756" s="57">
        <v>21111501</v>
      </c>
      <c r="B1756" s="58" t="s">
        <v>7275</v>
      </c>
    </row>
    <row r="1757" spans="1:2" x14ac:dyDescent="0.25">
      <c r="A1757" s="57">
        <v>21111502</v>
      </c>
      <c r="B1757" s="58" t="s">
        <v>4605</v>
      </c>
    </row>
    <row r="1758" spans="1:2" x14ac:dyDescent="0.25">
      <c r="A1758" s="57">
        <v>21111503</v>
      </c>
      <c r="B1758" s="58" t="s">
        <v>814</v>
      </c>
    </row>
    <row r="1759" spans="1:2" x14ac:dyDescent="0.25">
      <c r="A1759" s="57">
        <v>21111504</v>
      </c>
      <c r="B1759" s="58" t="s">
        <v>7573</v>
      </c>
    </row>
    <row r="1760" spans="1:2" x14ac:dyDescent="0.25">
      <c r="A1760" s="57">
        <v>21111506</v>
      </c>
      <c r="B1760" s="58" t="s">
        <v>3056</v>
      </c>
    </row>
    <row r="1761" spans="1:2" x14ac:dyDescent="0.25">
      <c r="A1761" s="57">
        <v>21111507</v>
      </c>
      <c r="B1761" s="58" t="s">
        <v>15402</v>
      </c>
    </row>
    <row r="1762" spans="1:2" x14ac:dyDescent="0.25">
      <c r="A1762" s="57">
        <v>21111508</v>
      </c>
      <c r="B1762" s="58" t="s">
        <v>11489</v>
      </c>
    </row>
    <row r="1763" spans="1:2" x14ac:dyDescent="0.25">
      <c r="A1763" s="57">
        <v>21111601</v>
      </c>
      <c r="B1763" s="58" t="s">
        <v>115</v>
      </c>
    </row>
    <row r="1764" spans="1:2" x14ac:dyDescent="0.25">
      <c r="A1764" s="57">
        <v>21111602</v>
      </c>
      <c r="B1764" s="58" t="s">
        <v>2751</v>
      </c>
    </row>
    <row r="1765" spans="1:2" x14ac:dyDescent="0.25">
      <c r="A1765" s="57">
        <v>22101501</v>
      </c>
      <c r="B1765" s="58" t="s">
        <v>13385</v>
      </c>
    </row>
    <row r="1766" spans="1:2" x14ac:dyDescent="0.25">
      <c r="A1766" s="57">
        <v>22101502</v>
      </c>
      <c r="B1766" s="58" t="s">
        <v>6925</v>
      </c>
    </row>
    <row r="1767" spans="1:2" x14ac:dyDescent="0.25">
      <c r="A1767" s="57">
        <v>22101504</v>
      </c>
      <c r="B1767" s="58" t="s">
        <v>14699</v>
      </c>
    </row>
    <row r="1768" spans="1:2" x14ac:dyDescent="0.25">
      <c r="A1768" s="57">
        <v>22101505</v>
      </c>
      <c r="B1768" s="58" t="s">
        <v>1960</v>
      </c>
    </row>
    <row r="1769" spans="1:2" x14ac:dyDescent="0.25">
      <c r="A1769" s="57">
        <v>22101507</v>
      </c>
      <c r="B1769" s="58" t="s">
        <v>5298</v>
      </c>
    </row>
    <row r="1770" spans="1:2" x14ac:dyDescent="0.25">
      <c r="A1770" s="57">
        <v>22101508</v>
      </c>
      <c r="B1770" s="58" t="s">
        <v>3466</v>
      </c>
    </row>
    <row r="1771" spans="1:2" x14ac:dyDescent="0.25">
      <c r="A1771" s="57">
        <v>22101509</v>
      </c>
      <c r="B1771" s="58" t="s">
        <v>1411</v>
      </c>
    </row>
    <row r="1772" spans="1:2" x14ac:dyDescent="0.25">
      <c r="A1772" s="57">
        <v>22101511</v>
      </c>
      <c r="B1772" s="58" t="s">
        <v>2174</v>
      </c>
    </row>
    <row r="1773" spans="1:2" x14ac:dyDescent="0.25">
      <c r="A1773" s="57">
        <v>22101513</v>
      </c>
      <c r="B1773" s="58" t="s">
        <v>14120</v>
      </c>
    </row>
    <row r="1774" spans="1:2" x14ac:dyDescent="0.25">
      <c r="A1774" s="57">
        <v>22101514</v>
      </c>
      <c r="B1774" s="58" t="s">
        <v>4872</v>
      </c>
    </row>
    <row r="1775" spans="1:2" x14ac:dyDescent="0.25">
      <c r="A1775" s="57">
        <v>22101516</v>
      </c>
      <c r="B1775" s="58" t="s">
        <v>13813</v>
      </c>
    </row>
    <row r="1776" spans="1:2" x14ac:dyDescent="0.25">
      <c r="A1776" s="57">
        <v>22101518</v>
      </c>
      <c r="B1776" s="58" t="s">
        <v>16727</v>
      </c>
    </row>
    <row r="1777" spans="1:2" x14ac:dyDescent="0.25">
      <c r="A1777" s="57">
        <v>22101519</v>
      </c>
      <c r="B1777" s="58" t="s">
        <v>1092</v>
      </c>
    </row>
    <row r="1778" spans="1:2" x14ac:dyDescent="0.25">
      <c r="A1778" s="57">
        <v>22101520</v>
      </c>
      <c r="B1778" s="58" t="s">
        <v>15506</v>
      </c>
    </row>
    <row r="1779" spans="1:2" x14ac:dyDescent="0.25">
      <c r="A1779" s="57">
        <v>22101521</v>
      </c>
      <c r="B1779" s="58" t="s">
        <v>299</v>
      </c>
    </row>
    <row r="1780" spans="1:2" x14ac:dyDescent="0.25">
      <c r="A1780" s="57">
        <v>22101522</v>
      </c>
      <c r="B1780" s="58" t="s">
        <v>9135</v>
      </c>
    </row>
    <row r="1781" spans="1:2" x14ac:dyDescent="0.25">
      <c r="A1781" s="57">
        <v>22101523</v>
      </c>
      <c r="B1781" s="58" t="s">
        <v>8244</v>
      </c>
    </row>
    <row r="1782" spans="1:2" x14ac:dyDescent="0.25">
      <c r="A1782" s="57">
        <v>22101524</v>
      </c>
      <c r="B1782" s="58" t="s">
        <v>17195</v>
      </c>
    </row>
    <row r="1783" spans="1:2" x14ac:dyDescent="0.25">
      <c r="A1783" s="57">
        <v>22101525</v>
      </c>
      <c r="B1783" s="58" t="s">
        <v>1834</v>
      </c>
    </row>
    <row r="1784" spans="1:2" x14ac:dyDescent="0.25">
      <c r="A1784" s="57">
        <v>22101526</v>
      </c>
      <c r="B1784" s="58" t="s">
        <v>15827</v>
      </c>
    </row>
    <row r="1785" spans="1:2" x14ac:dyDescent="0.25">
      <c r="A1785" s="57">
        <v>22101527</v>
      </c>
      <c r="B1785" s="58" t="s">
        <v>4120</v>
      </c>
    </row>
    <row r="1786" spans="1:2" x14ac:dyDescent="0.25">
      <c r="A1786" s="57">
        <v>22101528</v>
      </c>
      <c r="B1786" s="58" t="s">
        <v>16949</v>
      </c>
    </row>
    <row r="1787" spans="1:2" x14ac:dyDescent="0.25">
      <c r="A1787" s="57">
        <v>22101529</v>
      </c>
      <c r="B1787" s="58" t="s">
        <v>11393</v>
      </c>
    </row>
    <row r="1788" spans="1:2" x14ac:dyDescent="0.25">
      <c r="A1788" s="57">
        <v>22101530</v>
      </c>
      <c r="B1788" s="58" t="s">
        <v>9702</v>
      </c>
    </row>
    <row r="1789" spans="1:2" x14ac:dyDescent="0.25">
      <c r="A1789" s="57">
        <v>22101531</v>
      </c>
      <c r="B1789" s="58" t="s">
        <v>10825</v>
      </c>
    </row>
    <row r="1790" spans="1:2" x14ac:dyDescent="0.25">
      <c r="A1790" s="57">
        <v>22101532</v>
      </c>
      <c r="B1790" s="58" t="s">
        <v>1728</v>
      </c>
    </row>
    <row r="1791" spans="1:2" x14ac:dyDescent="0.25">
      <c r="A1791" s="57">
        <v>22101533</v>
      </c>
      <c r="B1791" s="58" t="s">
        <v>5637</v>
      </c>
    </row>
    <row r="1792" spans="1:2" x14ac:dyDescent="0.25">
      <c r="A1792" s="57">
        <v>22101534</v>
      </c>
      <c r="B1792" s="58" t="s">
        <v>129</v>
      </c>
    </row>
    <row r="1793" spans="1:2" x14ac:dyDescent="0.25">
      <c r="A1793" s="57">
        <v>22101602</v>
      </c>
      <c r="B1793" s="58" t="s">
        <v>5509</v>
      </c>
    </row>
    <row r="1794" spans="1:2" x14ac:dyDescent="0.25">
      <c r="A1794" s="57">
        <v>22101603</v>
      </c>
      <c r="B1794" s="58" t="s">
        <v>3376</v>
      </c>
    </row>
    <row r="1795" spans="1:2" x14ac:dyDescent="0.25">
      <c r="A1795" s="57">
        <v>22101604</v>
      </c>
      <c r="B1795" s="58" t="s">
        <v>4150</v>
      </c>
    </row>
    <row r="1796" spans="1:2" x14ac:dyDescent="0.25">
      <c r="A1796" s="57">
        <v>22101605</v>
      </c>
      <c r="B1796" s="58" t="s">
        <v>1922</v>
      </c>
    </row>
    <row r="1797" spans="1:2" x14ac:dyDescent="0.25">
      <c r="A1797" s="57">
        <v>22101606</v>
      </c>
      <c r="B1797" s="58" t="s">
        <v>3309</v>
      </c>
    </row>
    <row r="1798" spans="1:2" x14ac:dyDescent="0.25">
      <c r="A1798" s="57">
        <v>22101607</v>
      </c>
      <c r="B1798" s="58" t="s">
        <v>16327</v>
      </c>
    </row>
    <row r="1799" spans="1:2" x14ac:dyDescent="0.25">
      <c r="A1799" s="57">
        <v>22101608</v>
      </c>
      <c r="B1799" s="58" t="s">
        <v>6238</v>
      </c>
    </row>
    <row r="1800" spans="1:2" x14ac:dyDescent="0.25">
      <c r="A1800" s="57">
        <v>22101609</v>
      </c>
      <c r="B1800" s="58" t="s">
        <v>7746</v>
      </c>
    </row>
    <row r="1801" spans="1:2" x14ac:dyDescent="0.25">
      <c r="A1801" s="57">
        <v>22101610</v>
      </c>
      <c r="B1801" s="58" t="s">
        <v>16427</v>
      </c>
    </row>
    <row r="1802" spans="1:2" x14ac:dyDescent="0.25">
      <c r="A1802" s="57">
        <v>22101611</v>
      </c>
      <c r="B1802" s="58" t="s">
        <v>10409</v>
      </c>
    </row>
    <row r="1803" spans="1:2" x14ac:dyDescent="0.25">
      <c r="A1803" s="57">
        <v>22101612</v>
      </c>
      <c r="B1803" s="58" t="s">
        <v>2134</v>
      </c>
    </row>
    <row r="1804" spans="1:2" x14ac:dyDescent="0.25">
      <c r="A1804" s="57">
        <v>22101613</v>
      </c>
      <c r="B1804" s="58" t="s">
        <v>1185</v>
      </c>
    </row>
    <row r="1805" spans="1:2" x14ac:dyDescent="0.25">
      <c r="A1805" s="57">
        <v>22101614</v>
      </c>
      <c r="B1805" s="58" t="s">
        <v>693</v>
      </c>
    </row>
    <row r="1806" spans="1:2" x14ac:dyDescent="0.25">
      <c r="A1806" s="57">
        <v>22101615</v>
      </c>
      <c r="B1806" s="58" t="s">
        <v>3015</v>
      </c>
    </row>
    <row r="1807" spans="1:2" x14ac:dyDescent="0.25">
      <c r="A1807" s="57">
        <v>22101616</v>
      </c>
      <c r="B1807" s="58" t="s">
        <v>4531</v>
      </c>
    </row>
    <row r="1808" spans="1:2" x14ac:dyDescent="0.25">
      <c r="A1808" s="57">
        <v>22101617</v>
      </c>
      <c r="B1808" s="58" t="s">
        <v>8203</v>
      </c>
    </row>
    <row r="1809" spans="1:2" x14ac:dyDescent="0.25">
      <c r="A1809" s="57">
        <v>22101618</v>
      </c>
      <c r="B1809" s="58" t="s">
        <v>1913</v>
      </c>
    </row>
    <row r="1810" spans="1:2" x14ac:dyDescent="0.25">
      <c r="A1810" s="57">
        <v>22101619</v>
      </c>
      <c r="B1810" s="58" t="s">
        <v>15898</v>
      </c>
    </row>
    <row r="1811" spans="1:2" x14ac:dyDescent="0.25">
      <c r="A1811" s="57">
        <v>22101620</v>
      </c>
      <c r="B1811" s="58" t="s">
        <v>6745</v>
      </c>
    </row>
    <row r="1812" spans="1:2" x14ac:dyDescent="0.25">
      <c r="A1812" s="57">
        <v>22101701</v>
      </c>
      <c r="B1812" s="58" t="s">
        <v>11837</v>
      </c>
    </row>
    <row r="1813" spans="1:2" x14ac:dyDescent="0.25">
      <c r="A1813" s="57">
        <v>22101702</v>
      </c>
      <c r="B1813" s="58" t="s">
        <v>17736</v>
      </c>
    </row>
    <row r="1814" spans="1:2" x14ac:dyDescent="0.25">
      <c r="A1814" s="57">
        <v>22101703</v>
      </c>
      <c r="B1814" s="58" t="s">
        <v>9761</v>
      </c>
    </row>
    <row r="1815" spans="1:2" x14ac:dyDescent="0.25">
      <c r="A1815" s="57">
        <v>22101704</v>
      </c>
      <c r="B1815" s="58" t="s">
        <v>13120</v>
      </c>
    </row>
    <row r="1816" spans="1:2" x14ac:dyDescent="0.25">
      <c r="A1816" s="57">
        <v>22101705</v>
      </c>
      <c r="B1816" s="58" t="s">
        <v>9784</v>
      </c>
    </row>
    <row r="1817" spans="1:2" x14ac:dyDescent="0.25">
      <c r="A1817" s="57">
        <v>22101706</v>
      </c>
      <c r="B1817" s="58" t="s">
        <v>244</v>
      </c>
    </row>
    <row r="1818" spans="1:2" x14ac:dyDescent="0.25">
      <c r="A1818" s="57">
        <v>22101707</v>
      </c>
      <c r="B1818" s="58" t="s">
        <v>15916</v>
      </c>
    </row>
    <row r="1819" spans="1:2" x14ac:dyDescent="0.25">
      <c r="A1819" s="57">
        <v>22101708</v>
      </c>
      <c r="B1819" s="58" t="s">
        <v>330</v>
      </c>
    </row>
    <row r="1820" spans="1:2" x14ac:dyDescent="0.25">
      <c r="A1820" s="57">
        <v>22101709</v>
      </c>
      <c r="B1820" s="58" t="s">
        <v>5033</v>
      </c>
    </row>
    <row r="1821" spans="1:2" x14ac:dyDescent="0.25">
      <c r="A1821" s="57">
        <v>22101710</v>
      </c>
      <c r="B1821" s="58" t="s">
        <v>6674</v>
      </c>
    </row>
    <row r="1822" spans="1:2" x14ac:dyDescent="0.25">
      <c r="A1822" s="57">
        <v>22101711</v>
      </c>
      <c r="B1822" s="58" t="s">
        <v>9976</v>
      </c>
    </row>
    <row r="1823" spans="1:2" x14ac:dyDescent="0.25">
      <c r="A1823" s="57">
        <v>22101712</v>
      </c>
      <c r="B1823" s="58" t="s">
        <v>7770</v>
      </c>
    </row>
    <row r="1824" spans="1:2" x14ac:dyDescent="0.25">
      <c r="A1824" s="57">
        <v>22101713</v>
      </c>
      <c r="B1824" s="58" t="s">
        <v>6492</v>
      </c>
    </row>
    <row r="1825" spans="1:2" x14ac:dyDescent="0.25">
      <c r="A1825" s="57">
        <v>22101714</v>
      </c>
      <c r="B1825" s="58" t="s">
        <v>1003</v>
      </c>
    </row>
    <row r="1826" spans="1:2" x14ac:dyDescent="0.25">
      <c r="A1826" s="57">
        <v>22101715</v>
      </c>
      <c r="B1826" s="58" t="s">
        <v>17240</v>
      </c>
    </row>
    <row r="1827" spans="1:2" x14ac:dyDescent="0.25">
      <c r="A1827" s="57">
        <v>22101716</v>
      </c>
      <c r="B1827" s="58" t="s">
        <v>10086</v>
      </c>
    </row>
    <row r="1828" spans="1:2" x14ac:dyDescent="0.25">
      <c r="A1828" s="57">
        <v>22101717</v>
      </c>
      <c r="B1828" s="58" t="s">
        <v>7143</v>
      </c>
    </row>
    <row r="1829" spans="1:2" x14ac:dyDescent="0.25">
      <c r="A1829" s="57">
        <v>22101718</v>
      </c>
      <c r="B1829" s="58" t="s">
        <v>16282</v>
      </c>
    </row>
    <row r="1830" spans="1:2" x14ac:dyDescent="0.25">
      <c r="A1830" s="57">
        <v>22101719</v>
      </c>
      <c r="B1830" s="58" t="s">
        <v>15350</v>
      </c>
    </row>
    <row r="1831" spans="1:2" x14ac:dyDescent="0.25">
      <c r="A1831" s="57">
        <v>22101720</v>
      </c>
      <c r="B1831" s="58" t="s">
        <v>12450</v>
      </c>
    </row>
    <row r="1832" spans="1:2" x14ac:dyDescent="0.25">
      <c r="A1832" s="57">
        <v>22101801</v>
      </c>
      <c r="B1832" s="58" t="s">
        <v>16580</v>
      </c>
    </row>
    <row r="1833" spans="1:2" x14ac:dyDescent="0.25">
      <c r="A1833" s="57">
        <v>22101802</v>
      </c>
      <c r="B1833" s="58" t="s">
        <v>2447</v>
      </c>
    </row>
    <row r="1834" spans="1:2" x14ac:dyDescent="0.25">
      <c r="A1834" s="57">
        <v>22101803</v>
      </c>
      <c r="B1834" s="58" t="s">
        <v>17910</v>
      </c>
    </row>
    <row r="1835" spans="1:2" x14ac:dyDescent="0.25">
      <c r="A1835" s="57">
        <v>22101804</v>
      </c>
      <c r="B1835" s="58" t="s">
        <v>11812</v>
      </c>
    </row>
    <row r="1836" spans="1:2" x14ac:dyDescent="0.25">
      <c r="A1836" s="57">
        <v>22101901</v>
      </c>
      <c r="B1836" s="58" t="s">
        <v>17269</v>
      </c>
    </row>
    <row r="1837" spans="1:2" x14ac:dyDescent="0.25">
      <c r="A1837" s="57">
        <v>22101902</v>
      </c>
      <c r="B1837" s="58" t="s">
        <v>12999</v>
      </c>
    </row>
    <row r="1838" spans="1:2" x14ac:dyDescent="0.25">
      <c r="A1838" s="57">
        <v>22101903</v>
      </c>
      <c r="B1838" s="58" t="s">
        <v>18704</v>
      </c>
    </row>
    <row r="1839" spans="1:2" x14ac:dyDescent="0.25">
      <c r="A1839" s="57">
        <v>22101904</v>
      </c>
      <c r="B1839" s="58" t="s">
        <v>5308</v>
      </c>
    </row>
    <row r="1840" spans="1:2" x14ac:dyDescent="0.25">
      <c r="A1840" s="57">
        <v>22101905</v>
      </c>
      <c r="B1840" s="58" t="s">
        <v>5568</v>
      </c>
    </row>
    <row r="1841" spans="1:2" x14ac:dyDescent="0.25">
      <c r="A1841" s="57">
        <v>22101906</v>
      </c>
      <c r="B1841" s="58" t="s">
        <v>10837</v>
      </c>
    </row>
    <row r="1842" spans="1:2" x14ac:dyDescent="0.25">
      <c r="A1842" s="57">
        <v>22101907</v>
      </c>
      <c r="B1842" s="58" t="s">
        <v>8196</v>
      </c>
    </row>
    <row r="1843" spans="1:2" x14ac:dyDescent="0.25">
      <c r="A1843" s="57">
        <v>22102001</v>
      </c>
      <c r="B1843" s="58" t="s">
        <v>1068</v>
      </c>
    </row>
    <row r="1844" spans="1:2" x14ac:dyDescent="0.25">
      <c r="A1844" s="57">
        <v>23101501</v>
      </c>
      <c r="B1844" s="58" t="s">
        <v>13230</v>
      </c>
    </row>
    <row r="1845" spans="1:2" x14ac:dyDescent="0.25">
      <c r="A1845" s="57">
        <v>23101502</v>
      </c>
      <c r="B1845" s="58" t="s">
        <v>1702</v>
      </c>
    </row>
    <row r="1846" spans="1:2" x14ac:dyDescent="0.25">
      <c r="A1846" s="57">
        <v>23101503</v>
      </c>
      <c r="B1846" s="58" t="s">
        <v>7439</v>
      </c>
    </row>
    <row r="1847" spans="1:2" x14ac:dyDescent="0.25">
      <c r="A1847" s="57">
        <v>23101504</v>
      </c>
      <c r="B1847" s="58" t="s">
        <v>7091</v>
      </c>
    </row>
    <row r="1848" spans="1:2" x14ac:dyDescent="0.25">
      <c r="A1848" s="57">
        <v>23101505</v>
      </c>
      <c r="B1848" s="58" t="s">
        <v>6597</v>
      </c>
    </row>
    <row r="1849" spans="1:2" x14ac:dyDescent="0.25">
      <c r="A1849" s="57">
        <v>23101506</v>
      </c>
      <c r="B1849" s="58" t="s">
        <v>1072</v>
      </c>
    </row>
    <row r="1850" spans="1:2" x14ac:dyDescent="0.25">
      <c r="A1850" s="57">
        <v>23101507</v>
      </c>
      <c r="B1850" s="58" t="s">
        <v>3856</v>
      </c>
    </row>
    <row r="1851" spans="1:2" x14ac:dyDescent="0.25">
      <c r="A1851" s="57">
        <v>23101508</v>
      </c>
      <c r="B1851" s="58" t="s">
        <v>17248</v>
      </c>
    </row>
    <row r="1852" spans="1:2" x14ac:dyDescent="0.25">
      <c r="A1852" s="57">
        <v>23101509</v>
      </c>
      <c r="B1852" s="58" t="s">
        <v>10544</v>
      </c>
    </row>
    <row r="1853" spans="1:2" x14ac:dyDescent="0.25">
      <c r="A1853" s="57">
        <v>23101510</v>
      </c>
      <c r="B1853" s="58" t="s">
        <v>8518</v>
      </c>
    </row>
    <row r="1854" spans="1:2" x14ac:dyDescent="0.25">
      <c r="A1854" s="57">
        <v>23101511</v>
      </c>
      <c r="B1854" s="58" t="s">
        <v>892</v>
      </c>
    </row>
    <row r="1855" spans="1:2" x14ac:dyDescent="0.25">
      <c r="A1855" s="57">
        <v>23101512</v>
      </c>
      <c r="B1855" s="58" t="s">
        <v>8448</v>
      </c>
    </row>
    <row r="1856" spans="1:2" x14ac:dyDescent="0.25">
      <c r="A1856" s="57">
        <v>23101513</v>
      </c>
      <c r="B1856" s="58" t="s">
        <v>17878</v>
      </c>
    </row>
    <row r="1857" spans="1:2" x14ac:dyDescent="0.25">
      <c r="A1857" s="57">
        <v>23101514</v>
      </c>
      <c r="B1857" s="58" t="s">
        <v>33</v>
      </c>
    </row>
    <row r="1858" spans="1:2" x14ac:dyDescent="0.25">
      <c r="A1858" s="57">
        <v>23101515</v>
      </c>
      <c r="B1858" s="58" t="s">
        <v>16030</v>
      </c>
    </row>
    <row r="1859" spans="1:2" x14ac:dyDescent="0.25">
      <c r="A1859" s="57">
        <v>23101516</v>
      </c>
      <c r="B1859" s="58" t="s">
        <v>8092</v>
      </c>
    </row>
    <row r="1860" spans="1:2" x14ac:dyDescent="0.25">
      <c r="A1860" s="57">
        <v>23101517</v>
      </c>
      <c r="B1860" s="58" t="s">
        <v>13978</v>
      </c>
    </row>
    <row r="1861" spans="1:2" x14ac:dyDescent="0.25">
      <c r="A1861" s="57">
        <v>23101518</v>
      </c>
      <c r="B1861" s="58" t="s">
        <v>8848</v>
      </c>
    </row>
    <row r="1862" spans="1:2" x14ac:dyDescent="0.25">
      <c r="A1862" s="57">
        <v>23101519</v>
      </c>
      <c r="B1862" s="58" t="s">
        <v>4258</v>
      </c>
    </row>
    <row r="1863" spans="1:2" x14ac:dyDescent="0.25">
      <c r="A1863" s="57">
        <v>23101520</v>
      </c>
      <c r="B1863" s="58" t="s">
        <v>7675</v>
      </c>
    </row>
    <row r="1864" spans="1:2" x14ac:dyDescent="0.25">
      <c r="A1864" s="57">
        <v>23101521</v>
      </c>
      <c r="B1864" s="58" t="s">
        <v>14729</v>
      </c>
    </row>
    <row r="1865" spans="1:2" x14ac:dyDescent="0.25">
      <c r="A1865" s="57">
        <v>23101522</v>
      </c>
      <c r="B1865" s="58" t="s">
        <v>14136</v>
      </c>
    </row>
    <row r="1866" spans="1:2" x14ac:dyDescent="0.25">
      <c r="A1866" s="57">
        <v>23111501</v>
      </c>
      <c r="B1866" s="58" t="s">
        <v>5377</v>
      </c>
    </row>
    <row r="1867" spans="1:2" x14ac:dyDescent="0.25">
      <c r="A1867" s="57">
        <v>23111502</v>
      </c>
      <c r="B1867" s="58" t="s">
        <v>36</v>
      </c>
    </row>
    <row r="1868" spans="1:2" x14ac:dyDescent="0.25">
      <c r="A1868" s="57">
        <v>23111503</v>
      </c>
      <c r="B1868" s="58" t="s">
        <v>10660</v>
      </c>
    </row>
    <row r="1869" spans="1:2" x14ac:dyDescent="0.25">
      <c r="A1869" s="57">
        <v>23111504</v>
      </c>
      <c r="B1869" s="58" t="s">
        <v>18536</v>
      </c>
    </row>
    <row r="1870" spans="1:2" x14ac:dyDescent="0.25">
      <c r="A1870" s="57">
        <v>23111505</v>
      </c>
      <c r="B1870" s="58" t="s">
        <v>4563</v>
      </c>
    </row>
    <row r="1871" spans="1:2" x14ac:dyDescent="0.25">
      <c r="A1871" s="57">
        <v>23111506</v>
      </c>
      <c r="B1871" s="58" t="s">
        <v>14424</v>
      </c>
    </row>
    <row r="1872" spans="1:2" x14ac:dyDescent="0.25">
      <c r="A1872" s="57">
        <v>23111507</v>
      </c>
      <c r="B1872" s="58" t="s">
        <v>17914</v>
      </c>
    </row>
    <row r="1873" spans="1:2" x14ac:dyDescent="0.25">
      <c r="A1873" s="57">
        <v>23111601</v>
      </c>
      <c r="B1873" s="58" t="s">
        <v>13256</v>
      </c>
    </row>
    <row r="1874" spans="1:2" x14ac:dyDescent="0.25">
      <c r="A1874" s="57">
        <v>23111602</v>
      </c>
      <c r="B1874" s="58" t="s">
        <v>12196</v>
      </c>
    </row>
    <row r="1875" spans="1:2" x14ac:dyDescent="0.25">
      <c r="A1875" s="57">
        <v>23111603</v>
      </c>
      <c r="B1875" s="58" t="s">
        <v>2469</v>
      </c>
    </row>
    <row r="1876" spans="1:2" x14ac:dyDescent="0.25">
      <c r="A1876" s="57">
        <v>23111604</v>
      </c>
      <c r="B1876" s="58" t="s">
        <v>7403</v>
      </c>
    </row>
    <row r="1877" spans="1:2" x14ac:dyDescent="0.25">
      <c r="A1877" s="57">
        <v>23111605</v>
      </c>
      <c r="B1877" s="58" t="s">
        <v>1445</v>
      </c>
    </row>
    <row r="1878" spans="1:2" x14ac:dyDescent="0.25">
      <c r="A1878" s="57">
        <v>23111606</v>
      </c>
      <c r="B1878" s="58" t="s">
        <v>5321</v>
      </c>
    </row>
    <row r="1879" spans="1:2" x14ac:dyDescent="0.25">
      <c r="A1879" s="57">
        <v>23121501</v>
      </c>
      <c r="B1879" s="58" t="s">
        <v>18371</v>
      </c>
    </row>
    <row r="1880" spans="1:2" x14ac:dyDescent="0.25">
      <c r="A1880" s="57">
        <v>23121502</v>
      </c>
      <c r="B1880" s="58" t="s">
        <v>18311</v>
      </c>
    </row>
    <row r="1881" spans="1:2" x14ac:dyDescent="0.25">
      <c r="A1881" s="57">
        <v>23121503</v>
      </c>
      <c r="B1881" s="58" t="s">
        <v>9974</v>
      </c>
    </row>
    <row r="1882" spans="1:2" x14ac:dyDescent="0.25">
      <c r="A1882" s="57">
        <v>23121504</v>
      </c>
      <c r="B1882" s="58" t="s">
        <v>8666</v>
      </c>
    </row>
    <row r="1883" spans="1:2" x14ac:dyDescent="0.25">
      <c r="A1883" s="57">
        <v>23121505</v>
      </c>
      <c r="B1883" s="58" t="s">
        <v>667</v>
      </c>
    </row>
    <row r="1884" spans="1:2" x14ac:dyDescent="0.25">
      <c r="A1884" s="57">
        <v>23121506</v>
      </c>
      <c r="B1884" s="58" t="s">
        <v>13591</v>
      </c>
    </row>
    <row r="1885" spans="1:2" x14ac:dyDescent="0.25">
      <c r="A1885" s="57">
        <v>23121507</v>
      </c>
      <c r="B1885" s="58" t="s">
        <v>7080</v>
      </c>
    </row>
    <row r="1886" spans="1:2" x14ac:dyDescent="0.25">
      <c r="A1886" s="57">
        <v>23121508</v>
      </c>
      <c r="B1886" s="58" t="s">
        <v>9887</v>
      </c>
    </row>
    <row r="1887" spans="1:2" x14ac:dyDescent="0.25">
      <c r="A1887" s="57">
        <v>23121509</v>
      </c>
      <c r="B1887" s="58" t="s">
        <v>6803</v>
      </c>
    </row>
    <row r="1888" spans="1:2" x14ac:dyDescent="0.25">
      <c r="A1888" s="57">
        <v>23121510</v>
      </c>
      <c r="B1888" s="58" t="s">
        <v>1198</v>
      </c>
    </row>
    <row r="1889" spans="1:2" x14ac:dyDescent="0.25">
      <c r="A1889" s="57">
        <v>23121601</v>
      </c>
      <c r="B1889" s="58" t="s">
        <v>4379</v>
      </c>
    </row>
    <row r="1890" spans="1:2" x14ac:dyDescent="0.25">
      <c r="A1890" s="57">
        <v>23121602</v>
      </c>
      <c r="B1890" s="58" t="s">
        <v>8520</v>
      </c>
    </row>
    <row r="1891" spans="1:2" x14ac:dyDescent="0.25">
      <c r="A1891" s="57">
        <v>23121603</v>
      </c>
      <c r="B1891" s="58" t="s">
        <v>4606</v>
      </c>
    </row>
    <row r="1892" spans="1:2" x14ac:dyDescent="0.25">
      <c r="A1892" s="57">
        <v>23121604</v>
      </c>
      <c r="B1892" s="58" t="s">
        <v>12579</v>
      </c>
    </row>
    <row r="1893" spans="1:2" x14ac:dyDescent="0.25">
      <c r="A1893" s="57">
        <v>23121605</v>
      </c>
      <c r="B1893" s="58" t="s">
        <v>15228</v>
      </c>
    </row>
    <row r="1894" spans="1:2" x14ac:dyDescent="0.25">
      <c r="A1894" s="57">
        <v>23121606</v>
      </c>
      <c r="B1894" s="58" t="s">
        <v>5695</v>
      </c>
    </row>
    <row r="1895" spans="1:2" x14ac:dyDescent="0.25">
      <c r="A1895" s="57">
        <v>23121607</v>
      </c>
      <c r="B1895" s="58" t="s">
        <v>989</v>
      </c>
    </row>
    <row r="1896" spans="1:2" x14ac:dyDescent="0.25">
      <c r="A1896" s="57">
        <v>23121608</v>
      </c>
      <c r="B1896" s="58" t="s">
        <v>15053</v>
      </c>
    </row>
    <row r="1897" spans="1:2" x14ac:dyDescent="0.25">
      <c r="A1897" s="57">
        <v>23121609</v>
      </c>
      <c r="B1897" s="58" t="s">
        <v>14431</v>
      </c>
    </row>
    <row r="1898" spans="1:2" x14ac:dyDescent="0.25">
      <c r="A1898" s="57">
        <v>23121610</v>
      </c>
      <c r="B1898" s="58" t="s">
        <v>8787</v>
      </c>
    </row>
    <row r="1899" spans="1:2" x14ac:dyDescent="0.25">
      <c r="A1899" s="57">
        <v>23121611</v>
      </c>
      <c r="B1899" s="58" t="s">
        <v>10398</v>
      </c>
    </row>
    <row r="1900" spans="1:2" x14ac:dyDescent="0.25">
      <c r="A1900" s="57">
        <v>23121612</v>
      </c>
      <c r="B1900" s="58" t="s">
        <v>17586</v>
      </c>
    </row>
    <row r="1901" spans="1:2" x14ac:dyDescent="0.25">
      <c r="A1901" s="57">
        <v>23121613</v>
      </c>
      <c r="B1901" s="58" t="s">
        <v>4684</v>
      </c>
    </row>
    <row r="1902" spans="1:2" x14ac:dyDescent="0.25">
      <c r="A1902" s="57">
        <v>23121614</v>
      </c>
      <c r="B1902" s="58" t="s">
        <v>15767</v>
      </c>
    </row>
    <row r="1903" spans="1:2" x14ac:dyDescent="0.25">
      <c r="A1903" s="57">
        <v>23121615</v>
      </c>
      <c r="B1903" s="58" t="s">
        <v>17687</v>
      </c>
    </row>
    <row r="1904" spans="1:2" x14ac:dyDescent="0.25">
      <c r="A1904" s="57">
        <v>23131501</v>
      </c>
      <c r="B1904" s="58" t="s">
        <v>3578</v>
      </c>
    </row>
    <row r="1905" spans="1:2" x14ac:dyDescent="0.25">
      <c r="A1905" s="57">
        <v>23131502</v>
      </c>
      <c r="B1905" s="58" t="s">
        <v>176</v>
      </c>
    </row>
    <row r="1906" spans="1:2" x14ac:dyDescent="0.25">
      <c r="A1906" s="57">
        <v>23131503</v>
      </c>
      <c r="B1906" s="58" t="s">
        <v>3137</v>
      </c>
    </row>
    <row r="1907" spans="1:2" x14ac:dyDescent="0.25">
      <c r="A1907" s="57">
        <v>23131504</v>
      </c>
      <c r="B1907" s="58" t="s">
        <v>10415</v>
      </c>
    </row>
    <row r="1908" spans="1:2" x14ac:dyDescent="0.25">
      <c r="A1908" s="57">
        <v>23131505</v>
      </c>
      <c r="B1908" s="58" t="s">
        <v>13537</v>
      </c>
    </row>
    <row r="1909" spans="1:2" x14ac:dyDescent="0.25">
      <c r="A1909" s="57">
        <v>23131506</v>
      </c>
      <c r="B1909" s="58" t="s">
        <v>6769</v>
      </c>
    </row>
    <row r="1910" spans="1:2" x14ac:dyDescent="0.25">
      <c r="A1910" s="57">
        <v>23131507</v>
      </c>
      <c r="B1910" s="58" t="s">
        <v>9505</v>
      </c>
    </row>
    <row r="1911" spans="1:2" x14ac:dyDescent="0.25">
      <c r="A1911" s="57">
        <v>23131508</v>
      </c>
      <c r="B1911" s="58" t="s">
        <v>17996</v>
      </c>
    </row>
    <row r="1912" spans="1:2" x14ac:dyDescent="0.25">
      <c r="A1912" s="57">
        <v>23131509</v>
      </c>
      <c r="B1912" s="58" t="s">
        <v>6226</v>
      </c>
    </row>
    <row r="1913" spans="1:2" x14ac:dyDescent="0.25">
      <c r="A1913" s="57">
        <v>23131510</v>
      </c>
      <c r="B1913" s="58" t="s">
        <v>17021</v>
      </c>
    </row>
    <row r="1914" spans="1:2" x14ac:dyDescent="0.25">
      <c r="A1914" s="57">
        <v>23131511</v>
      </c>
      <c r="B1914" s="58" t="s">
        <v>15020</v>
      </c>
    </row>
    <row r="1915" spans="1:2" x14ac:dyDescent="0.25">
      <c r="A1915" s="57">
        <v>23131512</v>
      </c>
      <c r="B1915" s="58" t="s">
        <v>7023</v>
      </c>
    </row>
    <row r="1916" spans="1:2" x14ac:dyDescent="0.25">
      <c r="A1916" s="57">
        <v>23131513</v>
      </c>
      <c r="B1916" s="58" t="s">
        <v>18588</v>
      </c>
    </row>
    <row r="1917" spans="1:2" x14ac:dyDescent="0.25">
      <c r="A1917" s="57">
        <v>23131514</v>
      </c>
      <c r="B1917" s="58" t="s">
        <v>7478</v>
      </c>
    </row>
    <row r="1918" spans="1:2" x14ac:dyDescent="0.25">
      <c r="A1918" s="57">
        <v>23131515</v>
      </c>
      <c r="B1918" s="58" t="s">
        <v>4472</v>
      </c>
    </row>
    <row r="1919" spans="1:2" x14ac:dyDescent="0.25">
      <c r="A1919" s="57">
        <v>23131601</v>
      </c>
      <c r="B1919" s="58" t="s">
        <v>17187</v>
      </c>
    </row>
    <row r="1920" spans="1:2" x14ac:dyDescent="0.25">
      <c r="A1920" s="57">
        <v>23131602</v>
      </c>
      <c r="B1920" s="58" t="s">
        <v>9703</v>
      </c>
    </row>
    <row r="1921" spans="1:2" x14ac:dyDescent="0.25">
      <c r="A1921" s="57">
        <v>23131603</v>
      </c>
      <c r="B1921" s="58" t="s">
        <v>9426</v>
      </c>
    </row>
    <row r="1922" spans="1:2" x14ac:dyDescent="0.25">
      <c r="A1922" s="57">
        <v>23131604</v>
      </c>
      <c r="B1922" s="58" t="s">
        <v>15726</v>
      </c>
    </row>
    <row r="1923" spans="1:2" x14ac:dyDescent="0.25">
      <c r="A1923" s="57">
        <v>23131701</v>
      </c>
      <c r="B1923" s="58" t="s">
        <v>10925</v>
      </c>
    </row>
    <row r="1924" spans="1:2" x14ac:dyDescent="0.25">
      <c r="A1924" s="57">
        <v>23131702</v>
      </c>
      <c r="B1924" s="58" t="s">
        <v>14560</v>
      </c>
    </row>
    <row r="1925" spans="1:2" x14ac:dyDescent="0.25">
      <c r="A1925" s="57">
        <v>23131703</v>
      </c>
      <c r="B1925" s="58" t="s">
        <v>854</v>
      </c>
    </row>
    <row r="1926" spans="1:2" x14ac:dyDescent="0.25">
      <c r="A1926" s="57">
        <v>23131704</v>
      </c>
      <c r="B1926" s="58" t="s">
        <v>4870</v>
      </c>
    </row>
    <row r="1927" spans="1:2" x14ac:dyDescent="0.25">
      <c r="A1927" s="57">
        <v>23141601</v>
      </c>
      <c r="B1927" s="58" t="s">
        <v>16192</v>
      </c>
    </row>
    <row r="1928" spans="1:2" x14ac:dyDescent="0.25">
      <c r="A1928" s="57">
        <v>23141602</v>
      </c>
      <c r="B1928" s="58" t="s">
        <v>16359</v>
      </c>
    </row>
    <row r="1929" spans="1:2" x14ac:dyDescent="0.25">
      <c r="A1929" s="57">
        <v>23141603</v>
      </c>
      <c r="B1929" s="58" t="s">
        <v>8714</v>
      </c>
    </row>
    <row r="1930" spans="1:2" x14ac:dyDescent="0.25">
      <c r="A1930" s="57">
        <v>23141604</v>
      </c>
      <c r="B1930" s="58" t="s">
        <v>7899</v>
      </c>
    </row>
    <row r="1931" spans="1:2" x14ac:dyDescent="0.25">
      <c r="A1931" s="57">
        <v>23141605</v>
      </c>
      <c r="B1931" s="58" t="s">
        <v>14945</v>
      </c>
    </row>
    <row r="1932" spans="1:2" x14ac:dyDescent="0.25">
      <c r="A1932" s="57">
        <v>23141701</v>
      </c>
      <c r="B1932" s="58" t="s">
        <v>12693</v>
      </c>
    </row>
    <row r="1933" spans="1:2" x14ac:dyDescent="0.25">
      <c r="A1933" s="57">
        <v>23141702</v>
      </c>
      <c r="B1933" s="58" t="s">
        <v>9853</v>
      </c>
    </row>
    <row r="1934" spans="1:2" x14ac:dyDescent="0.25">
      <c r="A1934" s="57">
        <v>23141703</v>
      </c>
      <c r="B1934" s="58" t="s">
        <v>1435</v>
      </c>
    </row>
    <row r="1935" spans="1:2" x14ac:dyDescent="0.25">
      <c r="A1935" s="57">
        <v>23141704</v>
      </c>
      <c r="B1935" s="58" t="s">
        <v>1474</v>
      </c>
    </row>
    <row r="1936" spans="1:2" x14ac:dyDescent="0.25">
      <c r="A1936" s="57">
        <v>23151501</v>
      </c>
      <c r="B1936" s="58" t="s">
        <v>18201</v>
      </c>
    </row>
    <row r="1937" spans="1:2" x14ac:dyDescent="0.25">
      <c r="A1937" s="57">
        <v>23151502</v>
      </c>
      <c r="B1937" s="58" t="s">
        <v>9269</v>
      </c>
    </row>
    <row r="1938" spans="1:2" x14ac:dyDescent="0.25">
      <c r="A1938" s="57">
        <v>23151503</v>
      </c>
      <c r="B1938" s="58" t="s">
        <v>672</v>
      </c>
    </row>
    <row r="1939" spans="1:2" x14ac:dyDescent="0.25">
      <c r="A1939" s="57">
        <v>23151504</v>
      </c>
      <c r="B1939" s="58" t="s">
        <v>18443</v>
      </c>
    </row>
    <row r="1940" spans="1:2" x14ac:dyDescent="0.25">
      <c r="A1940" s="57">
        <v>23151506</v>
      </c>
      <c r="B1940" s="58" t="s">
        <v>5988</v>
      </c>
    </row>
    <row r="1941" spans="1:2" x14ac:dyDescent="0.25">
      <c r="A1941" s="57">
        <v>23151507</v>
      </c>
      <c r="B1941" s="58" t="s">
        <v>16784</v>
      </c>
    </row>
    <row r="1942" spans="1:2" x14ac:dyDescent="0.25">
      <c r="A1942" s="57">
        <v>23151508</v>
      </c>
      <c r="B1942" s="58" t="s">
        <v>10344</v>
      </c>
    </row>
    <row r="1943" spans="1:2" x14ac:dyDescent="0.25">
      <c r="A1943" s="57">
        <v>23151509</v>
      </c>
      <c r="B1943" s="58" t="s">
        <v>4221</v>
      </c>
    </row>
    <row r="1944" spans="1:2" x14ac:dyDescent="0.25">
      <c r="A1944" s="57">
        <v>23151510</v>
      </c>
      <c r="B1944" s="58" t="s">
        <v>5012</v>
      </c>
    </row>
    <row r="1945" spans="1:2" x14ac:dyDescent="0.25">
      <c r="A1945" s="57">
        <v>23151511</v>
      </c>
      <c r="B1945" s="58" t="s">
        <v>3074</v>
      </c>
    </row>
    <row r="1946" spans="1:2" x14ac:dyDescent="0.25">
      <c r="A1946" s="57">
        <v>23151512</v>
      </c>
      <c r="B1946" s="58" t="s">
        <v>17487</v>
      </c>
    </row>
    <row r="1947" spans="1:2" x14ac:dyDescent="0.25">
      <c r="A1947" s="57">
        <v>23151513</v>
      </c>
      <c r="B1947" s="58" t="s">
        <v>180</v>
      </c>
    </row>
    <row r="1948" spans="1:2" x14ac:dyDescent="0.25">
      <c r="A1948" s="57">
        <v>23151514</v>
      </c>
      <c r="B1948" s="58" t="s">
        <v>17180</v>
      </c>
    </row>
    <row r="1949" spans="1:2" x14ac:dyDescent="0.25">
      <c r="A1949" s="57">
        <v>23151515</v>
      </c>
      <c r="B1949" s="58" t="s">
        <v>16526</v>
      </c>
    </row>
    <row r="1950" spans="1:2" x14ac:dyDescent="0.25">
      <c r="A1950" s="57">
        <v>23151516</v>
      </c>
      <c r="B1950" s="58" t="s">
        <v>2460</v>
      </c>
    </row>
    <row r="1951" spans="1:2" x14ac:dyDescent="0.25">
      <c r="A1951" s="57">
        <v>23151601</v>
      </c>
      <c r="B1951" s="58" t="s">
        <v>13073</v>
      </c>
    </row>
    <row r="1952" spans="1:2" x14ac:dyDescent="0.25">
      <c r="A1952" s="57">
        <v>23151602</v>
      </c>
      <c r="B1952" s="58" t="s">
        <v>586</v>
      </c>
    </row>
    <row r="1953" spans="1:2" x14ac:dyDescent="0.25">
      <c r="A1953" s="57">
        <v>23151603</v>
      </c>
      <c r="B1953" s="58" t="s">
        <v>17614</v>
      </c>
    </row>
    <row r="1954" spans="1:2" x14ac:dyDescent="0.25">
      <c r="A1954" s="57">
        <v>23151604</v>
      </c>
      <c r="B1954" s="58" t="s">
        <v>1595</v>
      </c>
    </row>
    <row r="1955" spans="1:2" x14ac:dyDescent="0.25">
      <c r="A1955" s="57">
        <v>23151606</v>
      </c>
      <c r="B1955" s="58" t="s">
        <v>8536</v>
      </c>
    </row>
    <row r="1956" spans="1:2" x14ac:dyDescent="0.25">
      <c r="A1956" s="57">
        <v>23151607</v>
      </c>
      <c r="B1956" s="58" t="s">
        <v>8466</v>
      </c>
    </row>
    <row r="1957" spans="1:2" x14ac:dyDescent="0.25">
      <c r="A1957" s="57">
        <v>23151608</v>
      </c>
      <c r="B1957" s="58" t="s">
        <v>15308</v>
      </c>
    </row>
    <row r="1958" spans="1:2" x14ac:dyDescent="0.25">
      <c r="A1958" s="57">
        <v>23151701</v>
      </c>
      <c r="B1958" s="58" t="s">
        <v>12303</v>
      </c>
    </row>
    <row r="1959" spans="1:2" x14ac:dyDescent="0.25">
      <c r="A1959" s="57">
        <v>23151702</v>
      </c>
      <c r="B1959" s="58" t="s">
        <v>14030</v>
      </c>
    </row>
    <row r="1960" spans="1:2" x14ac:dyDescent="0.25">
      <c r="A1960" s="57">
        <v>23151703</v>
      </c>
      <c r="B1960" s="58" t="s">
        <v>1080</v>
      </c>
    </row>
    <row r="1961" spans="1:2" x14ac:dyDescent="0.25">
      <c r="A1961" s="57">
        <v>23151704</v>
      </c>
      <c r="B1961" s="58" t="s">
        <v>2040</v>
      </c>
    </row>
    <row r="1962" spans="1:2" x14ac:dyDescent="0.25">
      <c r="A1962" s="57">
        <v>23151705</v>
      </c>
      <c r="B1962" s="58" t="s">
        <v>8406</v>
      </c>
    </row>
    <row r="1963" spans="1:2" x14ac:dyDescent="0.25">
      <c r="A1963" s="57">
        <v>23151801</v>
      </c>
      <c r="B1963" s="58" t="s">
        <v>7752</v>
      </c>
    </row>
    <row r="1964" spans="1:2" x14ac:dyDescent="0.25">
      <c r="A1964" s="57">
        <v>23151802</v>
      </c>
      <c r="B1964" s="58" t="s">
        <v>13772</v>
      </c>
    </row>
    <row r="1965" spans="1:2" x14ac:dyDescent="0.25">
      <c r="A1965" s="57">
        <v>23151803</v>
      </c>
      <c r="B1965" s="58" t="s">
        <v>15944</v>
      </c>
    </row>
    <row r="1966" spans="1:2" x14ac:dyDescent="0.25">
      <c r="A1966" s="57">
        <v>23151804</v>
      </c>
      <c r="B1966" s="58" t="s">
        <v>11949</v>
      </c>
    </row>
    <row r="1967" spans="1:2" x14ac:dyDescent="0.25">
      <c r="A1967" s="57">
        <v>23151805</v>
      </c>
      <c r="B1967" s="58" t="s">
        <v>10601</v>
      </c>
    </row>
    <row r="1968" spans="1:2" x14ac:dyDescent="0.25">
      <c r="A1968" s="57">
        <v>23151806</v>
      </c>
      <c r="B1968" s="58" t="s">
        <v>7688</v>
      </c>
    </row>
    <row r="1969" spans="1:2" x14ac:dyDescent="0.25">
      <c r="A1969" s="57">
        <v>23151807</v>
      </c>
      <c r="B1969" s="58" t="s">
        <v>9144</v>
      </c>
    </row>
    <row r="1970" spans="1:2" x14ac:dyDescent="0.25">
      <c r="A1970" s="57">
        <v>23151808</v>
      </c>
      <c r="B1970" s="58" t="s">
        <v>7426</v>
      </c>
    </row>
    <row r="1971" spans="1:2" x14ac:dyDescent="0.25">
      <c r="A1971" s="57">
        <v>23151809</v>
      </c>
      <c r="B1971" s="58" t="s">
        <v>4436</v>
      </c>
    </row>
    <row r="1972" spans="1:2" x14ac:dyDescent="0.25">
      <c r="A1972" s="57">
        <v>23151810</v>
      </c>
      <c r="B1972" s="58" t="s">
        <v>6037</v>
      </c>
    </row>
    <row r="1973" spans="1:2" x14ac:dyDescent="0.25">
      <c r="A1973" s="57">
        <v>23151811</v>
      </c>
      <c r="B1973" s="58" t="s">
        <v>10664</v>
      </c>
    </row>
    <row r="1974" spans="1:2" x14ac:dyDescent="0.25">
      <c r="A1974" s="57">
        <v>23151812</v>
      </c>
      <c r="B1974" s="58" t="s">
        <v>6749</v>
      </c>
    </row>
    <row r="1975" spans="1:2" x14ac:dyDescent="0.25">
      <c r="A1975" s="57">
        <v>23151813</v>
      </c>
      <c r="B1975" s="58" t="s">
        <v>12441</v>
      </c>
    </row>
    <row r="1976" spans="1:2" x14ac:dyDescent="0.25">
      <c r="A1976" s="57">
        <v>23151814</v>
      </c>
      <c r="B1976" s="58" t="s">
        <v>15009</v>
      </c>
    </row>
    <row r="1977" spans="1:2" x14ac:dyDescent="0.25">
      <c r="A1977" s="57">
        <v>23151816</v>
      </c>
      <c r="B1977" s="58" t="s">
        <v>14442</v>
      </c>
    </row>
    <row r="1978" spans="1:2" x14ac:dyDescent="0.25">
      <c r="A1978" s="57">
        <v>23151817</v>
      </c>
      <c r="B1978" s="58" t="s">
        <v>14386</v>
      </c>
    </row>
    <row r="1979" spans="1:2" x14ac:dyDescent="0.25">
      <c r="A1979" s="57">
        <v>23151818</v>
      </c>
      <c r="B1979" s="58" t="s">
        <v>3311</v>
      </c>
    </row>
    <row r="1980" spans="1:2" x14ac:dyDescent="0.25">
      <c r="A1980" s="57">
        <v>23151819</v>
      </c>
      <c r="B1980" s="58" t="s">
        <v>17219</v>
      </c>
    </row>
    <row r="1981" spans="1:2" x14ac:dyDescent="0.25">
      <c r="A1981" s="57">
        <v>23151820</v>
      </c>
      <c r="B1981" s="58" t="s">
        <v>15587</v>
      </c>
    </row>
    <row r="1982" spans="1:2" x14ac:dyDescent="0.25">
      <c r="A1982" s="57">
        <v>23151821</v>
      </c>
      <c r="B1982" s="58" t="s">
        <v>4521</v>
      </c>
    </row>
    <row r="1983" spans="1:2" x14ac:dyDescent="0.25">
      <c r="A1983" s="57">
        <v>23151822</v>
      </c>
      <c r="B1983" s="58" t="s">
        <v>11852</v>
      </c>
    </row>
    <row r="1984" spans="1:2" x14ac:dyDescent="0.25">
      <c r="A1984" s="57">
        <v>23151823</v>
      </c>
      <c r="B1984" s="58" t="s">
        <v>13137</v>
      </c>
    </row>
    <row r="1985" spans="1:2" x14ac:dyDescent="0.25">
      <c r="A1985" s="57">
        <v>23151901</v>
      </c>
      <c r="B1985" s="58" t="s">
        <v>11931</v>
      </c>
    </row>
    <row r="1986" spans="1:2" x14ac:dyDescent="0.25">
      <c r="A1986" s="57">
        <v>23151902</v>
      </c>
      <c r="B1986" s="58" t="s">
        <v>16430</v>
      </c>
    </row>
    <row r="1987" spans="1:2" x14ac:dyDescent="0.25">
      <c r="A1987" s="57">
        <v>23151903</v>
      </c>
      <c r="B1987" s="58" t="s">
        <v>9141</v>
      </c>
    </row>
    <row r="1988" spans="1:2" x14ac:dyDescent="0.25">
      <c r="A1988" s="57">
        <v>23151904</v>
      </c>
      <c r="B1988" s="58" t="s">
        <v>7110</v>
      </c>
    </row>
    <row r="1989" spans="1:2" x14ac:dyDescent="0.25">
      <c r="A1989" s="57">
        <v>23151905</v>
      </c>
      <c r="B1989" s="58" t="s">
        <v>11916</v>
      </c>
    </row>
    <row r="1990" spans="1:2" x14ac:dyDescent="0.25">
      <c r="A1990" s="57">
        <v>23151906</v>
      </c>
      <c r="B1990" s="58" t="s">
        <v>1760</v>
      </c>
    </row>
    <row r="1991" spans="1:2" x14ac:dyDescent="0.25">
      <c r="A1991" s="57">
        <v>23152001</v>
      </c>
      <c r="B1991" s="58" t="s">
        <v>5408</v>
      </c>
    </row>
    <row r="1992" spans="1:2" x14ac:dyDescent="0.25">
      <c r="A1992" s="57">
        <v>23152002</v>
      </c>
      <c r="B1992" s="58" t="s">
        <v>16858</v>
      </c>
    </row>
    <row r="1993" spans="1:2" x14ac:dyDescent="0.25">
      <c r="A1993" s="57">
        <v>23152101</v>
      </c>
      <c r="B1993" s="58" t="s">
        <v>11188</v>
      </c>
    </row>
    <row r="1994" spans="1:2" x14ac:dyDescent="0.25">
      <c r="A1994" s="57">
        <v>23152102</v>
      </c>
      <c r="B1994" s="58" t="s">
        <v>5683</v>
      </c>
    </row>
    <row r="1995" spans="1:2" x14ac:dyDescent="0.25">
      <c r="A1995" s="57">
        <v>23152103</v>
      </c>
      <c r="B1995" s="58" t="s">
        <v>1371</v>
      </c>
    </row>
    <row r="1996" spans="1:2" x14ac:dyDescent="0.25">
      <c r="A1996" s="57">
        <v>23152104</v>
      </c>
      <c r="B1996" s="58" t="s">
        <v>4985</v>
      </c>
    </row>
    <row r="1997" spans="1:2" x14ac:dyDescent="0.25">
      <c r="A1997" s="57">
        <v>23152201</v>
      </c>
      <c r="B1997" s="58" t="s">
        <v>9845</v>
      </c>
    </row>
    <row r="1998" spans="1:2" x14ac:dyDescent="0.25">
      <c r="A1998" s="57">
        <v>23152202</v>
      </c>
      <c r="B1998" s="58" t="s">
        <v>10131</v>
      </c>
    </row>
    <row r="1999" spans="1:2" x14ac:dyDescent="0.25">
      <c r="A1999" s="57">
        <v>23152203</v>
      </c>
      <c r="B1999" s="58" t="s">
        <v>6251</v>
      </c>
    </row>
    <row r="2000" spans="1:2" x14ac:dyDescent="0.25">
      <c r="A2000" s="57">
        <v>23152204</v>
      </c>
      <c r="B2000" s="58" t="s">
        <v>11020</v>
      </c>
    </row>
    <row r="2001" spans="1:2" x14ac:dyDescent="0.25">
      <c r="A2001" s="57">
        <v>23152205</v>
      </c>
      <c r="B2001" s="58" t="s">
        <v>1098</v>
      </c>
    </row>
    <row r="2002" spans="1:2" x14ac:dyDescent="0.25">
      <c r="A2002" s="57">
        <v>23152206</v>
      </c>
      <c r="B2002" s="58" t="s">
        <v>1156</v>
      </c>
    </row>
    <row r="2003" spans="1:2" x14ac:dyDescent="0.25">
      <c r="A2003" s="57">
        <v>23152901</v>
      </c>
      <c r="B2003" s="58" t="s">
        <v>6516</v>
      </c>
    </row>
    <row r="2004" spans="1:2" x14ac:dyDescent="0.25">
      <c r="A2004" s="57">
        <v>23152902</v>
      </c>
      <c r="B2004" s="58" t="s">
        <v>15294</v>
      </c>
    </row>
    <row r="2005" spans="1:2" x14ac:dyDescent="0.25">
      <c r="A2005" s="57">
        <v>23152903</v>
      </c>
      <c r="B2005" s="58" t="s">
        <v>18585</v>
      </c>
    </row>
    <row r="2006" spans="1:2" x14ac:dyDescent="0.25">
      <c r="A2006" s="57">
        <v>23152904</v>
      </c>
      <c r="B2006" s="58" t="s">
        <v>1316</v>
      </c>
    </row>
    <row r="2007" spans="1:2" x14ac:dyDescent="0.25">
      <c r="A2007" s="57">
        <v>23152905</v>
      </c>
      <c r="B2007" s="58" t="s">
        <v>16331</v>
      </c>
    </row>
    <row r="2008" spans="1:2" x14ac:dyDescent="0.25">
      <c r="A2008" s="57">
        <v>23152906</v>
      </c>
      <c r="B2008" s="58" t="s">
        <v>17495</v>
      </c>
    </row>
    <row r="2009" spans="1:2" x14ac:dyDescent="0.25">
      <c r="A2009" s="57">
        <v>23153001</v>
      </c>
      <c r="B2009" s="58" t="s">
        <v>7089</v>
      </c>
    </row>
    <row r="2010" spans="1:2" x14ac:dyDescent="0.25">
      <c r="A2010" s="57">
        <v>23153002</v>
      </c>
      <c r="B2010" s="58" t="s">
        <v>755</v>
      </c>
    </row>
    <row r="2011" spans="1:2" x14ac:dyDescent="0.25">
      <c r="A2011" s="57">
        <v>23153003</v>
      </c>
      <c r="B2011" s="58" t="s">
        <v>4574</v>
      </c>
    </row>
    <row r="2012" spans="1:2" x14ac:dyDescent="0.25">
      <c r="A2012" s="57">
        <v>23153004</v>
      </c>
      <c r="B2012" s="58" t="s">
        <v>7016</v>
      </c>
    </row>
    <row r="2013" spans="1:2" x14ac:dyDescent="0.25">
      <c r="A2013" s="57">
        <v>23153005</v>
      </c>
      <c r="B2013" s="58" t="s">
        <v>6425</v>
      </c>
    </row>
    <row r="2014" spans="1:2" x14ac:dyDescent="0.25">
      <c r="A2014" s="57">
        <v>23153006</v>
      </c>
      <c r="B2014" s="58" t="s">
        <v>2972</v>
      </c>
    </row>
    <row r="2015" spans="1:2" x14ac:dyDescent="0.25">
      <c r="A2015" s="57">
        <v>23153007</v>
      </c>
      <c r="B2015" s="58" t="s">
        <v>11974</v>
      </c>
    </row>
    <row r="2016" spans="1:2" x14ac:dyDescent="0.25">
      <c r="A2016" s="57">
        <v>23153008</v>
      </c>
      <c r="B2016" s="58" t="s">
        <v>17748</v>
      </c>
    </row>
    <row r="2017" spans="1:2" x14ac:dyDescent="0.25">
      <c r="A2017" s="57">
        <v>23153009</v>
      </c>
      <c r="B2017" s="58" t="s">
        <v>2193</v>
      </c>
    </row>
    <row r="2018" spans="1:2" x14ac:dyDescent="0.25">
      <c r="A2018" s="57">
        <v>23153010</v>
      </c>
      <c r="B2018" s="58" t="s">
        <v>1057</v>
      </c>
    </row>
    <row r="2019" spans="1:2" x14ac:dyDescent="0.25">
      <c r="A2019" s="57">
        <v>23153011</v>
      </c>
      <c r="B2019" s="58" t="s">
        <v>9078</v>
      </c>
    </row>
    <row r="2020" spans="1:2" x14ac:dyDescent="0.25">
      <c r="A2020" s="57">
        <v>23153012</v>
      </c>
      <c r="B2020" s="58" t="s">
        <v>10841</v>
      </c>
    </row>
    <row r="2021" spans="1:2" x14ac:dyDescent="0.25">
      <c r="A2021" s="57">
        <v>23153013</v>
      </c>
      <c r="B2021" s="58" t="s">
        <v>5763</v>
      </c>
    </row>
    <row r="2022" spans="1:2" x14ac:dyDescent="0.25">
      <c r="A2022" s="57">
        <v>23153014</v>
      </c>
      <c r="B2022" s="58" t="s">
        <v>3453</v>
      </c>
    </row>
    <row r="2023" spans="1:2" x14ac:dyDescent="0.25">
      <c r="A2023" s="57">
        <v>23153015</v>
      </c>
      <c r="B2023" s="58" t="s">
        <v>6345</v>
      </c>
    </row>
    <row r="2024" spans="1:2" x14ac:dyDescent="0.25">
      <c r="A2024" s="57">
        <v>23153016</v>
      </c>
      <c r="B2024" s="58" t="s">
        <v>8098</v>
      </c>
    </row>
    <row r="2025" spans="1:2" x14ac:dyDescent="0.25">
      <c r="A2025" s="57">
        <v>23153017</v>
      </c>
      <c r="B2025" s="58" t="s">
        <v>10849</v>
      </c>
    </row>
    <row r="2026" spans="1:2" x14ac:dyDescent="0.25">
      <c r="A2026" s="57">
        <v>23153018</v>
      </c>
      <c r="B2026" s="58" t="s">
        <v>7599</v>
      </c>
    </row>
    <row r="2027" spans="1:2" x14ac:dyDescent="0.25">
      <c r="A2027" s="57">
        <v>23153019</v>
      </c>
      <c r="B2027" s="58" t="s">
        <v>760</v>
      </c>
    </row>
    <row r="2028" spans="1:2" x14ac:dyDescent="0.25">
      <c r="A2028" s="57">
        <v>23153020</v>
      </c>
      <c r="B2028" s="58" t="s">
        <v>649</v>
      </c>
    </row>
    <row r="2029" spans="1:2" x14ac:dyDescent="0.25">
      <c r="A2029" s="57">
        <v>23153021</v>
      </c>
      <c r="B2029" s="58" t="s">
        <v>14311</v>
      </c>
    </row>
    <row r="2030" spans="1:2" x14ac:dyDescent="0.25">
      <c r="A2030" s="57">
        <v>23153022</v>
      </c>
      <c r="B2030" s="58" t="s">
        <v>17100</v>
      </c>
    </row>
    <row r="2031" spans="1:2" x14ac:dyDescent="0.25">
      <c r="A2031" s="57">
        <v>23153023</v>
      </c>
      <c r="B2031" s="58" t="s">
        <v>4828</v>
      </c>
    </row>
    <row r="2032" spans="1:2" x14ac:dyDescent="0.25">
      <c r="A2032" s="57">
        <v>23153024</v>
      </c>
      <c r="B2032" s="58" t="s">
        <v>15119</v>
      </c>
    </row>
    <row r="2033" spans="1:2" x14ac:dyDescent="0.25">
      <c r="A2033" s="57">
        <v>23153025</v>
      </c>
      <c r="B2033" s="58" t="s">
        <v>15111</v>
      </c>
    </row>
    <row r="2034" spans="1:2" x14ac:dyDescent="0.25">
      <c r="A2034" s="57">
        <v>23153026</v>
      </c>
      <c r="B2034" s="58" t="s">
        <v>10629</v>
      </c>
    </row>
    <row r="2035" spans="1:2" x14ac:dyDescent="0.25">
      <c r="A2035" s="57">
        <v>23153027</v>
      </c>
      <c r="B2035" s="58" t="s">
        <v>5688</v>
      </c>
    </row>
    <row r="2036" spans="1:2" x14ac:dyDescent="0.25">
      <c r="A2036" s="57">
        <v>23153028</v>
      </c>
      <c r="B2036" s="58" t="s">
        <v>888</v>
      </c>
    </row>
    <row r="2037" spans="1:2" x14ac:dyDescent="0.25">
      <c r="A2037" s="57">
        <v>23153029</v>
      </c>
      <c r="B2037" s="58" t="s">
        <v>732</v>
      </c>
    </row>
    <row r="2038" spans="1:2" x14ac:dyDescent="0.25">
      <c r="A2038" s="57">
        <v>23153030</v>
      </c>
      <c r="B2038" s="58" t="s">
        <v>751</v>
      </c>
    </row>
    <row r="2039" spans="1:2" x14ac:dyDescent="0.25">
      <c r="A2039" s="57">
        <v>23153031</v>
      </c>
      <c r="B2039" s="58" t="s">
        <v>3504</v>
      </c>
    </row>
    <row r="2040" spans="1:2" x14ac:dyDescent="0.25">
      <c r="A2040" s="57">
        <v>23153032</v>
      </c>
      <c r="B2040" s="58" t="s">
        <v>5086</v>
      </c>
    </row>
    <row r="2041" spans="1:2" x14ac:dyDescent="0.25">
      <c r="A2041" s="57">
        <v>23153033</v>
      </c>
      <c r="B2041" s="58" t="s">
        <v>6438</v>
      </c>
    </row>
    <row r="2042" spans="1:2" x14ac:dyDescent="0.25">
      <c r="A2042" s="57">
        <v>23153034</v>
      </c>
      <c r="B2042" s="58" t="s">
        <v>17294</v>
      </c>
    </row>
    <row r="2043" spans="1:2" x14ac:dyDescent="0.25">
      <c r="A2043" s="57">
        <v>23153035</v>
      </c>
      <c r="B2043" s="58" t="s">
        <v>4321</v>
      </c>
    </row>
    <row r="2044" spans="1:2" x14ac:dyDescent="0.25">
      <c r="A2044" s="57">
        <v>23153036</v>
      </c>
      <c r="B2044" s="58" t="s">
        <v>13914</v>
      </c>
    </row>
    <row r="2045" spans="1:2" x14ac:dyDescent="0.25">
      <c r="A2045" s="57">
        <v>23153037</v>
      </c>
      <c r="B2045" s="58" t="s">
        <v>3030</v>
      </c>
    </row>
    <row r="2046" spans="1:2" x14ac:dyDescent="0.25">
      <c r="A2046" s="57">
        <v>23153101</v>
      </c>
      <c r="B2046" s="58" t="s">
        <v>9782</v>
      </c>
    </row>
    <row r="2047" spans="1:2" x14ac:dyDescent="0.25">
      <c r="A2047" s="57">
        <v>23153102</v>
      </c>
      <c r="B2047" s="58" t="s">
        <v>1023</v>
      </c>
    </row>
    <row r="2048" spans="1:2" x14ac:dyDescent="0.25">
      <c r="A2048" s="57">
        <v>23153103</v>
      </c>
      <c r="B2048" s="58" t="s">
        <v>18502</v>
      </c>
    </row>
    <row r="2049" spans="1:2" x14ac:dyDescent="0.25">
      <c r="A2049" s="57">
        <v>23153129</v>
      </c>
      <c r="B2049" s="58" t="s">
        <v>13420</v>
      </c>
    </row>
    <row r="2050" spans="1:2" x14ac:dyDescent="0.25">
      <c r="A2050" s="57">
        <v>23153130</v>
      </c>
      <c r="B2050" s="58" t="s">
        <v>10531</v>
      </c>
    </row>
    <row r="2051" spans="1:2" x14ac:dyDescent="0.25">
      <c r="A2051" s="57">
        <v>23153131</v>
      </c>
      <c r="B2051" s="58" t="s">
        <v>577</v>
      </c>
    </row>
    <row r="2052" spans="1:2" x14ac:dyDescent="0.25">
      <c r="A2052" s="57">
        <v>23153132</v>
      </c>
      <c r="B2052" s="58" t="s">
        <v>1066</v>
      </c>
    </row>
    <row r="2053" spans="1:2" x14ac:dyDescent="0.25">
      <c r="A2053" s="57">
        <v>23153133</v>
      </c>
      <c r="B2053" s="58" t="s">
        <v>18578</v>
      </c>
    </row>
    <row r="2054" spans="1:2" x14ac:dyDescent="0.25">
      <c r="A2054" s="57">
        <v>23153134</v>
      </c>
      <c r="B2054" s="58" t="s">
        <v>478</v>
      </c>
    </row>
    <row r="2055" spans="1:2" x14ac:dyDescent="0.25">
      <c r="A2055" s="57">
        <v>23153135</v>
      </c>
      <c r="B2055" s="58" t="s">
        <v>16490</v>
      </c>
    </row>
    <row r="2056" spans="1:2" x14ac:dyDescent="0.25">
      <c r="A2056" s="57">
        <v>23153136</v>
      </c>
      <c r="B2056" s="58" t="s">
        <v>7398</v>
      </c>
    </row>
    <row r="2057" spans="1:2" x14ac:dyDescent="0.25">
      <c r="A2057" s="57">
        <v>23153137</v>
      </c>
      <c r="B2057" s="58" t="s">
        <v>4661</v>
      </c>
    </row>
    <row r="2058" spans="1:2" x14ac:dyDescent="0.25">
      <c r="A2058" s="57">
        <v>23153138</v>
      </c>
      <c r="B2058" s="58" t="s">
        <v>309</v>
      </c>
    </row>
    <row r="2059" spans="1:2" x14ac:dyDescent="0.25">
      <c r="A2059" s="57">
        <v>23153139</v>
      </c>
      <c r="B2059" s="58" t="s">
        <v>14843</v>
      </c>
    </row>
    <row r="2060" spans="1:2" x14ac:dyDescent="0.25">
      <c r="A2060" s="57">
        <v>23153140</v>
      </c>
      <c r="B2060" s="58" t="s">
        <v>10903</v>
      </c>
    </row>
    <row r="2061" spans="1:2" x14ac:dyDescent="0.25">
      <c r="A2061" s="57">
        <v>23153201</v>
      </c>
      <c r="B2061" s="58" t="s">
        <v>10339</v>
      </c>
    </row>
    <row r="2062" spans="1:2" x14ac:dyDescent="0.25">
      <c r="A2062" s="57">
        <v>23153202</v>
      </c>
      <c r="B2062" s="58" t="s">
        <v>11814</v>
      </c>
    </row>
    <row r="2063" spans="1:2" x14ac:dyDescent="0.25">
      <c r="A2063" s="57">
        <v>23153203</v>
      </c>
      <c r="B2063" s="58" t="s">
        <v>18508</v>
      </c>
    </row>
    <row r="2064" spans="1:2" x14ac:dyDescent="0.25">
      <c r="A2064" s="57">
        <v>23153204</v>
      </c>
      <c r="B2064" s="58" t="s">
        <v>9528</v>
      </c>
    </row>
    <row r="2065" spans="1:2" x14ac:dyDescent="0.25">
      <c r="A2065" s="57">
        <v>23153301</v>
      </c>
      <c r="B2065" s="58" t="s">
        <v>17763</v>
      </c>
    </row>
    <row r="2066" spans="1:2" x14ac:dyDescent="0.25">
      <c r="A2066" s="57">
        <v>23153302</v>
      </c>
      <c r="B2066" s="58" t="s">
        <v>4699</v>
      </c>
    </row>
    <row r="2067" spans="1:2" x14ac:dyDescent="0.25">
      <c r="A2067" s="57">
        <v>23153303</v>
      </c>
      <c r="B2067" s="58" t="s">
        <v>7734</v>
      </c>
    </row>
    <row r="2068" spans="1:2" x14ac:dyDescent="0.25">
      <c r="A2068" s="57">
        <v>23153305</v>
      </c>
      <c r="B2068" s="58" t="s">
        <v>3827</v>
      </c>
    </row>
    <row r="2069" spans="1:2" x14ac:dyDescent="0.25">
      <c r="A2069" s="57">
        <v>23153306</v>
      </c>
      <c r="B2069" s="58" t="s">
        <v>7489</v>
      </c>
    </row>
    <row r="2070" spans="1:2" x14ac:dyDescent="0.25">
      <c r="A2070" s="57">
        <v>23153307</v>
      </c>
      <c r="B2070" s="58" t="s">
        <v>14786</v>
      </c>
    </row>
    <row r="2071" spans="1:2" x14ac:dyDescent="0.25">
      <c r="A2071" s="57">
        <v>23153308</v>
      </c>
      <c r="B2071" s="58" t="s">
        <v>13697</v>
      </c>
    </row>
    <row r="2072" spans="1:2" x14ac:dyDescent="0.25">
      <c r="A2072" s="57">
        <v>23153309</v>
      </c>
      <c r="B2072" s="58" t="s">
        <v>278</v>
      </c>
    </row>
    <row r="2073" spans="1:2" x14ac:dyDescent="0.25">
      <c r="A2073" s="57">
        <v>23153310</v>
      </c>
      <c r="B2073" s="58" t="s">
        <v>13348</v>
      </c>
    </row>
    <row r="2074" spans="1:2" x14ac:dyDescent="0.25">
      <c r="A2074" s="57">
        <v>23153311</v>
      </c>
      <c r="B2074" s="58" t="s">
        <v>7693</v>
      </c>
    </row>
    <row r="2075" spans="1:2" x14ac:dyDescent="0.25">
      <c r="A2075" s="57">
        <v>23153312</v>
      </c>
      <c r="B2075" s="58" t="s">
        <v>17288</v>
      </c>
    </row>
    <row r="2076" spans="1:2" x14ac:dyDescent="0.25">
      <c r="A2076" s="57">
        <v>23153313</v>
      </c>
      <c r="B2076" s="58" t="s">
        <v>6852</v>
      </c>
    </row>
    <row r="2077" spans="1:2" x14ac:dyDescent="0.25">
      <c r="A2077" s="57">
        <v>23153401</v>
      </c>
      <c r="B2077" s="58" t="s">
        <v>15727</v>
      </c>
    </row>
    <row r="2078" spans="1:2" x14ac:dyDescent="0.25">
      <c r="A2078" s="57">
        <v>23153402</v>
      </c>
      <c r="B2078" s="58" t="s">
        <v>18710</v>
      </c>
    </row>
    <row r="2079" spans="1:2" x14ac:dyDescent="0.25">
      <c r="A2079" s="57">
        <v>23153403</v>
      </c>
      <c r="B2079" s="58" t="s">
        <v>2078</v>
      </c>
    </row>
    <row r="2080" spans="1:2" x14ac:dyDescent="0.25">
      <c r="A2080" s="57">
        <v>23153404</v>
      </c>
      <c r="B2080" s="58" t="s">
        <v>134</v>
      </c>
    </row>
    <row r="2081" spans="1:2" x14ac:dyDescent="0.25">
      <c r="A2081" s="57">
        <v>23153405</v>
      </c>
      <c r="B2081" s="58" t="s">
        <v>2598</v>
      </c>
    </row>
    <row r="2082" spans="1:2" x14ac:dyDescent="0.25">
      <c r="A2082" s="57">
        <v>23153406</v>
      </c>
      <c r="B2082" s="58" t="s">
        <v>18123</v>
      </c>
    </row>
    <row r="2083" spans="1:2" x14ac:dyDescent="0.25">
      <c r="A2083" s="57">
        <v>23153407</v>
      </c>
      <c r="B2083" s="58" t="s">
        <v>6766</v>
      </c>
    </row>
    <row r="2084" spans="1:2" x14ac:dyDescent="0.25">
      <c r="A2084" s="57">
        <v>23153408</v>
      </c>
      <c r="B2084" s="58" t="s">
        <v>18223</v>
      </c>
    </row>
    <row r="2085" spans="1:2" x14ac:dyDescent="0.25">
      <c r="A2085" s="57">
        <v>23153409</v>
      </c>
      <c r="B2085" s="58" t="s">
        <v>6519</v>
      </c>
    </row>
    <row r="2086" spans="1:2" x14ac:dyDescent="0.25">
      <c r="A2086" s="57">
        <v>23153410</v>
      </c>
      <c r="B2086" s="58" t="s">
        <v>16112</v>
      </c>
    </row>
    <row r="2087" spans="1:2" x14ac:dyDescent="0.25">
      <c r="A2087" s="57">
        <v>23153411</v>
      </c>
      <c r="B2087" s="58" t="s">
        <v>10647</v>
      </c>
    </row>
    <row r="2088" spans="1:2" x14ac:dyDescent="0.25">
      <c r="A2088" s="57">
        <v>23153412</v>
      </c>
      <c r="B2088" s="58" t="s">
        <v>5295</v>
      </c>
    </row>
    <row r="2089" spans="1:2" x14ac:dyDescent="0.25">
      <c r="A2089" s="57">
        <v>23153413</v>
      </c>
      <c r="B2089" s="58" t="s">
        <v>3893</v>
      </c>
    </row>
    <row r="2090" spans="1:2" x14ac:dyDescent="0.25">
      <c r="A2090" s="57">
        <v>23153414</v>
      </c>
      <c r="B2090" s="58" t="s">
        <v>7092</v>
      </c>
    </row>
    <row r="2091" spans="1:2" x14ac:dyDescent="0.25">
      <c r="A2091" s="57">
        <v>23153415</v>
      </c>
      <c r="B2091" s="58" t="s">
        <v>17715</v>
      </c>
    </row>
    <row r="2092" spans="1:2" x14ac:dyDescent="0.25">
      <c r="A2092" s="57">
        <v>23153416</v>
      </c>
      <c r="B2092" s="58" t="s">
        <v>5882</v>
      </c>
    </row>
    <row r="2093" spans="1:2" x14ac:dyDescent="0.25">
      <c r="A2093" s="57">
        <v>23153417</v>
      </c>
      <c r="B2093" s="58" t="s">
        <v>5294</v>
      </c>
    </row>
    <row r="2094" spans="1:2" x14ac:dyDescent="0.25">
      <c r="A2094" s="57">
        <v>23153501</v>
      </c>
      <c r="B2094" s="58" t="s">
        <v>2328</v>
      </c>
    </row>
    <row r="2095" spans="1:2" x14ac:dyDescent="0.25">
      <c r="A2095" s="57">
        <v>23153502</v>
      </c>
      <c r="B2095" s="58" t="s">
        <v>12098</v>
      </c>
    </row>
    <row r="2096" spans="1:2" x14ac:dyDescent="0.25">
      <c r="A2096" s="57">
        <v>23153503</v>
      </c>
      <c r="B2096" s="58" t="s">
        <v>3168</v>
      </c>
    </row>
    <row r="2097" spans="1:2" x14ac:dyDescent="0.25">
      <c r="A2097" s="57">
        <v>23153504</v>
      </c>
      <c r="B2097" s="58" t="s">
        <v>18675</v>
      </c>
    </row>
    <row r="2098" spans="1:2" x14ac:dyDescent="0.25">
      <c r="A2098" s="57">
        <v>23153505</v>
      </c>
      <c r="B2098" s="58" t="s">
        <v>12820</v>
      </c>
    </row>
    <row r="2099" spans="1:2" x14ac:dyDescent="0.25">
      <c r="A2099" s="57">
        <v>23153506</v>
      </c>
      <c r="B2099" s="58" t="s">
        <v>882</v>
      </c>
    </row>
    <row r="2100" spans="1:2" x14ac:dyDescent="0.25">
      <c r="A2100" s="57">
        <v>23153507</v>
      </c>
      <c r="B2100" s="58" t="s">
        <v>14604</v>
      </c>
    </row>
    <row r="2101" spans="1:2" x14ac:dyDescent="0.25">
      <c r="A2101" s="57">
        <v>23153508</v>
      </c>
      <c r="B2101" s="58" t="s">
        <v>11323</v>
      </c>
    </row>
    <row r="2102" spans="1:2" x14ac:dyDescent="0.25">
      <c r="A2102" s="57">
        <v>23161501</v>
      </c>
      <c r="B2102" s="58" t="s">
        <v>15138</v>
      </c>
    </row>
    <row r="2103" spans="1:2" x14ac:dyDescent="0.25">
      <c r="A2103" s="57">
        <v>23161502</v>
      </c>
      <c r="B2103" s="58" t="s">
        <v>8094</v>
      </c>
    </row>
    <row r="2104" spans="1:2" x14ac:dyDescent="0.25">
      <c r="A2104" s="57">
        <v>23161503</v>
      </c>
      <c r="B2104" s="58" t="s">
        <v>5806</v>
      </c>
    </row>
    <row r="2105" spans="1:2" x14ac:dyDescent="0.25">
      <c r="A2105" s="57">
        <v>23161504</v>
      </c>
      <c r="B2105" s="58" t="s">
        <v>3111</v>
      </c>
    </row>
    <row r="2106" spans="1:2" x14ac:dyDescent="0.25">
      <c r="A2106" s="57">
        <v>23161506</v>
      </c>
      <c r="B2106" s="58" t="s">
        <v>10686</v>
      </c>
    </row>
    <row r="2107" spans="1:2" x14ac:dyDescent="0.25">
      <c r="A2107" s="57">
        <v>23161507</v>
      </c>
      <c r="B2107" s="58" t="s">
        <v>14952</v>
      </c>
    </row>
    <row r="2108" spans="1:2" x14ac:dyDescent="0.25">
      <c r="A2108" s="57">
        <v>23161508</v>
      </c>
      <c r="B2108" s="58" t="s">
        <v>17653</v>
      </c>
    </row>
    <row r="2109" spans="1:2" x14ac:dyDescent="0.25">
      <c r="A2109" s="57">
        <v>23161509</v>
      </c>
      <c r="B2109" s="58" t="s">
        <v>1458</v>
      </c>
    </row>
    <row r="2110" spans="1:2" x14ac:dyDescent="0.25">
      <c r="A2110" s="57">
        <v>23161510</v>
      </c>
      <c r="B2110" s="58" t="s">
        <v>11970</v>
      </c>
    </row>
    <row r="2111" spans="1:2" x14ac:dyDescent="0.25">
      <c r="A2111" s="57">
        <v>23161511</v>
      </c>
      <c r="B2111" s="58" t="s">
        <v>2536</v>
      </c>
    </row>
    <row r="2112" spans="1:2" x14ac:dyDescent="0.25">
      <c r="A2112" s="57">
        <v>23161512</v>
      </c>
      <c r="B2112" s="58" t="s">
        <v>12574</v>
      </c>
    </row>
    <row r="2113" spans="1:2" x14ac:dyDescent="0.25">
      <c r="A2113" s="57">
        <v>23161513</v>
      </c>
      <c r="B2113" s="58" t="s">
        <v>11638</v>
      </c>
    </row>
    <row r="2114" spans="1:2" x14ac:dyDescent="0.25">
      <c r="A2114" s="57">
        <v>23161514</v>
      </c>
      <c r="B2114" s="58" t="s">
        <v>18696</v>
      </c>
    </row>
    <row r="2115" spans="1:2" x14ac:dyDescent="0.25">
      <c r="A2115" s="57">
        <v>23161515</v>
      </c>
      <c r="B2115" s="58" t="s">
        <v>8576</v>
      </c>
    </row>
    <row r="2116" spans="1:2" x14ac:dyDescent="0.25">
      <c r="A2116" s="57">
        <v>23161601</v>
      </c>
      <c r="B2116" s="58" t="s">
        <v>15138</v>
      </c>
    </row>
    <row r="2117" spans="1:2" x14ac:dyDescent="0.25">
      <c r="A2117" s="57">
        <v>23161602</v>
      </c>
      <c r="B2117" s="58" t="s">
        <v>17817</v>
      </c>
    </row>
    <row r="2118" spans="1:2" x14ac:dyDescent="0.25">
      <c r="A2118" s="57">
        <v>23161603</v>
      </c>
      <c r="B2118" s="58" t="s">
        <v>4115</v>
      </c>
    </row>
    <row r="2119" spans="1:2" x14ac:dyDescent="0.25">
      <c r="A2119" s="57">
        <v>23161605</v>
      </c>
      <c r="B2119" s="58" t="s">
        <v>8295</v>
      </c>
    </row>
    <row r="2120" spans="1:2" x14ac:dyDescent="0.25">
      <c r="A2120" s="57">
        <v>23161606</v>
      </c>
      <c r="B2120" s="58" t="s">
        <v>11270</v>
      </c>
    </row>
    <row r="2121" spans="1:2" x14ac:dyDescent="0.25">
      <c r="A2121" s="57">
        <v>23161607</v>
      </c>
      <c r="B2121" s="58" t="s">
        <v>6036</v>
      </c>
    </row>
    <row r="2122" spans="1:2" x14ac:dyDescent="0.25">
      <c r="A2122" s="57">
        <v>23161608</v>
      </c>
      <c r="B2122" s="58" t="s">
        <v>10144</v>
      </c>
    </row>
    <row r="2123" spans="1:2" x14ac:dyDescent="0.25">
      <c r="A2123" s="57">
        <v>23171501</v>
      </c>
      <c r="B2123" s="58" t="s">
        <v>13400</v>
      </c>
    </row>
    <row r="2124" spans="1:2" x14ac:dyDescent="0.25">
      <c r="A2124" s="57">
        <v>23171502</v>
      </c>
      <c r="B2124" s="58" t="s">
        <v>1920</v>
      </c>
    </row>
    <row r="2125" spans="1:2" x14ac:dyDescent="0.25">
      <c r="A2125" s="57">
        <v>23171504</v>
      </c>
      <c r="B2125" s="58" t="s">
        <v>4752</v>
      </c>
    </row>
    <row r="2126" spans="1:2" x14ac:dyDescent="0.25">
      <c r="A2126" s="57">
        <v>23171505</v>
      </c>
      <c r="B2126" s="58" t="s">
        <v>15079</v>
      </c>
    </row>
    <row r="2127" spans="1:2" x14ac:dyDescent="0.25">
      <c r="A2127" s="57">
        <v>23171506</v>
      </c>
      <c r="B2127" s="58" t="s">
        <v>2367</v>
      </c>
    </row>
    <row r="2128" spans="1:2" x14ac:dyDescent="0.25">
      <c r="A2128" s="57">
        <v>23171507</v>
      </c>
      <c r="B2128" s="58" t="s">
        <v>17720</v>
      </c>
    </row>
    <row r="2129" spans="1:2" x14ac:dyDescent="0.25">
      <c r="A2129" s="57">
        <v>23171508</v>
      </c>
      <c r="B2129" s="58" t="s">
        <v>7798</v>
      </c>
    </row>
    <row r="2130" spans="1:2" x14ac:dyDescent="0.25">
      <c r="A2130" s="57">
        <v>23171509</v>
      </c>
      <c r="B2130" s="58" t="s">
        <v>8601</v>
      </c>
    </row>
    <row r="2131" spans="1:2" x14ac:dyDescent="0.25">
      <c r="A2131" s="57">
        <v>23171510</v>
      </c>
      <c r="B2131" s="58" t="s">
        <v>522</v>
      </c>
    </row>
    <row r="2132" spans="1:2" x14ac:dyDescent="0.25">
      <c r="A2132" s="57">
        <v>23171511</v>
      </c>
      <c r="B2132" s="58" t="s">
        <v>9474</v>
      </c>
    </row>
    <row r="2133" spans="1:2" x14ac:dyDescent="0.25">
      <c r="A2133" s="57">
        <v>23171512</v>
      </c>
      <c r="B2133" s="58" t="s">
        <v>10568</v>
      </c>
    </row>
    <row r="2134" spans="1:2" x14ac:dyDescent="0.25">
      <c r="A2134" s="57">
        <v>23171513</v>
      </c>
      <c r="B2134" s="58" t="s">
        <v>5939</v>
      </c>
    </row>
    <row r="2135" spans="1:2" x14ac:dyDescent="0.25">
      <c r="A2135" s="57">
        <v>23171514</v>
      </c>
      <c r="B2135" s="58" t="s">
        <v>8445</v>
      </c>
    </row>
    <row r="2136" spans="1:2" x14ac:dyDescent="0.25">
      <c r="A2136" s="57">
        <v>23171515</v>
      </c>
      <c r="B2136" s="58" t="s">
        <v>373</v>
      </c>
    </row>
    <row r="2137" spans="1:2" x14ac:dyDescent="0.25">
      <c r="A2137" s="57">
        <v>23171517</v>
      </c>
      <c r="B2137" s="58" t="s">
        <v>4752</v>
      </c>
    </row>
    <row r="2138" spans="1:2" x14ac:dyDescent="0.25">
      <c r="A2138" s="57">
        <v>23171518</v>
      </c>
      <c r="B2138" s="58" t="s">
        <v>6824</v>
      </c>
    </row>
    <row r="2139" spans="1:2" x14ac:dyDescent="0.25">
      <c r="A2139" s="57">
        <v>23171519</v>
      </c>
      <c r="B2139" s="58" t="s">
        <v>15871</v>
      </c>
    </row>
    <row r="2140" spans="1:2" x14ac:dyDescent="0.25">
      <c r="A2140" s="57">
        <v>23171520</v>
      </c>
      <c r="B2140" s="58" t="s">
        <v>7455</v>
      </c>
    </row>
    <row r="2141" spans="1:2" x14ac:dyDescent="0.25">
      <c r="A2141" s="57">
        <v>23171521</v>
      </c>
      <c r="B2141" s="58" t="s">
        <v>13407</v>
      </c>
    </row>
    <row r="2142" spans="1:2" x14ac:dyDescent="0.25">
      <c r="A2142" s="57">
        <v>23171522</v>
      </c>
      <c r="B2142" s="58" t="s">
        <v>15973</v>
      </c>
    </row>
    <row r="2143" spans="1:2" x14ac:dyDescent="0.25">
      <c r="A2143" s="57">
        <v>23171523</v>
      </c>
      <c r="B2143" s="58" t="s">
        <v>7385</v>
      </c>
    </row>
    <row r="2144" spans="1:2" x14ac:dyDescent="0.25">
      <c r="A2144" s="57">
        <v>23171524</v>
      </c>
      <c r="B2144" s="58" t="s">
        <v>10218</v>
      </c>
    </row>
    <row r="2145" spans="1:2" x14ac:dyDescent="0.25">
      <c r="A2145" s="57">
        <v>23171525</v>
      </c>
      <c r="B2145" s="58" t="s">
        <v>17801</v>
      </c>
    </row>
    <row r="2146" spans="1:2" x14ac:dyDescent="0.25">
      <c r="A2146" s="57">
        <v>23171526</v>
      </c>
      <c r="B2146" s="58" t="s">
        <v>6303</v>
      </c>
    </row>
    <row r="2147" spans="1:2" x14ac:dyDescent="0.25">
      <c r="A2147" s="57">
        <v>23171527</v>
      </c>
      <c r="B2147" s="58" t="s">
        <v>5481</v>
      </c>
    </row>
    <row r="2148" spans="1:2" x14ac:dyDescent="0.25">
      <c r="A2148" s="57">
        <v>23171528</v>
      </c>
      <c r="B2148" s="58" t="s">
        <v>16743</v>
      </c>
    </row>
    <row r="2149" spans="1:2" x14ac:dyDescent="0.25">
      <c r="A2149" s="57">
        <v>23171529</v>
      </c>
      <c r="B2149" s="58" t="s">
        <v>5807</v>
      </c>
    </row>
    <row r="2150" spans="1:2" x14ac:dyDescent="0.25">
      <c r="A2150" s="57">
        <v>23171530</v>
      </c>
      <c r="B2150" s="58" t="s">
        <v>17605</v>
      </c>
    </row>
    <row r="2151" spans="1:2" x14ac:dyDescent="0.25">
      <c r="A2151" s="57">
        <v>23171531</v>
      </c>
      <c r="B2151" s="58" t="s">
        <v>10313</v>
      </c>
    </row>
    <row r="2152" spans="1:2" x14ac:dyDescent="0.25">
      <c r="A2152" s="57">
        <v>23171532</v>
      </c>
      <c r="B2152" s="58" t="s">
        <v>6736</v>
      </c>
    </row>
    <row r="2153" spans="1:2" x14ac:dyDescent="0.25">
      <c r="A2153" s="57">
        <v>23171533</v>
      </c>
      <c r="B2153" s="58" t="s">
        <v>13597</v>
      </c>
    </row>
    <row r="2154" spans="1:2" x14ac:dyDescent="0.25">
      <c r="A2154" s="57">
        <v>23171534</v>
      </c>
      <c r="B2154" s="58" t="s">
        <v>1683</v>
      </c>
    </row>
    <row r="2155" spans="1:2" x14ac:dyDescent="0.25">
      <c r="A2155" s="57">
        <v>23171535</v>
      </c>
      <c r="B2155" s="58" t="s">
        <v>4820</v>
      </c>
    </row>
    <row r="2156" spans="1:2" x14ac:dyDescent="0.25">
      <c r="A2156" s="57">
        <v>23171536</v>
      </c>
      <c r="B2156" s="58" t="s">
        <v>15782</v>
      </c>
    </row>
    <row r="2157" spans="1:2" x14ac:dyDescent="0.25">
      <c r="A2157" s="57">
        <v>23171537</v>
      </c>
      <c r="B2157" s="58" t="s">
        <v>17355</v>
      </c>
    </row>
    <row r="2158" spans="1:2" x14ac:dyDescent="0.25">
      <c r="A2158" s="57">
        <v>23171538</v>
      </c>
      <c r="B2158" s="58" t="s">
        <v>15141</v>
      </c>
    </row>
    <row r="2159" spans="1:2" x14ac:dyDescent="0.25">
      <c r="A2159" s="57">
        <v>23171539</v>
      </c>
      <c r="B2159" s="58" t="s">
        <v>1432</v>
      </c>
    </row>
    <row r="2160" spans="1:2" x14ac:dyDescent="0.25">
      <c r="A2160" s="57">
        <v>23171540</v>
      </c>
      <c r="B2160" s="58" t="s">
        <v>1900</v>
      </c>
    </row>
    <row r="2161" spans="1:2" x14ac:dyDescent="0.25">
      <c r="A2161" s="57">
        <v>23171541</v>
      </c>
      <c r="B2161" s="58" t="s">
        <v>35</v>
      </c>
    </row>
    <row r="2162" spans="1:2" x14ac:dyDescent="0.25">
      <c r="A2162" s="57">
        <v>23171602</v>
      </c>
      <c r="B2162" s="58" t="s">
        <v>16027</v>
      </c>
    </row>
    <row r="2163" spans="1:2" x14ac:dyDescent="0.25">
      <c r="A2163" s="57">
        <v>23171603</v>
      </c>
      <c r="B2163" s="58" t="s">
        <v>12163</v>
      </c>
    </row>
    <row r="2164" spans="1:2" x14ac:dyDescent="0.25">
      <c r="A2164" s="57">
        <v>23171604</v>
      </c>
      <c r="B2164" s="58" t="s">
        <v>14999</v>
      </c>
    </row>
    <row r="2165" spans="1:2" x14ac:dyDescent="0.25">
      <c r="A2165" s="57">
        <v>23171605</v>
      </c>
      <c r="B2165" s="58" t="s">
        <v>16829</v>
      </c>
    </row>
    <row r="2166" spans="1:2" x14ac:dyDescent="0.25">
      <c r="A2166" s="57">
        <v>23171606</v>
      </c>
      <c r="B2166" s="58" t="s">
        <v>14470</v>
      </c>
    </row>
    <row r="2167" spans="1:2" x14ac:dyDescent="0.25">
      <c r="A2167" s="57">
        <v>23171607</v>
      </c>
      <c r="B2167" s="58" t="s">
        <v>11432</v>
      </c>
    </row>
    <row r="2168" spans="1:2" x14ac:dyDescent="0.25">
      <c r="A2168" s="57">
        <v>23171608</v>
      </c>
      <c r="B2168" s="58" t="s">
        <v>5039</v>
      </c>
    </row>
    <row r="2169" spans="1:2" x14ac:dyDescent="0.25">
      <c r="A2169" s="57">
        <v>23171609</v>
      </c>
      <c r="B2169" s="58" t="s">
        <v>5423</v>
      </c>
    </row>
    <row r="2170" spans="1:2" x14ac:dyDescent="0.25">
      <c r="A2170" s="57">
        <v>23171610</v>
      </c>
      <c r="B2170" s="58" t="s">
        <v>16681</v>
      </c>
    </row>
    <row r="2171" spans="1:2" x14ac:dyDescent="0.25">
      <c r="A2171" s="57">
        <v>23171611</v>
      </c>
      <c r="B2171" s="58" t="s">
        <v>11137</v>
      </c>
    </row>
    <row r="2172" spans="1:2" x14ac:dyDescent="0.25">
      <c r="A2172" s="57">
        <v>23171612</v>
      </c>
      <c r="B2172" s="58" t="s">
        <v>6823</v>
      </c>
    </row>
    <row r="2173" spans="1:2" x14ac:dyDescent="0.25">
      <c r="A2173" s="57">
        <v>23171613</v>
      </c>
      <c r="B2173" s="58" t="s">
        <v>6273</v>
      </c>
    </row>
    <row r="2174" spans="1:2" x14ac:dyDescent="0.25">
      <c r="A2174" s="57">
        <v>23171614</v>
      </c>
      <c r="B2174" s="58" t="s">
        <v>14692</v>
      </c>
    </row>
    <row r="2175" spans="1:2" x14ac:dyDescent="0.25">
      <c r="A2175" s="57">
        <v>23171615</v>
      </c>
      <c r="B2175" s="58" t="s">
        <v>11341</v>
      </c>
    </row>
    <row r="2176" spans="1:2" x14ac:dyDescent="0.25">
      <c r="A2176" s="57">
        <v>23171616</v>
      </c>
      <c r="B2176" s="58" t="s">
        <v>351</v>
      </c>
    </row>
    <row r="2177" spans="1:2" x14ac:dyDescent="0.25">
      <c r="A2177" s="57">
        <v>23171617</v>
      </c>
      <c r="B2177" s="58" t="s">
        <v>18474</v>
      </c>
    </row>
    <row r="2178" spans="1:2" x14ac:dyDescent="0.25">
      <c r="A2178" s="57">
        <v>23171618</v>
      </c>
      <c r="B2178" s="58" t="s">
        <v>106</v>
      </c>
    </row>
    <row r="2179" spans="1:2" x14ac:dyDescent="0.25">
      <c r="A2179" s="57">
        <v>23171619</v>
      </c>
      <c r="B2179" s="58" t="s">
        <v>9183</v>
      </c>
    </row>
    <row r="2180" spans="1:2" x14ac:dyDescent="0.25">
      <c r="A2180" s="57">
        <v>23171620</v>
      </c>
      <c r="B2180" s="58" t="s">
        <v>17113</v>
      </c>
    </row>
    <row r="2181" spans="1:2" x14ac:dyDescent="0.25">
      <c r="A2181" s="57">
        <v>23171621</v>
      </c>
      <c r="B2181" s="58" t="s">
        <v>10611</v>
      </c>
    </row>
    <row r="2182" spans="1:2" x14ac:dyDescent="0.25">
      <c r="A2182" s="57">
        <v>23171622</v>
      </c>
      <c r="B2182" s="58" t="s">
        <v>16882</v>
      </c>
    </row>
    <row r="2183" spans="1:2" x14ac:dyDescent="0.25">
      <c r="A2183" s="57">
        <v>23171623</v>
      </c>
      <c r="B2183" s="58" t="s">
        <v>16373</v>
      </c>
    </row>
    <row r="2184" spans="1:2" x14ac:dyDescent="0.25">
      <c r="A2184" s="57">
        <v>23171701</v>
      </c>
      <c r="B2184" s="58" t="s">
        <v>3022</v>
      </c>
    </row>
    <row r="2185" spans="1:2" x14ac:dyDescent="0.25">
      <c r="A2185" s="57">
        <v>23171702</v>
      </c>
      <c r="B2185" s="58" t="s">
        <v>1496</v>
      </c>
    </row>
    <row r="2186" spans="1:2" x14ac:dyDescent="0.25">
      <c r="A2186" s="57">
        <v>23171703</v>
      </c>
      <c r="B2186" s="58" t="s">
        <v>2652</v>
      </c>
    </row>
    <row r="2187" spans="1:2" x14ac:dyDescent="0.25">
      <c r="A2187" s="57">
        <v>23171704</v>
      </c>
      <c r="B2187" s="58" t="s">
        <v>14706</v>
      </c>
    </row>
    <row r="2188" spans="1:2" x14ac:dyDescent="0.25">
      <c r="A2188" s="57">
        <v>23171705</v>
      </c>
      <c r="B2188" s="58" t="s">
        <v>5541</v>
      </c>
    </row>
    <row r="2189" spans="1:2" x14ac:dyDescent="0.25">
      <c r="A2189" s="57">
        <v>23171706</v>
      </c>
      <c r="B2189" s="58" t="s">
        <v>15185</v>
      </c>
    </row>
    <row r="2190" spans="1:2" x14ac:dyDescent="0.25">
      <c r="A2190" s="57">
        <v>23171707</v>
      </c>
      <c r="B2190" s="58" t="s">
        <v>9210</v>
      </c>
    </row>
    <row r="2191" spans="1:2" x14ac:dyDescent="0.25">
      <c r="A2191" s="57">
        <v>23171708</v>
      </c>
      <c r="B2191" s="58" t="s">
        <v>14781</v>
      </c>
    </row>
    <row r="2192" spans="1:2" x14ac:dyDescent="0.25">
      <c r="A2192" s="57">
        <v>23171801</v>
      </c>
      <c r="B2192" s="58" t="s">
        <v>5111</v>
      </c>
    </row>
    <row r="2193" spans="1:2" x14ac:dyDescent="0.25">
      <c r="A2193" s="57">
        <v>23171802</v>
      </c>
      <c r="B2193" s="58" t="s">
        <v>5553</v>
      </c>
    </row>
    <row r="2194" spans="1:2" x14ac:dyDescent="0.25">
      <c r="A2194" s="57">
        <v>23171803</v>
      </c>
      <c r="B2194" s="58" t="s">
        <v>9946</v>
      </c>
    </row>
    <row r="2195" spans="1:2" x14ac:dyDescent="0.25">
      <c r="A2195" s="57">
        <v>23171804</v>
      </c>
      <c r="B2195" s="58" t="s">
        <v>14700</v>
      </c>
    </row>
    <row r="2196" spans="1:2" x14ac:dyDescent="0.25">
      <c r="A2196" s="57">
        <v>23171805</v>
      </c>
      <c r="B2196" s="58" t="s">
        <v>6428</v>
      </c>
    </row>
    <row r="2197" spans="1:2" x14ac:dyDescent="0.25">
      <c r="A2197" s="57">
        <v>23171806</v>
      </c>
      <c r="B2197" s="58" t="s">
        <v>1455</v>
      </c>
    </row>
    <row r="2198" spans="1:2" x14ac:dyDescent="0.25">
      <c r="A2198" s="57">
        <v>23171901</v>
      </c>
      <c r="B2198" s="58" t="s">
        <v>11136</v>
      </c>
    </row>
    <row r="2199" spans="1:2" x14ac:dyDescent="0.25">
      <c r="A2199" s="57">
        <v>23171902</v>
      </c>
      <c r="B2199" s="58" t="s">
        <v>15019</v>
      </c>
    </row>
    <row r="2200" spans="1:2" x14ac:dyDescent="0.25">
      <c r="A2200" s="57">
        <v>23171903</v>
      </c>
      <c r="B2200" s="58" t="s">
        <v>144</v>
      </c>
    </row>
    <row r="2201" spans="1:2" x14ac:dyDescent="0.25">
      <c r="A2201" s="57">
        <v>23171904</v>
      </c>
      <c r="B2201" s="58" t="s">
        <v>18522</v>
      </c>
    </row>
    <row r="2202" spans="1:2" x14ac:dyDescent="0.25">
      <c r="A2202" s="57">
        <v>23171905</v>
      </c>
      <c r="B2202" s="58" t="s">
        <v>9763</v>
      </c>
    </row>
    <row r="2203" spans="1:2" x14ac:dyDescent="0.25">
      <c r="A2203" s="57">
        <v>23171906</v>
      </c>
      <c r="B2203" s="58" t="s">
        <v>1680</v>
      </c>
    </row>
    <row r="2204" spans="1:2" x14ac:dyDescent="0.25">
      <c r="A2204" s="57">
        <v>23172001</v>
      </c>
      <c r="B2204" s="58" t="s">
        <v>10802</v>
      </c>
    </row>
    <row r="2205" spans="1:2" x14ac:dyDescent="0.25">
      <c r="A2205" s="57">
        <v>23172002</v>
      </c>
      <c r="B2205" s="58" t="s">
        <v>2021</v>
      </c>
    </row>
    <row r="2206" spans="1:2" x14ac:dyDescent="0.25">
      <c r="A2206" s="57">
        <v>23172003</v>
      </c>
      <c r="B2206" s="58" t="s">
        <v>14453</v>
      </c>
    </row>
    <row r="2207" spans="1:2" x14ac:dyDescent="0.25">
      <c r="A2207" s="57">
        <v>23172005</v>
      </c>
      <c r="B2207" s="58" t="s">
        <v>10075</v>
      </c>
    </row>
    <row r="2208" spans="1:2" x14ac:dyDescent="0.25">
      <c r="A2208" s="57">
        <v>23172006</v>
      </c>
      <c r="B2208" s="58" t="s">
        <v>1379</v>
      </c>
    </row>
    <row r="2209" spans="1:2" x14ac:dyDescent="0.25">
      <c r="A2209" s="57">
        <v>23172007</v>
      </c>
      <c r="B2209" s="58" t="s">
        <v>4864</v>
      </c>
    </row>
    <row r="2210" spans="1:2" x14ac:dyDescent="0.25">
      <c r="A2210" s="57">
        <v>23172008</v>
      </c>
      <c r="B2210" s="58" t="s">
        <v>11052</v>
      </c>
    </row>
    <row r="2211" spans="1:2" x14ac:dyDescent="0.25">
      <c r="A2211" s="57">
        <v>23172009</v>
      </c>
      <c r="B2211" s="58" t="s">
        <v>15142</v>
      </c>
    </row>
    <row r="2212" spans="1:2" x14ac:dyDescent="0.25">
      <c r="A2212" s="57">
        <v>23172010</v>
      </c>
      <c r="B2212" s="58" t="s">
        <v>2696</v>
      </c>
    </row>
    <row r="2213" spans="1:2" x14ac:dyDescent="0.25">
      <c r="A2213" s="57">
        <v>23172011</v>
      </c>
      <c r="B2213" s="58" t="s">
        <v>16474</v>
      </c>
    </row>
    <row r="2214" spans="1:2" x14ac:dyDescent="0.25">
      <c r="A2214" s="57">
        <v>23172012</v>
      </c>
      <c r="B2214" s="58" t="s">
        <v>15512</v>
      </c>
    </row>
    <row r="2215" spans="1:2" x14ac:dyDescent="0.25">
      <c r="A2215" s="57">
        <v>23172013</v>
      </c>
      <c r="B2215" s="58" t="s">
        <v>5753</v>
      </c>
    </row>
    <row r="2216" spans="1:2" x14ac:dyDescent="0.25">
      <c r="A2216" s="57">
        <v>23172014</v>
      </c>
      <c r="B2216" s="58" t="s">
        <v>15626</v>
      </c>
    </row>
    <row r="2217" spans="1:2" x14ac:dyDescent="0.25">
      <c r="A2217" s="57">
        <v>23172015</v>
      </c>
      <c r="B2217" s="58" t="s">
        <v>14781</v>
      </c>
    </row>
    <row r="2218" spans="1:2" x14ac:dyDescent="0.25">
      <c r="A2218" s="57">
        <v>23181501</v>
      </c>
      <c r="B2218" s="58" t="s">
        <v>8012</v>
      </c>
    </row>
    <row r="2219" spans="1:2" x14ac:dyDescent="0.25">
      <c r="A2219" s="57">
        <v>23181502</v>
      </c>
      <c r="B2219" s="58" t="s">
        <v>10448</v>
      </c>
    </row>
    <row r="2220" spans="1:2" x14ac:dyDescent="0.25">
      <c r="A2220" s="57">
        <v>23181504</v>
      </c>
      <c r="B2220" s="58" t="s">
        <v>6770</v>
      </c>
    </row>
    <row r="2221" spans="1:2" x14ac:dyDescent="0.25">
      <c r="A2221" s="57">
        <v>23181505</v>
      </c>
      <c r="B2221" s="58" t="s">
        <v>15382</v>
      </c>
    </row>
    <row r="2222" spans="1:2" x14ac:dyDescent="0.25">
      <c r="A2222" s="57">
        <v>23181506</v>
      </c>
      <c r="B2222" s="58" t="s">
        <v>1905</v>
      </c>
    </row>
    <row r="2223" spans="1:2" x14ac:dyDescent="0.25">
      <c r="A2223" s="57">
        <v>23181507</v>
      </c>
      <c r="B2223" s="58" t="s">
        <v>17260</v>
      </c>
    </row>
    <row r="2224" spans="1:2" x14ac:dyDescent="0.25">
      <c r="A2224" s="57">
        <v>23181508</v>
      </c>
      <c r="B2224" s="58" t="s">
        <v>989</v>
      </c>
    </row>
    <row r="2225" spans="1:2" x14ac:dyDescent="0.25">
      <c r="A2225" s="57">
        <v>23181509</v>
      </c>
      <c r="B2225" s="58" t="s">
        <v>10179</v>
      </c>
    </row>
    <row r="2226" spans="1:2" x14ac:dyDescent="0.25">
      <c r="A2226" s="57">
        <v>23181510</v>
      </c>
      <c r="B2226" s="58" t="s">
        <v>18004</v>
      </c>
    </row>
    <row r="2227" spans="1:2" x14ac:dyDescent="0.25">
      <c r="A2227" s="57">
        <v>23181511</v>
      </c>
      <c r="B2227" s="58" t="s">
        <v>10882</v>
      </c>
    </row>
    <row r="2228" spans="1:2" x14ac:dyDescent="0.25">
      <c r="A2228" s="57">
        <v>23181512</v>
      </c>
      <c r="B2228" s="58" t="s">
        <v>4986</v>
      </c>
    </row>
    <row r="2229" spans="1:2" x14ac:dyDescent="0.25">
      <c r="A2229" s="57">
        <v>23181513</v>
      </c>
      <c r="B2229" s="58" t="s">
        <v>3757</v>
      </c>
    </row>
    <row r="2230" spans="1:2" x14ac:dyDescent="0.25">
      <c r="A2230" s="57">
        <v>23181601</v>
      </c>
      <c r="B2230" s="58" t="s">
        <v>16267</v>
      </c>
    </row>
    <row r="2231" spans="1:2" x14ac:dyDescent="0.25">
      <c r="A2231" s="57">
        <v>23181602</v>
      </c>
      <c r="B2231" s="58" t="s">
        <v>13631</v>
      </c>
    </row>
    <row r="2232" spans="1:2" x14ac:dyDescent="0.25">
      <c r="A2232" s="57">
        <v>23181603</v>
      </c>
      <c r="B2232" s="58" t="s">
        <v>3128</v>
      </c>
    </row>
    <row r="2233" spans="1:2" x14ac:dyDescent="0.25">
      <c r="A2233" s="57">
        <v>23181604</v>
      </c>
      <c r="B2233" s="58" t="s">
        <v>225</v>
      </c>
    </row>
    <row r="2234" spans="1:2" x14ac:dyDescent="0.25">
      <c r="A2234" s="57">
        <v>23181605</v>
      </c>
      <c r="B2234" s="58" t="s">
        <v>16730</v>
      </c>
    </row>
    <row r="2235" spans="1:2" x14ac:dyDescent="0.25">
      <c r="A2235" s="57">
        <v>23181606</v>
      </c>
      <c r="B2235" s="58" t="s">
        <v>16971</v>
      </c>
    </row>
    <row r="2236" spans="1:2" x14ac:dyDescent="0.25">
      <c r="A2236" s="57">
        <v>23181701</v>
      </c>
      <c r="B2236" s="58" t="s">
        <v>10878</v>
      </c>
    </row>
    <row r="2237" spans="1:2" x14ac:dyDescent="0.25">
      <c r="A2237" s="57">
        <v>23181702</v>
      </c>
      <c r="B2237" s="58" t="s">
        <v>13556</v>
      </c>
    </row>
    <row r="2238" spans="1:2" x14ac:dyDescent="0.25">
      <c r="A2238" s="57">
        <v>23181703</v>
      </c>
      <c r="B2238" s="58" t="s">
        <v>9424</v>
      </c>
    </row>
    <row r="2239" spans="1:2" x14ac:dyDescent="0.25">
      <c r="A2239" s="57">
        <v>23181704</v>
      </c>
      <c r="B2239" s="58" t="s">
        <v>7298</v>
      </c>
    </row>
    <row r="2240" spans="1:2" x14ac:dyDescent="0.25">
      <c r="A2240" s="57">
        <v>23181801</v>
      </c>
      <c r="B2240" s="58" t="s">
        <v>13848</v>
      </c>
    </row>
    <row r="2241" spans="1:2" x14ac:dyDescent="0.25">
      <c r="A2241" s="57">
        <v>23181802</v>
      </c>
      <c r="B2241" s="58" t="s">
        <v>11570</v>
      </c>
    </row>
    <row r="2242" spans="1:2" x14ac:dyDescent="0.25">
      <c r="A2242" s="57">
        <v>23181803</v>
      </c>
      <c r="B2242" s="58" t="s">
        <v>13911</v>
      </c>
    </row>
    <row r="2243" spans="1:2" x14ac:dyDescent="0.25">
      <c r="A2243" s="57">
        <v>23181804</v>
      </c>
      <c r="B2243" s="58" t="s">
        <v>2331</v>
      </c>
    </row>
    <row r="2244" spans="1:2" x14ac:dyDescent="0.25">
      <c r="A2244" s="57">
        <v>23191001</v>
      </c>
      <c r="B2244" s="58" t="s">
        <v>15927</v>
      </c>
    </row>
    <row r="2245" spans="1:2" x14ac:dyDescent="0.25">
      <c r="A2245" s="57">
        <v>23191002</v>
      </c>
      <c r="B2245" s="58" t="s">
        <v>8791</v>
      </c>
    </row>
    <row r="2246" spans="1:2" x14ac:dyDescent="0.25">
      <c r="A2246" s="57">
        <v>23191003</v>
      </c>
      <c r="B2246" s="58" t="s">
        <v>18751</v>
      </c>
    </row>
    <row r="2247" spans="1:2" x14ac:dyDescent="0.25">
      <c r="A2247" s="57">
        <v>23191004</v>
      </c>
      <c r="B2247" s="58" t="s">
        <v>11688</v>
      </c>
    </row>
    <row r="2248" spans="1:2" x14ac:dyDescent="0.25">
      <c r="A2248" s="57">
        <v>23191005</v>
      </c>
      <c r="B2248" s="58" t="s">
        <v>7400</v>
      </c>
    </row>
    <row r="2249" spans="1:2" x14ac:dyDescent="0.25">
      <c r="A2249" s="57">
        <v>23191101</v>
      </c>
      <c r="B2249" s="58" t="s">
        <v>13964</v>
      </c>
    </row>
    <row r="2250" spans="1:2" x14ac:dyDescent="0.25">
      <c r="A2250" s="57">
        <v>23191102</v>
      </c>
      <c r="B2250" s="58" t="s">
        <v>6581</v>
      </c>
    </row>
    <row r="2251" spans="1:2" x14ac:dyDescent="0.25">
      <c r="A2251" s="57">
        <v>23191201</v>
      </c>
      <c r="B2251" s="58" t="s">
        <v>13022</v>
      </c>
    </row>
    <row r="2252" spans="1:2" x14ac:dyDescent="0.25">
      <c r="A2252" s="57">
        <v>23191202</v>
      </c>
      <c r="B2252" s="58" t="s">
        <v>1167</v>
      </c>
    </row>
    <row r="2253" spans="1:2" x14ac:dyDescent="0.25">
      <c r="A2253" s="57">
        <v>23201001</v>
      </c>
      <c r="B2253" s="58" t="s">
        <v>6511</v>
      </c>
    </row>
    <row r="2254" spans="1:2" x14ac:dyDescent="0.25">
      <c r="A2254" s="57">
        <v>23201002</v>
      </c>
      <c r="B2254" s="58" t="s">
        <v>18771</v>
      </c>
    </row>
    <row r="2255" spans="1:2" x14ac:dyDescent="0.25">
      <c r="A2255" s="57">
        <v>23201003</v>
      </c>
      <c r="B2255" s="58" t="s">
        <v>40</v>
      </c>
    </row>
    <row r="2256" spans="1:2" x14ac:dyDescent="0.25">
      <c r="A2256" s="57">
        <v>23201004</v>
      </c>
      <c r="B2256" s="58" t="s">
        <v>67</v>
      </c>
    </row>
    <row r="2257" spans="1:2" x14ac:dyDescent="0.25">
      <c r="A2257" s="57">
        <v>23201005</v>
      </c>
      <c r="B2257" s="58" t="s">
        <v>3434</v>
      </c>
    </row>
    <row r="2258" spans="1:2" x14ac:dyDescent="0.25">
      <c r="A2258" s="57">
        <v>23201101</v>
      </c>
      <c r="B2258" s="58" t="s">
        <v>12342</v>
      </c>
    </row>
    <row r="2259" spans="1:2" x14ac:dyDescent="0.25">
      <c r="A2259" s="57">
        <v>23201102</v>
      </c>
      <c r="B2259" s="58" t="s">
        <v>489</v>
      </c>
    </row>
    <row r="2260" spans="1:2" x14ac:dyDescent="0.25">
      <c r="A2260" s="57">
        <v>23201201</v>
      </c>
      <c r="B2260" s="58" t="s">
        <v>12688</v>
      </c>
    </row>
    <row r="2261" spans="1:2" x14ac:dyDescent="0.25">
      <c r="A2261" s="57">
        <v>23201202</v>
      </c>
      <c r="B2261" s="58" t="s">
        <v>18025</v>
      </c>
    </row>
    <row r="2262" spans="1:2" x14ac:dyDescent="0.25">
      <c r="A2262" s="57">
        <v>23211001</v>
      </c>
      <c r="B2262" s="58" t="s">
        <v>12000</v>
      </c>
    </row>
    <row r="2263" spans="1:2" x14ac:dyDescent="0.25">
      <c r="A2263" s="57">
        <v>23211002</v>
      </c>
      <c r="B2263" s="58" t="s">
        <v>1597</v>
      </c>
    </row>
    <row r="2264" spans="1:2" x14ac:dyDescent="0.25">
      <c r="A2264" s="57">
        <v>23211101</v>
      </c>
      <c r="B2264" s="58" t="s">
        <v>10982</v>
      </c>
    </row>
    <row r="2265" spans="1:2" x14ac:dyDescent="0.25">
      <c r="A2265" s="57">
        <v>23221001</v>
      </c>
      <c r="B2265" s="58" t="s">
        <v>1441</v>
      </c>
    </row>
    <row r="2266" spans="1:2" x14ac:dyDescent="0.25">
      <c r="A2266" s="57">
        <v>23221002</v>
      </c>
      <c r="B2266" s="58" t="s">
        <v>6199</v>
      </c>
    </row>
    <row r="2267" spans="1:2" x14ac:dyDescent="0.25">
      <c r="A2267" s="57">
        <v>23221101</v>
      </c>
      <c r="B2267" s="58" t="s">
        <v>16399</v>
      </c>
    </row>
    <row r="2268" spans="1:2" x14ac:dyDescent="0.25">
      <c r="A2268" s="57">
        <v>23221201</v>
      </c>
      <c r="B2268" s="58" t="s">
        <v>15701</v>
      </c>
    </row>
    <row r="2269" spans="1:2" x14ac:dyDescent="0.25">
      <c r="A2269" s="57">
        <v>23231001</v>
      </c>
      <c r="B2269" s="58" t="s">
        <v>7759</v>
      </c>
    </row>
    <row r="2270" spans="1:2" x14ac:dyDescent="0.25">
      <c r="A2270" s="57">
        <v>23231002</v>
      </c>
      <c r="B2270" s="58" t="s">
        <v>17858</v>
      </c>
    </row>
    <row r="2271" spans="1:2" x14ac:dyDescent="0.25">
      <c r="A2271" s="57">
        <v>23231101</v>
      </c>
      <c r="B2271" s="58" t="s">
        <v>13771</v>
      </c>
    </row>
    <row r="2272" spans="1:2" x14ac:dyDescent="0.25">
      <c r="A2272" s="57">
        <v>23231102</v>
      </c>
      <c r="B2272" s="58" t="s">
        <v>13375</v>
      </c>
    </row>
    <row r="2273" spans="1:2" x14ac:dyDescent="0.25">
      <c r="A2273" s="57">
        <v>23231201</v>
      </c>
      <c r="B2273" s="58" t="s">
        <v>12893</v>
      </c>
    </row>
    <row r="2274" spans="1:2" x14ac:dyDescent="0.25">
      <c r="A2274" s="57">
        <v>23231202</v>
      </c>
      <c r="B2274" s="58" t="s">
        <v>9259</v>
      </c>
    </row>
    <row r="2275" spans="1:2" x14ac:dyDescent="0.25">
      <c r="A2275" s="57">
        <v>23231301</v>
      </c>
      <c r="B2275" s="58" t="s">
        <v>5125</v>
      </c>
    </row>
    <row r="2276" spans="1:2" x14ac:dyDescent="0.25">
      <c r="A2276" s="57">
        <v>23231302</v>
      </c>
      <c r="B2276" s="58" t="s">
        <v>9390</v>
      </c>
    </row>
    <row r="2277" spans="1:2" x14ac:dyDescent="0.25">
      <c r="A2277" s="57">
        <v>23231401</v>
      </c>
      <c r="B2277" s="58" t="s">
        <v>14060</v>
      </c>
    </row>
    <row r="2278" spans="1:2" x14ac:dyDescent="0.25">
      <c r="A2278" s="57">
        <v>23231402</v>
      </c>
      <c r="B2278" s="58" t="s">
        <v>15485</v>
      </c>
    </row>
    <row r="2279" spans="1:2" x14ac:dyDescent="0.25">
      <c r="A2279" s="57">
        <v>23231501</v>
      </c>
      <c r="B2279" s="58" t="s">
        <v>12114</v>
      </c>
    </row>
    <row r="2280" spans="1:2" x14ac:dyDescent="0.25">
      <c r="A2280" s="57">
        <v>23231502</v>
      </c>
      <c r="B2280" s="58" t="s">
        <v>4118</v>
      </c>
    </row>
    <row r="2281" spans="1:2" x14ac:dyDescent="0.25">
      <c r="A2281" s="57">
        <v>23231601</v>
      </c>
      <c r="B2281" s="58" t="s">
        <v>10947</v>
      </c>
    </row>
    <row r="2282" spans="1:2" x14ac:dyDescent="0.25">
      <c r="A2282" s="57">
        <v>23231602</v>
      </c>
      <c r="B2282" s="58" t="s">
        <v>8696</v>
      </c>
    </row>
    <row r="2283" spans="1:2" x14ac:dyDescent="0.25">
      <c r="A2283" s="57">
        <v>23231701</v>
      </c>
      <c r="B2283" s="58" t="s">
        <v>10677</v>
      </c>
    </row>
    <row r="2284" spans="1:2" x14ac:dyDescent="0.25">
      <c r="A2284" s="57">
        <v>23231801</v>
      </c>
      <c r="B2284" s="58" t="s">
        <v>12886</v>
      </c>
    </row>
    <row r="2285" spans="1:2" x14ac:dyDescent="0.25">
      <c r="A2285" s="57">
        <v>23231901</v>
      </c>
      <c r="B2285" s="58" t="s">
        <v>17023</v>
      </c>
    </row>
    <row r="2286" spans="1:2" x14ac:dyDescent="0.25">
      <c r="A2286" s="57">
        <v>23231902</v>
      </c>
      <c r="B2286" s="58" t="s">
        <v>9699</v>
      </c>
    </row>
    <row r="2287" spans="1:2" x14ac:dyDescent="0.25">
      <c r="A2287" s="57">
        <v>23231903</v>
      </c>
      <c r="B2287" s="58" t="s">
        <v>1841</v>
      </c>
    </row>
    <row r="2288" spans="1:2" x14ac:dyDescent="0.25">
      <c r="A2288" s="57">
        <v>23232001</v>
      </c>
      <c r="B2288" s="58" t="s">
        <v>9581</v>
      </c>
    </row>
    <row r="2289" spans="1:2" x14ac:dyDescent="0.25">
      <c r="A2289" s="57">
        <v>23232101</v>
      </c>
      <c r="B2289" s="58" t="s">
        <v>4825</v>
      </c>
    </row>
    <row r="2290" spans="1:2" x14ac:dyDescent="0.25">
      <c r="A2290" s="57">
        <v>23232201</v>
      </c>
      <c r="B2290" s="58" t="s">
        <v>3845</v>
      </c>
    </row>
    <row r="2291" spans="1:2" x14ac:dyDescent="0.25">
      <c r="A2291" s="57">
        <v>24101501</v>
      </c>
      <c r="B2291" s="58" t="s">
        <v>17038</v>
      </c>
    </row>
    <row r="2292" spans="1:2" x14ac:dyDescent="0.25">
      <c r="A2292" s="57">
        <v>24101502</v>
      </c>
      <c r="B2292" s="58" t="s">
        <v>2884</v>
      </c>
    </row>
    <row r="2293" spans="1:2" x14ac:dyDescent="0.25">
      <c r="A2293" s="57">
        <v>24101503</v>
      </c>
      <c r="B2293" s="58" t="s">
        <v>17280</v>
      </c>
    </row>
    <row r="2294" spans="1:2" x14ac:dyDescent="0.25">
      <c r="A2294" s="57">
        <v>24101504</v>
      </c>
      <c r="B2294" s="58" t="s">
        <v>13424</v>
      </c>
    </row>
    <row r="2295" spans="1:2" x14ac:dyDescent="0.25">
      <c r="A2295" s="57">
        <v>24101505</v>
      </c>
      <c r="B2295" s="58" t="s">
        <v>13705</v>
      </c>
    </row>
    <row r="2296" spans="1:2" x14ac:dyDescent="0.25">
      <c r="A2296" s="57">
        <v>24101506</v>
      </c>
      <c r="B2296" s="58" t="s">
        <v>16039</v>
      </c>
    </row>
    <row r="2297" spans="1:2" x14ac:dyDescent="0.25">
      <c r="A2297" s="57">
        <v>24101507</v>
      </c>
      <c r="B2297" s="58" t="s">
        <v>13756</v>
      </c>
    </row>
    <row r="2298" spans="1:2" x14ac:dyDescent="0.25">
      <c r="A2298" s="57">
        <v>24101508</v>
      </c>
      <c r="B2298" s="58" t="s">
        <v>2050</v>
      </c>
    </row>
    <row r="2299" spans="1:2" x14ac:dyDescent="0.25">
      <c r="A2299" s="57">
        <v>24101509</v>
      </c>
      <c r="B2299" s="58" t="s">
        <v>4503</v>
      </c>
    </row>
    <row r="2300" spans="1:2" x14ac:dyDescent="0.25">
      <c r="A2300" s="57">
        <v>24101510</v>
      </c>
      <c r="B2300" s="58" t="s">
        <v>12426</v>
      </c>
    </row>
    <row r="2301" spans="1:2" x14ac:dyDescent="0.25">
      <c r="A2301" s="57">
        <v>24101511</v>
      </c>
      <c r="B2301" s="58" t="s">
        <v>3700</v>
      </c>
    </row>
    <row r="2302" spans="1:2" x14ac:dyDescent="0.25">
      <c r="A2302" s="57">
        <v>24101512</v>
      </c>
      <c r="B2302" s="58" t="s">
        <v>12375</v>
      </c>
    </row>
    <row r="2303" spans="1:2" x14ac:dyDescent="0.25">
      <c r="A2303" s="57">
        <v>24101601</v>
      </c>
      <c r="B2303" s="58" t="s">
        <v>18368</v>
      </c>
    </row>
    <row r="2304" spans="1:2" x14ac:dyDescent="0.25">
      <c r="A2304" s="57">
        <v>24101602</v>
      </c>
      <c r="B2304" s="58" t="s">
        <v>11711</v>
      </c>
    </row>
    <row r="2305" spans="1:2" x14ac:dyDescent="0.25">
      <c r="A2305" s="57">
        <v>24101603</v>
      </c>
      <c r="B2305" s="58" t="s">
        <v>18615</v>
      </c>
    </row>
    <row r="2306" spans="1:2" x14ac:dyDescent="0.25">
      <c r="A2306" s="57">
        <v>24101604</v>
      </c>
      <c r="B2306" s="58" t="s">
        <v>4369</v>
      </c>
    </row>
    <row r="2307" spans="1:2" x14ac:dyDescent="0.25">
      <c r="A2307" s="57">
        <v>24101605</v>
      </c>
      <c r="B2307" s="58" t="s">
        <v>7212</v>
      </c>
    </row>
    <row r="2308" spans="1:2" x14ac:dyDescent="0.25">
      <c r="A2308" s="57">
        <v>24101606</v>
      </c>
      <c r="B2308" s="58" t="s">
        <v>18515</v>
      </c>
    </row>
    <row r="2309" spans="1:2" x14ac:dyDescent="0.25">
      <c r="A2309" s="57">
        <v>24101608</v>
      </c>
      <c r="B2309" s="58" t="s">
        <v>15449</v>
      </c>
    </row>
    <row r="2310" spans="1:2" x14ac:dyDescent="0.25">
      <c r="A2310" s="57">
        <v>24101609</v>
      </c>
      <c r="B2310" s="58" t="s">
        <v>434</v>
      </c>
    </row>
    <row r="2311" spans="1:2" x14ac:dyDescent="0.25">
      <c r="A2311" s="57">
        <v>24101610</v>
      </c>
      <c r="B2311" s="58" t="s">
        <v>13463</v>
      </c>
    </row>
    <row r="2312" spans="1:2" x14ac:dyDescent="0.25">
      <c r="A2312" s="57">
        <v>24101611</v>
      </c>
      <c r="B2312" s="58" t="s">
        <v>139</v>
      </c>
    </row>
    <row r="2313" spans="1:2" x14ac:dyDescent="0.25">
      <c r="A2313" s="57">
        <v>24101612</v>
      </c>
      <c r="B2313" s="58" t="s">
        <v>13526</v>
      </c>
    </row>
    <row r="2314" spans="1:2" x14ac:dyDescent="0.25">
      <c r="A2314" s="57">
        <v>24101613</v>
      </c>
      <c r="B2314" s="58" t="s">
        <v>12130</v>
      </c>
    </row>
    <row r="2315" spans="1:2" x14ac:dyDescent="0.25">
      <c r="A2315" s="57">
        <v>24101614</v>
      </c>
      <c r="B2315" s="58" t="s">
        <v>11098</v>
      </c>
    </row>
    <row r="2316" spans="1:2" x14ac:dyDescent="0.25">
      <c r="A2316" s="57">
        <v>24101615</v>
      </c>
      <c r="B2316" s="58" t="s">
        <v>12636</v>
      </c>
    </row>
    <row r="2317" spans="1:2" x14ac:dyDescent="0.25">
      <c r="A2317" s="57">
        <v>24101616</v>
      </c>
      <c r="B2317" s="58" t="s">
        <v>17489</v>
      </c>
    </row>
    <row r="2318" spans="1:2" x14ac:dyDescent="0.25">
      <c r="A2318" s="57">
        <v>24101617</v>
      </c>
      <c r="B2318" s="58" t="s">
        <v>15633</v>
      </c>
    </row>
    <row r="2319" spans="1:2" x14ac:dyDescent="0.25">
      <c r="A2319" s="57">
        <v>24101618</v>
      </c>
      <c r="B2319" s="58" t="s">
        <v>18163</v>
      </c>
    </row>
    <row r="2320" spans="1:2" x14ac:dyDescent="0.25">
      <c r="A2320" s="57">
        <v>24101619</v>
      </c>
      <c r="B2320" s="58" t="s">
        <v>9679</v>
      </c>
    </row>
    <row r="2321" spans="1:2" x14ac:dyDescent="0.25">
      <c r="A2321" s="57">
        <v>24101620</v>
      </c>
      <c r="B2321" s="58" t="s">
        <v>14588</v>
      </c>
    </row>
    <row r="2322" spans="1:2" x14ac:dyDescent="0.25">
      <c r="A2322" s="57">
        <v>24101621</v>
      </c>
      <c r="B2322" s="58" t="s">
        <v>5011</v>
      </c>
    </row>
    <row r="2323" spans="1:2" x14ac:dyDescent="0.25">
      <c r="A2323" s="57">
        <v>24101622</v>
      </c>
      <c r="B2323" s="58" t="s">
        <v>8524</v>
      </c>
    </row>
    <row r="2324" spans="1:2" x14ac:dyDescent="0.25">
      <c r="A2324" s="57">
        <v>24101623</v>
      </c>
      <c r="B2324" s="58" t="s">
        <v>8145</v>
      </c>
    </row>
    <row r="2325" spans="1:2" x14ac:dyDescent="0.25">
      <c r="A2325" s="57">
        <v>24101624</v>
      </c>
      <c r="B2325" s="58" t="s">
        <v>8349</v>
      </c>
    </row>
    <row r="2326" spans="1:2" x14ac:dyDescent="0.25">
      <c r="A2326" s="57">
        <v>24101625</v>
      </c>
      <c r="B2326" s="58" t="s">
        <v>165</v>
      </c>
    </row>
    <row r="2327" spans="1:2" x14ac:dyDescent="0.25">
      <c r="A2327" s="57">
        <v>24101626</v>
      </c>
      <c r="B2327" s="58" t="s">
        <v>9541</v>
      </c>
    </row>
    <row r="2328" spans="1:2" x14ac:dyDescent="0.25">
      <c r="A2328" s="57">
        <v>24101627</v>
      </c>
      <c r="B2328" s="58" t="s">
        <v>7700</v>
      </c>
    </row>
    <row r="2329" spans="1:2" x14ac:dyDescent="0.25">
      <c r="A2329" s="57">
        <v>24101628</v>
      </c>
      <c r="B2329" s="58" t="s">
        <v>6545</v>
      </c>
    </row>
    <row r="2330" spans="1:2" x14ac:dyDescent="0.25">
      <c r="A2330" s="57">
        <v>24101629</v>
      </c>
      <c r="B2330" s="58" t="s">
        <v>2457</v>
      </c>
    </row>
    <row r="2331" spans="1:2" x14ac:dyDescent="0.25">
      <c r="A2331" s="57">
        <v>24101630</v>
      </c>
      <c r="B2331" s="58" t="s">
        <v>7630</v>
      </c>
    </row>
    <row r="2332" spans="1:2" x14ac:dyDescent="0.25">
      <c r="A2332" s="57">
        <v>24101631</v>
      </c>
      <c r="B2332" s="58" t="s">
        <v>13190</v>
      </c>
    </row>
    <row r="2333" spans="1:2" x14ac:dyDescent="0.25">
      <c r="A2333" s="57">
        <v>24101632</v>
      </c>
      <c r="B2333" s="58" t="s">
        <v>4973</v>
      </c>
    </row>
    <row r="2334" spans="1:2" x14ac:dyDescent="0.25">
      <c r="A2334" s="57">
        <v>24101633</v>
      </c>
      <c r="B2334" s="58" t="s">
        <v>1944</v>
      </c>
    </row>
    <row r="2335" spans="1:2" x14ac:dyDescent="0.25">
      <c r="A2335" s="57">
        <v>24101634</v>
      </c>
      <c r="B2335" s="58" t="s">
        <v>14885</v>
      </c>
    </row>
    <row r="2336" spans="1:2" x14ac:dyDescent="0.25">
      <c r="A2336" s="57">
        <v>24101701</v>
      </c>
      <c r="B2336" s="58" t="s">
        <v>2521</v>
      </c>
    </row>
    <row r="2337" spans="1:2" x14ac:dyDescent="0.25">
      <c r="A2337" s="57">
        <v>24101702</v>
      </c>
      <c r="B2337" s="58" t="s">
        <v>998</v>
      </c>
    </row>
    <row r="2338" spans="1:2" x14ac:dyDescent="0.25">
      <c r="A2338" s="57">
        <v>24101703</v>
      </c>
      <c r="B2338" s="58" t="s">
        <v>9787</v>
      </c>
    </row>
    <row r="2339" spans="1:2" x14ac:dyDescent="0.25">
      <c r="A2339" s="57">
        <v>24101704</v>
      </c>
      <c r="B2339" s="58" t="s">
        <v>13673</v>
      </c>
    </row>
    <row r="2340" spans="1:2" x14ac:dyDescent="0.25">
      <c r="A2340" s="57">
        <v>24101705</v>
      </c>
      <c r="B2340" s="58" t="s">
        <v>17502</v>
      </c>
    </row>
    <row r="2341" spans="1:2" x14ac:dyDescent="0.25">
      <c r="A2341" s="57">
        <v>24101706</v>
      </c>
      <c r="B2341" s="58" t="s">
        <v>2151</v>
      </c>
    </row>
    <row r="2342" spans="1:2" x14ac:dyDescent="0.25">
      <c r="A2342" s="57">
        <v>24101707</v>
      </c>
      <c r="B2342" s="58" t="s">
        <v>18489</v>
      </c>
    </row>
    <row r="2343" spans="1:2" x14ac:dyDescent="0.25">
      <c r="A2343" s="57">
        <v>24101708</v>
      </c>
      <c r="B2343" s="58" t="s">
        <v>9608</v>
      </c>
    </row>
    <row r="2344" spans="1:2" x14ac:dyDescent="0.25">
      <c r="A2344" s="57">
        <v>24101709</v>
      </c>
      <c r="B2344" s="58" t="s">
        <v>2131</v>
      </c>
    </row>
    <row r="2345" spans="1:2" x14ac:dyDescent="0.25">
      <c r="A2345" s="57">
        <v>24101710</v>
      </c>
      <c r="B2345" s="58" t="s">
        <v>7187</v>
      </c>
    </row>
    <row r="2346" spans="1:2" x14ac:dyDescent="0.25">
      <c r="A2346" s="57">
        <v>24101711</v>
      </c>
      <c r="B2346" s="58" t="s">
        <v>3198</v>
      </c>
    </row>
    <row r="2347" spans="1:2" x14ac:dyDescent="0.25">
      <c r="A2347" s="57">
        <v>24101712</v>
      </c>
      <c r="B2347" s="58" t="s">
        <v>2312</v>
      </c>
    </row>
    <row r="2348" spans="1:2" x14ac:dyDescent="0.25">
      <c r="A2348" s="57">
        <v>24101713</v>
      </c>
      <c r="B2348" s="58" t="s">
        <v>2882</v>
      </c>
    </row>
    <row r="2349" spans="1:2" x14ac:dyDescent="0.25">
      <c r="A2349" s="57">
        <v>24101714</v>
      </c>
      <c r="B2349" s="58" t="s">
        <v>12964</v>
      </c>
    </row>
    <row r="2350" spans="1:2" x14ac:dyDescent="0.25">
      <c r="A2350" s="57">
        <v>24101715</v>
      </c>
      <c r="B2350" s="58" t="s">
        <v>5947</v>
      </c>
    </row>
    <row r="2351" spans="1:2" x14ac:dyDescent="0.25">
      <c r="A2351" s="57">
        <v>24101716</v>
      </c>
      <c r="B2351" s="58" t="s">
        <v>4491</v>
      </c>
    </row>
    <row r="2352" spans="1:2" x14ac:dyDescent="0.25">
      <c r="A2352" s="57">
        <v>24101717</v>
      </c>
      <c r="B2352" s="58" t="s">
        <v>15445</v>
      </c>
    </row>
    <row r="2353" spans="1:2" x14ac:dyDescent="0.25">
      <c r="A2353" s="57">
        <v>24101718</v>
      </c>
      <c r="B2353" s="58" t="s">
        <v>3420</v>
      </c>
    </row>
    <row r="2354" spans="1:2" x14ac:dyDescent="0.25">
      <c r="A2354" s="57">
        <v>24101719</v>
      </c>
      <c r="B2354" s="58" t="s">
        <v>2620</v>
      </c>
    </row>
    <row r="2355" spans="1:2" x14ac:dyDescent="0.25">
      <c r="A2355" s="57">
        <v>24101721</v>
      </c>
      <c r="B2355" s="58" t="s">
        <v>492</v>
      </c>
    </row>
    <row r="2356" spans="1:2" x14ac:dyDescent="0.25">
      <c r="A2356" s="57">
        <v>24101722</v>
      </c>
      <c r="B2356" s="58" t="s">
        <v>1175</v>
      </c>
    </row>
    <row r="2357" spans="1:2" x14ac:dyDescent="0.25">
      <c r="A2357" s="57">
        <v>24101723</v>
      </c>
      <c r="B2357" s="58" t="s">
        <v>4725</v>
      </c>
    </row>
    <row r="2358" spans="1:2" x14ac:dyDescent="0.25">
      <c r="A2358" s="57">
        <v>24101724</v>
      </c>
      <c r="B2358" s="58" t="s">
        <v>13812</v>
      </c>
    </row>
    <row r="2359" spans="1:2" x14ac:dyDescent="0.25">
      <c r="A2359" s="57">
        <v>24101725</v>
      </c>
      <c r="B2359" s="58" t="s">
        <v>8718</v>
      </c>
    </row>
    <row r="2360" spans="1:2" x14ac:dyDescent="0.25">
      <c r="A2360" s="57">
        <v>24101726</v>
      </c>
      <c r="B2360" s="58" t="s">
        <v>8296</v>
      </c>
    </row>
    <row r="2361" spans="1:2" x14ac:dyDescent="0.25">
      <c r="A2361" s="57">
        <v>24101727</v>
      </c>
      <c r="B2361" s="58" t="s">
        <v>15935</v>
      </c>
    </row>
    <row r="2362" spans="1:2" x14ac:dyDescent="0.25">
      <c r="A2362" s="57">
        <v>24101728</v>
      </c>
      <c r="B2362" s="58" t="s">
        <v>16446</v>
      </c>
    </row>
    <row r="2363" spans="1:2" x14ac:dyDescent="0.25">
      <c r="A2363" s="57">
        <v>24101801</v>
      </c>
      <c r="B2363" s="58" t="s">
        <v>9058</v>
      </c>
    </row>
    <row r="2364" spans="1:2" x14ac:dyDescent="0.25">
      <c r="A2364" s="57">
        <v>24101802</v>
      </c>
      <c r="B2364" s="58" t="s">
        <v>9343</v>
      </c>
    </row>
    <row r="2365" spans="1:2" x14ac:dyDescent="0.25">
      <c r="A2365" s="57">
        <v>24101803</v>
      </c>
      <c r="B2365" s="58" t="s">
        <v>2124</v>
      </c>
    </row>
    <row r="2366" spans="1:2" x14ac:dyDescent="0.25">
      <c r="A2366" s="57">
        <v>24101804</v>
      </c>
      <c r="B2366" s="58" t="s">
        <v>232</v>
      </c>
    </row>
    <row r="2367" spans="1:2" x14ac:dyDescent="0.25">
      <c r="A2367" s="57">
        <v>24101805</v>
      </c>
      <c r="B2367" s="58" t="s">
        <v>9886</v>
      </c>
    </row>
    <row r="2368" spans="1:2" x14ac:dyDescent="0.25">
      <c r="A2368" s="57">
        <v>24101806</v>
      </c>
      <c r="B2368" s="58" t="s">
        <v>13484</v>
      </c>
    </row>
    <row r="2369" spans="1:2" x14ac:dyDescent="0.25">
      <c r="A2369" s="57">
        <v>24101807</v>
      </c>
      <c r="B2369" s="58" t="s">
        <v>12264</v>
      </c>
    </row>
    <row r="2370" spans="1:2" x14ac:dyDescent="0.25">
      <c r="A2370" s="57">
        <v>24101808</v>
      </c>
      <c r="B2370" s="58" t="s">
        <v>8460</v>
      </c>
    </row>
    <row r="2371" spans="1:2" x14ac:dyDescent="0.25">
      <c r="A2371" s="57">
        <v>24101809</v>
      </c>
      <c r="B2371" s="58" t="s">
        <v>15958</v>
      </c>
    </row>
    <row r="2372" spans="1:2" x14ac:dyDescent="0.25">
      <c r="A2372" s="57">
        <v>24101901</v>
      </c>
      <c r="B2372" s="58" t="s">
        <v>8283</v>
      </c>
    </row>
    <row r="2373" spans="1:2" x14ac:dyDescent="0.25">
      <c r="A2373" s="57">
        <v>24101902</v>
      </c>
      <c r="B2373" s="58" t="s">
        <v>14833</v>
      </c>
    </row>
    <row r="2374" spans="1:2" x14ac:dyDescent="0.25">
      <c r="A2374" s="57">
        <v>24101903</v>
      </c>
      <c r="B2374" s="58" t="s">
        <v>12148</v>
      </c>
    </row>
    <row r="2375" spans="1:2" x14ac:dyDescent="0.25">
      <c r="A2375" s="57">
        <v>24101904</v>
      </c>
      <c r="B2375" s="58" t="s">
        <v>5382</v>
      </c>
    </row>
    <row r="2376" spans="1:2" x14ac:dyDescent="0.25">
      <c r="A2376" s="57">
        <v>24101905</v>
      </c>
      <c r="B2376" s="58" t="s">
        <v>17566</v>
      </c>
    </row>
    <row r="2377" spans="1:2" x14ac:dyDescent="0.25">
      <c r="A2377" s="57">
        <v>24101906</v>
      </c>
      <c r="B2377" s="58" t="s">
        <v>2505</v>
      </c>
    </row>
    <row r="2378" spans="1:2" x14ac:dyDescent="0.25">
      <c r="A2378" s="57">
        <v>24101907</v>
      </c>
      <c r="B2378" s="58" t="s">
        <v>14450</v>
      </c>
    </row>
    <row r="2379" spans="1:2" x14ac:dyDescent="0.25">
      <c r="A2379" s="57">
        <v>24102001</v>
      </c>
      <c r="B2379" s="58" t="s">
        <v>8599</v>
      </c>
    </row>
    <row r="2380" spans="1:2" x14ac:dyDescent="0.25">
      <c r="A2380" s="57">
        <v>24102002</v>
      </c>
      <c r="B2380" s="58" t="s">
        <v>10747</v>
      </c>
    </row>
    <row r="2381" spans="1:2" x14ac:dyDescent="0.25">
      <c r="A2381" s="57">
        <v>24102004</v>
      </c>
      <c r="B2381" s="58" t="s">
        <v>7077</v>
      </c>
    </row>
    <row r="2382" spans="1:2" x14ac:dyDescent="0.25">
      <c r="A2382" s="57">
        <v>24102005</v>
      </c>
      <c r="B2382" s="58" t="s">
        <v>14671</v>
      </c>
    </row>
    <row r="2383" spans="1:2" x14ac:dyDescent="0.25">
      <c r="A2383" s="57">
        <v>24102006</v>
      </c>
      <c r="B2383" s="58" t="s">
        <v>6316</v>
      </c>
    </row>
    <row r="2384" spans="1:2" x14ac:dyDescent="0.25">
      <c r="A2384" s="57">
        <v>24102007</v>
      </c>
      <c r="B2384" s="58" t="s">
        <v>6335</v>
      </c>
    </row>
    <row r="2385" spans="1:2" x14ac:dyDescent="0.25">
      <c r="A2385" s="57">
        <v>24102008</v>
      </c>
      <c r="B2385" s="58" t="s">
        <v>1390</v>
      </c>
    </row>
    <row r="2386" spans="1:2" x14ac:dyDescent="0.25">
      <c r="A2386" s="57">
        <v>24102101</v>
      </c>
      <c r="B2386" s="58" t="s">
        <v>10478</v>
      </c>
    </row>
    <row r="2387" spans="1:2" x14ac:dyDescent="0.25">
      <c r="A2387" s="57">
        <v>24102102</v>
      </c>
      <c r="B2387" s="58" t="s">
        <v>4877</v>
      </c>
    </row>
    <row r="2388" spans="1:2" x14ac:dyDescent="0.25">
      <c r="A2388" s="57">
        <v>24102103</v>
      </c>
      <c r="B2388" s="58" t="s">
        <v>7230</v>
      </c>
    </row>
    <row r="2389" spans="1:2" x14ac:dyDescent="0.25">
      <c r="A2389" s="57">
        <v>24102104</v>
      </c>
      <c r="B2389" s="58" t="s">
        <v>16684</v>
      </c>
    </row>
    <row r="2390" spans="1:2" x14ac:dyDescent="0.25">
      <c r="A2390" s="57">
        <v>24102105</v>
      </c>
      <c r="B2390" s="58" t="s">
        <v>13060</v>
      </c>
    </row>
    <row r="2391" spans="1:2" x14ac:dyDescent="0.25">
      <c r="A2391" s="57">
        <v>24102106</v>
      </c>
      <c r="B2391" s="58" t="s">
        <v>858</v>
      </c>
    </row>
    <row r="2392" spans="1:2" x14ac:dyDescent="0.25">
      <c r="A2392" s="57">
        <v>24102107</v>
      </c>
      <c r="B2392" s="58" t="s">
        <v>6387</v>
      </c>
    </row>
    <row r="2393" spans="1:2" x14ac:dyDescent="0.25">
      <c r="A2393" s="57">
        <v>24102108</v>
      </c>
      <c r="B2393" s="58" t="s">
        <v>13660</v>
      </c>
    </row>
    <row r="2394" spans="1:2" x14ac:dyDescent="0.25">
      <c r="A2394" s="57">
        <v>24102109</v>
      </c>
      <c r="B2394" s="58" t="s">
        <v>9243</v>
      </c>
    </row>
    <row r="2395" spans="1:2" x14ac:dyDescent="0.25">
      <c r="A2395" s="57">
        <v>24102201</v>
      </c>
      <c r="B2395" s="58" t="s">
        <v>7843</v>
      </c>
    </row>
    <row r="2396" spans="1:2" x14ac:dyDescent="0.25">
      <c r="A2396" s="57">
        <v>24102202</v>
      </c>
      <c r="B2396" s="58" t="s">
        <v>6790</v>
      </c>
    </row>
    <row r="2397" spans="1:2" x14ac:dyDescent="0.25">
      <c r="A2397" s="57">
        <v>24102203</v>
      </c>
      <c r="B2397" s="58" t="s">
        <v>117</v>
      </c>
    </row>
    <row r="2398" spans="1:2" x14ac:dyDescent="0.25">
      <c r="A2398" s="57">
        <v>24102204</v>
      </c>
      <c r="B2398" s="58" t="s">
        <v>18554</v>
      </c>
    </row>
    <row r="2399" spans="1:2" x14ac:dyDescent="0.25">
      <c r="A2399" s="57">
        <v>24102208</v>
      </c>
      <c r="B2399" s="58" t="s">
        <v>3307</v>
      </c>
    </row>
    <row r="2400" spans="1:2" x14ac:dyDescent="0.25">
      <c r="A2400" s="57">
        <v>24111501</v>
      </c>
      <c r="B2400" s="58" t="s">
        <v>3926</v>
      </c>
    </row>
    <row r="2401" spans="1:2" x14ac:dyDescent="0.25">
      <c r="A2401" s="57">
        <v>24111502</v>
      </c>
      <c r="B2401" s="58" t="s">
        <v>515</v>
      </c>
    </row>
    <row r="2402" spans="1:2" x14ac:dyDescent="0.25">
      <c r="A2402" s="57">
        <v>24111503</v>
      </c>
      <c r="B2402" s="58" t="s">
        <v>11123</v>
      </c>
    </row>
    <row r="2403" spans="1:2" x14ac:dyDescent="0.25">
      <c r="A2403" s="57">
        <v>24111505</v>
      </c>
      <c r="B2403" s="58" t="s">
        <v>12894</v>
      </c>
    </row>
    <row r="2404" spans="1:2" x14ac:dyDescent="0.25">
      <c r="A2404" s="57">
        <v>24111506</v>
      </c>
      <c r="B2404" s="58" t="s">
        <v>4519</v>
      </c>
    </row>
    <row r="2405" spans="1:2" x14ac:dyDescent="0.25">
      <c r="A2405" s="57">
        <v>24111507</v>
      </c>
      <c r="B2405" s="58" t="s">
        <v>6160</v>
      </c>
    </row>
    <row r="2406" spans="1:2" x14ac:dyDescent="0.25">
      <c r="A2406" s="57">
        <v>24111508</v>
      </c>
      <c r="B2406" s="58" t="s">
        <v>13620</v>
      </c>
    </row>
    <row r="2407" spans="1:2" x14ac:dyDescent="0.25">
      <c r="A2407" s="57">
        <v>24111509</v>
      </c>
      <c r="B2407" s="58" t="s">
        <v>16019</v>
      </c>
    </row>
    <row r="2408" spans="1:2" x14ac:dyDescent="0.25">
      <c r="A2408" s="57">
        <v>24111801</v>
      </c>
      <c r="B2408" s="58" t="s">
        <v>2977</v>
      </c>
    </row>
    <row r="2409" spans="1:2" x14ac:dyDescent="0.25">
      <c r="A2409" s="57">
        <v>24111802</v>
      </c>
      <c r="B2409" s="58" t="s">
        <v>12734</v>
      </c>
    </row>
    <row r="2410" spans="1:2" x14ac:dyDescent="0.25">
      <c r="A2410" s="57">
        <v>24111803</v>
      </c>
      <c r="B2410" s="58" t="s">
        <v>7390</v>
      </c>
    </row>
    <row r="2411" spans="1:2" x14ac:dyDescent="0.25">
      <c r="A2411" s="57">
        <v>24111804</v>
      </c>
      <c r="B2411" s="58" t="s">
        <v>15981</v>
      </c>
    </row>
    <row r="2412" spans="1:2" x14ac:dyDescent="0.25">
      <c r="A2412" s="57">
        <v>24111805</v>
      </c>
      <c r="B2412" s="58" t="s">
        <v>12870</v>
      </c>
    </row>
    <row r="2413" spans="1:2" x14ac:dyDescent="0.25">
      <c r="A2413" s="57">
        <v>24111806</v>
      </c>
      <c r="B2413" s="58" t="s">
        <v>1816</v>
      </c>
    </row>
    <row r="2414" spans="1:2" x14ac:dyDescent="0.25">
      <c r="A2414" s="57">
        <v>24111807</v>
      </c>
      <c r="B2414" s="58" t="s">
        <v>10274</v>
      </c>
    </row>
    <row r="2415" spans="1:2" x14ac:dyDescent="0.25">
      <c r="A2415" s="57">
        <v>24111808</v>
      </c>
      <c r="B2415" s="58" t="s">
        <v>5558</v>
      </c>
    </row>
    <row r="2416" spans="1:2" x14ac:dyDescent="0.25">
      <c r="A2416" s="57">
        <v>24111809</v>
      </c>
      <c r="B2416" s="58" t="s">
        <v>1199</v>
      </c>
    </row>
    <row r="2417" spans="1:2" x14ac:dyDescent="0.25">
      <c r="A2417" s="57">
        <v>24111810</v>
      </c>
      <c r="B2417" s="58" t="s">
        <v>8164</v>
      </c>
    </row>
    <row r="2418" spans="1:2" x14ac:dyDescent="0.25">
      <c r="A2418" s="57">
        <v>24111811</v>
      </c>
      <c r="B2418" s="58" t="s">
        <v>16918</v>
      </c>
    </row>
    <row r="2419" spans="1:2" x14ac:dyDescent="0.25">
      <c r="A2419" s="57">
        <v>24111812</v>
      </c>
      <c r="B2419" s="58" t="s">
        <v>12524</v>
      </c>
    </row>
    <row r="2420" spans="1:2" x14ac:dyDescent="0.25">
      <c r="A2420" s="57">
        <v>24111813</v>
      </c>
      <c r="B2420" s="58" t="s">
        <v>6023</v>
      </c>
    </row>
    <row r="2421" spans="1:2" x14ac:dyDescent="0.25">
      <c r="A2421" s="57">
        <v>24112003</v>
      </c>
      <c r="B2421" s="58" t="s">
        <v>4715</v>
      </c>
    </row>
    <row r="2422" spans="1:2" x14ac:dyDescent="0.25">
      <c r="A2422" s="57">
        <v>24112004</v>
      </c>
      <c r="B2422" s="58" t="s">
        <v>3231</v>
      </c>
    </row>
    <row r="2423" spans="1:2" x14ac:dyDescent="0.25">
      <c r="A2423" s="57">
        <v>24112005</v>
      </c>
      <c r="B2423" s="58" t="s">
        <v>8175</v>
      </c>
    </row>
    <row r="2424" spans="1:2" x14ac:dyDescent="0.25">
      <c r="A2424" s="57">
        <v>24112006</v>
      </c>
      <c r="B2424" s="58" t="s">
        <v>12707</v>
      </c>
    </row>
    <row r="2425" spans="1:2" x14ac:dyDescent="0.25">
      <c r="A2425" s="57">
        <v>24112101</v>
      </c>
      <c r="B2425" s="58" t="s">
        <v>13904</v>
      </c>
    </row>
    <row r="2426" spans="1:2" x14ac:dyDescent="0.25">
      <c r="A2426" s="57">
        <v>24112102</v>
      </c>
      <c r="B2426" s="58" t="s">
        <v>13900</v>
      </c>
    </row>
    <row r="2427" spans="1:2" x14ac:dyDescent="0.25">
      <c r="A2427" s="57">
        <v>24112108</v>
      </c>
      <c r="B2427" s="58" t="s">
        <v>18086</v>
      </c>
    </row>
    <row r="2428" spans="1:2" x14ac:dyDescent="0.25">
      <c r="A2428" s="57">
        <v>24112109</v>
      </c>
      <c r="B2428" s="58" t="s">
        <v>1529</v>
      </c>
    </row>
    <row r="2429" spans="1:2" x14ac:dyDescent="0.25">
      <c r="A2429" s="57">
        <v>24112110</v>
      </c>
      <c r="B2429" s="58" t="s">
        <v>11600</v>
      </c>
    </row>
    <row r="2430" spans="1:2" x14ac:dyDescent="0.25">
      <c r="A2430" s="57">
        <v>24112111</v>
      </c>
      <c r="B2430" s="58" t="s">
        <v>17669</v>
      </c>
    </row>
    <row r="2431" spans="1:2" x14ac:dyDescent="0.25">
      <c r="A2431" s="57">
        <v>24112112</v>
      </c>
      <c r="B2431" s="58" t="s">
        <v>1117</v>
      </c>
    </row>
    <row r="2432" spans="1:2" x14ac:dyDescent="0.25">
      <c r="A2432" s="57">
        <v>24112204</v>
      </c>
      <c r="B2432" s="58" t="s">
        <v>8341</v>
      </c>
    </row>
    <row r="2433" spans="1:2" x14ac:dyDescent="0.25">
      <c r="A2433" s="57">
        <v>24112205</v>
      </c>
      <c r="B2433" s="58" t="s">
        <v>2621</v>
      </c>
    </row>
    <row r="2434" spans="1:2" x14ac:dyDescent="0.25">
      <c r="A2434" s="57">
        <v>24112206</v>
      </c>
      <c r="B2434" s="58" t="s">
        <v>3765</v>
      </c>
    </row>
    <row r="2435" spans="1:2" x14ac:dyDescent="0.25">
      <c r="A2435" s="57">
        <v>24112207</v>
      </c>
      <c r="B2435" s="58" t="s">
        <v>18746</v>
      </c>
    </row>
    <row r="2436" spans="1:2" x14ac:dyDescent="0.25">
      <c r="A2436" s="57">
        <v>24112208</v>
      </c>
      <c r="B2436" s="58" t="s">
        <v>2605</v>
      </c>
    </row>
    <row r="2437" spans="1:2" x14ac:dyDescent="0.25">
      <c r="A2437" s="57">
        <v>24112209</v>
      </c>
      <c r="B2437" s="58" t="s">
        <v>9548</v>
      </c>
    </row>
    <row r="2438" spans="1:2" x14ac:dyDescent="0.25">
      <c r="A2438" s="57">
        <v>24112401</v>
      </c>
      <c r="B2438" s="58" t="s">
        <v>136</v>
      </c>
    </row>
    <row r="2439" spans="1:2" x14ac:dyDescent="0.25">
      <c r="A2439" s="57">
        <v>24112402</v>
      </c>
      <c r="B2439" s="58" t="s">
        <v>12118</v>
      </c>
    </row>
    <row r="2440" spans="1:2" x14ac:dyDescent="0.25">
      <c r="A2440" s="57">
        <v>24112403</v>
      </c>
      <c r="B2440" s="58" t="s">
        <v>12195</v>
      </c>
    </row>
    <row r="2441" spans="1:2" x14ac:dyDescent="0.25">
      <c r="A2441" s="57">
        <v>24112404</v>
      </c>
      <c r="B2441" s="58" t="s">
        <v>16988</v>
      </c>
    </row>
    <row r="2442" spans="1:2" x14ac:dyDescent="0.25">
      <c r="A2442" s="57">
        <v>24112405</v>
      </c>
      <c r="B2442" s="58" t="s">
        <v>238</v>
      </c>
    </row>
    <row r="2443" spans="1:2" x14ac:dyDescent="0.25">
      <c r="A2443" s="57">
        <v>24112406</v>
      </c>
      <c r="B2443" s="58" t="s">
        <v>12160</v>
      </c>
    </row>
    <row r="2444" spans="1:2" x14ac:dyDescent="0.25">
      <c r="A2444" s="57">
        <v>24112407</v>
      </c>
      <c r="B2444" s="58" t="s">
        <v>4349</v>
      </c>
    </row>
    <row r="2445" spans="1:2" x14ac:dyDescent="0.25">
      <c r="A2445" s="57">
        <v>24112408</v>
      </c>
      <c r="B2445" s="58" t="s">
        <v>14736</v>
      </c>
    </row>
    <row r="2446" spans="1:2" x14ac:dyDescent="0.25">
      <c r="A2446" s="57">
        <v>24112409</v>
      </c>
      <c r="B2446" s="58" t="s">
        <v>5115</v>
      </c>
    </row>
    <row r="2447" spans="1:2" x14ac:dyDescent="0.25">
      <c r="A2447" s="57">
        <v>24112501</v>
      </c>
      <c r="B2447" s="58" t="s">
        <v>7831</v>
      </c>
    </row>
    <row r="2448" spans="1:2" x14ac:dyDescent="0.25">
      <c r="A2448" s="57">
        <v>24112502</v>
      </c>
      <c r="B2448" s="58" t="s">
        <v>3641</v>
      </c>
    </row>
    <row r="2449" spans="1:2" x14ac:dyDescent="0.25">
      <c r="A2449" s="57">
        <v>24112503</v>
      </c>
      <c r="B2449" s="58" t="s">
        <v>17735</v>
      </c>
    </row>
    <row r="2450" spans="1:2" x14ac:dyDescent="0.25">
      <c r="A2450" s="57">
        <v>24112504</v>
      </c>
      <c r="B2450" s="58" t="s">
        <v>16750</v>
      </c>
    </row>
    <row r="2451" spans="1:2" x14ac:dyDescent="0.25">
      <c r="A2451" s="57">
        <v>24112505</v>
      </c>
      <c r="B2451" s="58" t="s">
        <v>288</v>
      </c>
    </row>
    <row r="2452" spans="1:2" x14ac:dyDescent="0.25">
      <c r="A2452" s="57">
        <v>24112601</v>
      </c>
      <c r="B2452" s="58" t="s">
        <v>18390</v>
      </c>
    </row>
    <row r="2453" spans="1:2" x14ac:dyDescent="0.25">
      <c r="A2453" s="57">
        <v>24112602</v>
      </c>
      <c r="B2453" s="58" t="s">
        <v>17188</v>
      </c>
    </row>
    <row r="2454" spans="1:2" x14ac:dyDescent="0.25">
      <c r="A2454" s="57">
        <v>24121502</v>
      </c>
      <c r="B2454" s="58" t="s">
        <v>10938</v>
      </c>
    </row>
    <row r="2455" spans="1:2" x14ac:dyDescent="0.25">
      <c r="A2455" s="57">
        <v>24121503</v>
      </c>
      <c r="B2455" s="58" t="s">
        <v>10930</v>
      </c>
    </row>
    <row r="2456" spans="1:2" x14ac:dyDescent="0.25">
      <c r="A2456" s="57">
        <v>24121504</v>
      </c>
      <c r="B2456" s="58" t="s">
        <v>1373</v>
      </c>
    </row>
    <row r="2457" spans="1:2" x14ac:dyDescent="0.25">
      <c r="A2457" s="57">
        <v>24121506</v>
      </c>
      <c r="B2457" s="58" t="s">
        <v>4515</v>
      </c>
    </row>
    <row r="2458" spans="1:2" x14ac:dyDescent="0.25">
      <c r="A2458" s="57">
        <v>24121507</v>
      </c>
      <c r="B2458" s="58" t="s">
        <v>12564</v>
      </c>
    </row>
    <row r="2459" spans="1:2" x14ac:dyDescent="0.25">
      <c r="A2459" s="57">
        <v>24121508</v>
      </c>
      <c r="B2459" s="58" t="s">
        <v>2766</v>
      </c>
    </row>
    <row r="2460" spans="1:2" x14ac:dyDescent="0.25">
      <c r="A2460" s="57">
        <v>24121509</v>
      </c>
      <c r="B2460" s="58" t="s">
        <v>3782</v>
      </c>
    </row>
    <row r="2461" spans="1:2" x14ac:dyDescent="0.25">
      <c r="A2461" s="57">
        <v>24121801</v>
      </c>
      <c r="B2461" s="58" t="s">
        <v>12352</v>
      </c>
    </row>
    <row r="2462" spans="1:2" x14ac:dyDescent="0.25">
      <c r="A2462" s="57">
        <v>24121802</v>
      </c>
      <c r="B2462" s="58" t="s">
        <v>14236</v>
      </c>
    </row>
    <row r="2463" spans="1:2" x14ac:dyDescent="0.25">
      <c r="A2463" s="57">
        <v>24121803</v>
      </c>
      <c r="B2463" s="58" t="s">
        <v>9662</v>
      </c>
    </row>
    <row r="2464" spans="1:2" x14ac:dyDescent="0.25">
      <c r="A2464" s="57">
        <v>24121804</v>
      </c>
      <c r="B2464" s="58" t="s">
        <v>638</v>
      </c>
    </row>
    <row r="2465" spans="1:2" x14ac:dyDescent="0.25">
      <c r="A2465" s="57">
        <v>24121805</v>
      </c>
      <c r="B2465" s="58" t="s">
        <v>1850</v>
      </c>
    </row>
    <row r="2466" spans="1:2" x14ac:dyDescent="0.25">
      <c r="A2466" s="57">
        <v>24121806</v>
      </c>
      <c r="B2466" s="58" t="s">
        <v>13932</v>
      </c>
    </row>
    <row r="2467" spans="1:2" x14ac:dyDescent="0.25">
      <c r="A2467" s="57">
        <v>24121807</v>
      </c>
      <c r="B2467" s="58" t="s">
        <v>10893</v>
      </c>
    </row>
    <row r="2468" spans="1:2" x14ac:dyDescent="0.25">
      <c r="A2468" s="57">
        <v>24122001</v>
      </c>
      <c r="B2468" s="58" t="s">
        <v>3832</v>
      </c>
    </row>
    <row r="2469" spans="1:2" x14ac:dyDescent="0.25">
      <c r="A2469" s="57">
        <v>24122002</v>
      </c>
      <c r="B2469" s="58" t="s">
        <v>7132</v>
      </c>
    </row>
    <row r="2470" spans="1:2" x14ac:dyDescent="0.25">
      <c r="A2470" s="57">
        <v>24122003</v>
      </c>
      <c r="B2470" s="58" t="s">
        <v>2057</v>
      </c>
    </row>
    <row r="2471" spans="1:2" x14ac:dyDescent="0.25">
      <c r="A2471" s="57">
        <v>24122004</v>
      </c>
      <c r="B2471" s="58" t="s">
        <v>1554</v>
      </c>
    </row>
    <row r="2472" spans="1:2" x14ac:dyDescent="0.25">
      <c r="A2472" s="57">
        <v>24122005</v>
      </c>
      <c r="B2472" s="58" t="s">
        <v>3474</v>
      </c>
    </row>
    <row r="2473" spans="1:2" x14ac:dyDescent="0.25">
      <c r="A2473" s="57">
        <v>24122006</v>
      </c>
      <c r="B2473" s="58" t="s">
        <v>15921</v>
      </c>
    </row>
    <row r="2474" spans="1:2" x14ac:dyDescent="0.25">
      <c r="A2474" s="57">
        <v>24131501</v>
      </c>
      <c r="B2474" s="58" t="s">
        <v>302</v>
      </c>
    </row>
    <row r="2475" spans="1:2" x14ac:dyDescent="0.25">
      <c r="A2475" s="57">
        <v>24131502</v>
      </c>
      <c r="B2475" s="58" t="s">
        <v>12482</v>
      </c>
    </row>
    <row r="2476" spans="1:2" x14ac:dyDescent="0.25">
      <c r="A2476" s="57">
        <v>24131503</v>
      </c>
      <c r="B2476" s="58" t="s">
        <v>4433</v>
      </c>
    </row>
    <row r="2477" spans="1:2" x14ac:dyDescent="0.25">
      <c r="A2477" s="57">
        <v>24131504</v>
      </c>
      <c r="B2477" s="58" t="s">
        <v>15424</v>
      </c>
    </row>
    <row r="2478" spans="1:2" x14ac:dyDescent="0.25">
      <c r="A2478" s="57">
        <v>24131505</v>
      </c>
      <c r="B2478" s="58" t="s">
        <v>3205</v>
      </c>
    </row>
    <row r="2479" spans="1:2" x14ac:dyDescent="0.25">
      <c r="A2479" s="57">
        <v>24131506</v>
      </c>
      <c r="B2479" s="58" t="s">
        <v>3288</v>
      </c>
    </row>
    <row r="2480" spans="1:2" x14ac:dyDescent="0.25">
      <c r="A2480" s="57">
        <v>24131601</v>
      </c>
      <c r="B2480" s="58" t="s">
        <v>3939</v>
      </c>
    </row>
    <row r="2481" spans="1:2" x14ac:dyDescent="0.25">
      <c r="A2481" s="57">
        <v>24131602</v>
      </c>
      <c r="B2481" s="58" t="s">
        <v>1058</v>
      </c>
    </row>
    <row r="2482" spans="1:2" x14ac:dyDescent="0.25">
      <c r="A2482" s="57">
        <v>24131603</v>
      </c>
      <c r="B2482" s="58" t="s">
        <v>18733</v>
      </c>
    </row>
    <row r="2483" spans="1:2" x14ac:dyDescent="0.25">
      <c r="A2483" s="57">
        <v>24131604</v>
      </c>
      <c r="B2483" s="58" t="s">
        <v>211</v>
      </c>
    </row>
    <row r="2484" spans="1:2" x14ac:dyDescent="0.25">
      <c r="A2484" s="57">
        <v>24131605</v>
      </c>
      <c r="B2484" s="58" t="s">
        <v>4433</v>
      </c>
    </row>
    <row r="2485" spans="1:2" x14ac:dyDescent="0.25">
      <c r="A2485" s="57">
        <v>24131606</v>
      </c>
      <c r="B2485" s="58" t="s">
        <v>18625</v>
      </c>
    </row>
    <row r="2486" spans="1:2" x14ac:dyDescent="0.25">
      <c r="A2486" s="57">
        <v>24131607</v>
      </c>
      <c r="B2486" s="58" t="s">
        <v>7982</v>
      </c>
    </row>
    <row r="2487" spans="1:2" x14ac:dyDescent="0.25">
      <c r="A2487" s="57">
        <v>24131901</v>
      </c>
      <c r="B2487" s="58" t="s">
        <v>5141</v>
      </c>
    </row>
    <row r="2488" spans="1:2" x14ac:dyDescent="0.25">
      <c r="A2488" s="57">
        <v>24131902</v>
      </c>
      <c r="B2488" s="58" t="s">
        <v>12457</v>
      </c>
    </row>
    <row r="2489" spans="1:2" x14ac:dyDescent="0.25">
      <c r="A2489" s="57">
        <v>24141501</v>
      </c>
      <c r="B2489" s="58" t="s">
        <v>932</v>
      </c>
    </row>
    <row r="2490" spans="1:2" x14ac:dyDescent="0.25">
      <c r="A2490" s="57">
        <v>24141502</v>
      </c>
      <c r="B2490" s="58" t="s">
        <v>7991</v>
      </c>
    </row>
    <row r="2491" spans="1:2" x14ac:dyDescent="0.25">
      <c r="A2491" s="57">
        <v>24141504</v>
      </c>
      <c r="B2491" s="58" t="s">
        <v>18095</v>
      </c>
    </row>
    <row r="2492" spans="1:2" x14ac:dyDescent="0.25">
      <c r="A2492" s="57">
        <v>24141506</v>
      </c>
      <c r="B2492" s="58" t="s">
        <v>4899</v>
      </c>
    </row>
    <row r="2493" spans="1:2" x14ac:dyDescent="0.25">
      <c r="A2493" s="57">
        <v>24141507</v>
      </c>
      <c r="B2493" s="58" t="s">
        <v>13034</v>
      </c>
    </row>
    <row r="2494" spans="1:2" x14ac:dyDescent="0.25">
      <c r="A2494" s="57">
        <v>24141508</v>
      </c>
      <c r="B2494" s="58" t="s">
        <v>7526</v>
      </c>
    </row>
    <row r="2495" spans="1:2" x14ac:dyDescent="0.25">
      <c r="A2495" s="57">
        <v>24141509</v>
      </c>
      <c r="B2495" s="58" t="s">
        <v>10559</v>
      </c>
    </row>
    <row r="2496" spans="1:2" x14ac:dyDescent="0.25">
      <c r="A2496" s="57">
        <v>24141510</v>
      </c>
      <c r="B2496" s="58" t="s">
        <v>7066</v>
      </c>
    </row>
    <row r="2497" spans="1:2" x14ac:dyDescent="0.25">
      <c r="A2497" s="57">
        <v>24141511</v>
      </c>
      <c r="B2497" s="58" t="s">
        <v>2223</v>
      </c>
    </row>
    <row r="2498" spans="1:2" x14ac:dyDescent="0.25">
      <c r="A2498" s="57">
        <v>24141512</v>
      </c>
      <c r="B2498" s="58" t="s">
        <v>17951</v>
      </c>
    </row>
    <row r="2499" spans="1:2" x14ac:dyDescent="0.25">
      <c r="A2499" s="57">
        <v>24141513</v>
      </c>
      <c r="B2499" s="58" t="s">
        <v>7364</v>
      </c>
    </row>
    <row r="2500" spans="1:2" x14ac:dyDescent="0.25">
      <c r="A2500" s="57">
        <v>24141514</v>
      </c>
      <c r="B2500" s="58" t="s">
        <v>673</v>
      </c>
    </row>
    <row r="2501" spans="1:2" x14ac:dyDescent="0.25">
      <c r="A2501" s="57">
        <v>24141515</v>
      </c>
      <c r="B2501" s="58" t="s">
        <v>7793</v>
      </c>
    </row>
    <row r="2502" spans="1:2" x14ac:dyDescent="0.25">
      <c r="A2502" s="57">
        <v>24141601</v>
      </c>
      <c r="B2502" s="58" t="s">
        <v>8413</v>
      </c>
    </row>
    <row r="2503" spans="1:2" x14ac:dyDescent="0.25">
      <c r="A2503" s="57">
        <v>24141602</v>
      </c>
      <c r="B2503" s="58" t="s">
        <v>17702</v>
      </c>
    </row>
    <row r="2504" spans="1:2" x14ac:dyDescent="0.25">
      <c r="A2504" s="57">
        <v>24141603</v>
      </c>
      <c r="B2504" s="58" t="s">
        <v>11641</v>
      </c>
    </row>
    <row r="2505" spans="1:2" x14ac:dyDescent="0.25">
      <c r="A2505" s="57">
        <v>24141604</v>
      </c>
      <c r="B2505" s="58" t="s">
        <v>6903</v>
      </c>
    </row>
    <row r="2506" spans="1:2" x14ac:dyDescent="0.25">
      <c r="A2506" s="57">
        <v>24141605</v>
      </c>
      <c r="B2506" s="58" t="s">
        <v>5816</v>
      </c>
    </row>
    <row r="2507" spans="1:2" x14ac:dyDescent="0.25">
      <c r="A2507" s="57">
        <v>24141606</v>
      </c>
      <c r="B2507" s="58" t="s">
        <v>705</v>
      </c>
    </row>
    <row r="2508" spans="1:2" x14ac:dyDescent="0.25">
      <c r="A2508" s="57">
        <v>24141607</v>
      </c>
      <c r="B2508" s="58" t="s">
        <v>13291</v>
      </c>
    </row>
    <row r="2509" spans="1:2" x14ac:dyDescent="0.25">
      <c r="A2509" s="57">
        <v>24141608</v>
      </c>
      <c r="B2509" s="58" t="s">
        <v>17336</v>
      </c>
    </row>
    <row r="2510" spans="1:2" x14ac:dyDescent="0.25">
      <c r="A2510" s="57">
        <v>24141701</v>
      </c>
      <c r="B2510" s="58" t="s">
        <v>2757</v>
      </c>
    </row>
    <row r="2511" spans="1:2" x14ac:dyDescent="0.25">
      <c r="A2511" s="57">
        <v>24141702</v>
      </c>
      <c r="B2511" s="58" t="s">
        <v>8102</v>
      </c>
    </row>
    <row r="2512" spans="1:2" x14ac:dyDescent="0.25">
      <c r="A2512" s="57">
        <v>24141703</v>
      </c>
      <c r="B2512" s="58" t="s">
        <v>8065</v>
      </c>
    </row>
    <row r="2513" spans="1:2" x14ac:dyDescent="0.25">
      <c r="A2513" s="57">
        <v>24141704</v>
      </c>
      <c r="B2513" s="58" t="s">
        <v>13522</v>
      </c>
    </row>
    <row r="2514" spans="1:2" x14ac:dyDescent="0.25">
      <c r="A2514" s="57">
        <v>24141705</v>
      </c>
      <c r="B2514" s="58" t="s">
        <v>8233</v>
      </c>
    </row>
    <row r="2515" spans="1:2" x14ac:dyDescent="0.25">
      <c r="A2515" s="57">
        <v>24141706</v>
      </c>
      <c r="B2515" s="58" t="s">
        <v>15729</v>
      </c>
    </row>
    <row r="2516" spans="1:2" x14ac:dyDescent="0.25">
      <c r="A2516" s="57">
        <v>24141707</v>
      </c>
      <c r="B2516" s="58" t="s">
        <v>17496</v>
      </c>
    </row>
    <row r="2517" spans="1:2" x14ac:dyDescent="0.25">
      <c r="A2517" s="57">
        <v>24141708</v>
      </c>
      <c r="B2517" s="58" t="s">
        <v>12106</v>
      </c>
    </row>
    <row r="2518" spans="1:2" x14ac:dyDescent="0.25">
      <c r="A2518" s="57">
        <v>24141709</v>
      </c>
      <c r="B2518" s="58" t="s">
        <v>9537</v>
      </c>
    </row>
    <row r="2519" spans="1:2" x14ac:dyDescent="0.25">
      <c r="A2519" s="57">
        <v>25101501</v>
      </c>
      <c r="B2519" s="58" t="s">
        <v>16741</v>
      </c>
    </row>
    <row r="2520" spans="1:2" x14ac:dyDescent="0.25">
      <c r="A2520" s="57">
        <v>25101502</v>
      </c>
      <c r="B2520" s="58" t="s">
        <v>18147</v>
      </c>
    </row>
    <row r="2521" spans="1:2" x14ac:dyDescent="0.25">
      <c r="A2521" s="57">
        <v>25101503</v>
      </c>
      <c r="B2521" s="58" t="s">
        <v>13630</v>
      </c>
    </row>
    <row r="2522" spans="1:2" x14ac:dyDescent="0.25">
      <c r="A2522" s="57">
        <v>25101504</v>
      </c>
      <c r="B2522" s="58" t="s">
        <v>6189</v>
      </c>
    </row>
    <row r="2523" spans="1:2" x14ac:dyDescent="0.25">
      <c r="A2523" s="57">
        <v>25101505</v>
      </c>
      <c r="B2523" s="58" t="s">
        <v>14077</v>
      </c>
    </row>
    <row r="2524" spans="1:2" x14ac:dyDescent="0.25">
      <c r="A2524" s="57">
        <v>25101506</v>
      </c>
      <c r="B2524" s="58" t="s">
        <v>9401</v>
      </c>
    </row>
    <row r="2525" spans="1:2" x14ac:dyDescent="0.25">
      <c r="A2525" s="57">
        <v>25101507</v>
      </c>
      <c r="B2525" s="58" t="s">
        <v>14570</v>
      </c>
    </row>
    <row r="2526" spans="1:2" x14ac:dyDescent="0.25">
      <c r="A2526" s="57">
        <v>25101508</v>
      </c>
      <c r="B2526" s="58" t="s">
        <v>13501</v>
      </c>
    </row>
    <row r="2527" spans="1:2" x14ac:dyDescent="0.25">
      <c r="A2527" s="57">
        <v>25101601</v>
      </c>
      <c r="B2527" s="58" t="s">
        <v>15811</v>
      </c>
    </row>
    <row r="2528" spans="1:2" x14ac:dyDescent="0.25">
      <c r="A2528" s="57">
        <v>25101602</v>
      </c>
      <c r="B2528" s="58" t="s">
        <v>11415</v>
      </c>
    </row>
    <row r="2529" spans="1:2" x14ac:dyDescent="0.25">
      <c r="A2529" s="57">
        <v>25101604</v>
      </c>
      <c r="B2529" s="58" t="s">
        <v>10421</v>
      </c>
    </row>
    <row r="2530" spans="1:2" x14ac:dyDescent="0.25">
      <c r="A2530" s="57">
        <v>25101609</v>
      </c>
      <c r="B2530" s="58" t="s">
        <v>2702</v>
      </c>
    </row>
    <row r="2531" spans="1:2" x14ac:dyDescent="0.25">
      <c r="A2531" s="57">
        <v>25101610</v>
      </c>
      <c r="B2531" s="58" t="s">
        <v>1857</v>
      </c>
    </row>
    <row r="2532" spans="1:2" x14ac:dyDescent="0.25">
      <c r="A2532" s="57">
        <v>25101611</v>
      </c>
      <c r="B2532" s="58" t="s">
        <v>13866</v>
      </c>
    </row>
    <row r="2533" spans="1:2" x14ac:dyDescent="0.25">
      <c r="A2533" s="57">
        <v>25101701</v>
      </c>
      <c r="B2533" s="58" t="s">
        <v>4272</v>
      </c>
    </row>
    <row r="2534" spans="1:2" x14ac:dyDescent="0.25">
      <c r="A2534" s="57">
        <v>25101702</v>
      </c>
      <c r="B2534" s="58" t="s">
        <v>16300</v>
      </c>
    </row>
    <row r="2535" spans="1:2" x14ac:dyDescent="0.25">
      <c r="A2535" s="57">
        <v>25101703</v>
      </c>
      <c r="B2535" s="58" t="s">
        <v>466</v>
      </c>
    </row>
    <row r="2536" spans="1:2" x14ac:dyDescent="0.25">
      <c r="A2536" s="57">
        <v>25101801</v>
      </c>
      <c r="B2536" s="58" t="s">
        <v>12741</v>
      </c>
    </row>
    <row r="2537" spans="1:2" x14ac:dyDescent="0.25">
      <c r="A2537" s="57">
        <v>25101802</v>
      </c>
      <c r="B2537" s="58" t="s">
        <v>2212</v>
      </c>
    </row>
    <row r="2538" spans="1:2" x14ac:dyDescent="0.25">
      <c r="A2538" s="57">
        <v>25101803</v>
      </c>
      <c r="B2538" s="58" t="s">
        <v>16223</v>
      </c>
    </row>
    <row r="2539" spans="1:2" x14ac:dyDescent="0.25">
      <c r="A2539" s="57">
        <v>25101901</v>
      </c>
      <c r="B2539" s="58" t="s">
        <v>5809</v>
      </c>
    </row>
    <row r="2540" spans="1:2" x14ac:dyDescent="0.25">
      <c r="A2540" s="57">
        <v>25101902</v>
      </c>
      <c r="B2540" s="58" t="s">
        <v>15553</v>
      </c>
    </row>
    <row r="2541" spans="1:2" x14ac:dyDescent="0.25">
      <c r="A2541" s="57">
        <v>25101903</v>
      </c>
      <c r="B2541" s="58" t="s">
        <v>14376</v>
      </c>
    </row>
    <row r="2542" spans="1:2" x14ac:dyDescent="0.25">
      <c r="A2542" s="57">
        <v>25101904</v>
      </c>
      <c r="B2542" s="58" t="s">
        <v>18612</v>
      </c>
    </row>
    <row r="2543" spans="1:2" x14ac:dyDescent="0.25">
      <c r="A2543" s="57">
        <v>25101905</v>
      </c>
      <c r="B2543" s="58" t="s">
        <v>17017</v>
      </c>
    </row>
    <row r="2544" spans="1:2" x14ac:dyDescent="0.25">
      <c r="A2544" s="57">
        <v>25101906</v>
      </c>
      <c r="B2544" s="58" t="s">
        <v>2655</v>
      </c>
    </row>
    <row r="2545" spans="1:2" x14ac:dyDescent="0.25">
      <c r="A2545" s="57">
        <v>25101907</v>
      </c>
      <c r="B2545" s="58" t="s">
        <v>3211</v>
      </c>
    </row>
    <row r="2546" spans="1:2" x14ac:dyDescent="0.25">
      <c r="A2546" s="57">
        <v>25101908</v>
      </c>
      <c r="B2546" s="58" t="s">
        <v>9447</v>
      </c>
    </row>
    <row r="2547" spans="1:2" x14ac:dyDescent="0.25">
      <c r="A2547" s="57">
        <v>25102001</v>
      </c>
      <c r="B2547" s="58" t="s">
        <v>15993</v>
      </c>
    </row>
    <row r="2548" spans="1:2" x14ac:dyDescent="0.25">
      <c r="A2548" s="57">
        <v>25102002</v>
      </c>
      <c r="B2548" s="58" t="s">
        <v>10969</v>
      </c>
    </row>
    <row r="2549" spans="1:2" x14ac:dyDescent="0.25">
      <c r="A2549" s="57">
        <v>25102003</v>
      </c>
      <c r="B2549" s="58" t="s">
        <v>1497</v>
      </c>
    </row>
    <row r="2550" spans="1:2" x14ac:dyDescent="0.25">
      <c r="A2550" s="57">
        <v>25102101</v>
      </c>
      <c r="B2550" s="58" t="s">
        <v>11548</v>
      </c>
    </row>
    <row r="2551" spans="1:2" x14ac:dyDescent="0.25">
      <c r="A2551" s="57">
        <v>25102102</v>
      </c>
      <c r="B2551" s="58" t="s">
        <v>12936</v>
      </c>
    </row>
    <row r="2552" spans="1:2" x14ac:dyDescent="0.25">
      <c r="A2552" s="57">
        <v>25102103</v>
      </c>
      <c r="B2552" s="58" t="s">
        <v>5887</v>
      </c>
    </row>
    <row r="2553" spans="1:2" x14ac:dyDescent="0.25">
      <c r="A2553" s="57">
        <v>25102104</v>
      </c>
      <c r="B2553" s="58" t="s">
        <v>13744</v>
      </c>
    </row>
    <row r="2554" spans="1:2" x14ac:dyDescent="0.25">
      <c r="A2554" s="57">
        <v>25102105</v>
      </c>
      <c r="B2554" s="58" t="s">
        <v>17314</v>
      </c>
    </row>
    <row r="2555" spans="1:2" x14ac:dyDescent="0.25">
      <c r="A2555" s="57">
        <v>25102106</v>
      </c>
      <c r="B2555" s="58" t="s">
        <v>7756</v>
      </c>
    </row>
    <row r="2556" spans="1:2" x14ac:dyDescent="0.25">
      <c r="A2556" s="57">
        <v>25111501</v>
      </c>
      <c r="B2556" s="58" t="s">
        <v>9276</v>
      </c>
    </row>
    <row r="2557" spans="1:2" x14ac:dyDescent="0.25">
      <c r="A2557" s="57">
        <v>25111502</v>
      </c>
      <c r="B2557" s="58" t="s">
        <v>14787</v>
      </c>
    </row>
    <row r="2558" spans="1:2" x14ac:dyDescent="0.25">
      <c r="A2558" s="57">
        <v>25111503</v>
      </c>
      <c r="B2558" s="58" t="s">
        <v>12495</v>
      </c>
    </row>
    <row r="2559" spans="1:2" x14ac:dyDescent="0.25">
      <c r="A2559" s="57">
        <v>25111504</v>
      </c>
      <c r="B2559" s="58" t="s">
        <v>15949</v>
      </c>
    </row>
    <row r="2560" spans="1:2" x14ac:dyDescent="0.25">
      <c r="A2560" s="57">
        <v>25111505</v>
      </c>
      <c r="B2560" s="58" t="s">
        <v>16155</v>
      </c>
    </row>
    <row r="2561" spans="1:2" x14ac:dyDescent="0.25">
      <c r="A2561" s="57">
        <v>25111506</v>
      </c>
      <c r="B2561" s="58" t="s">
        <v>11222</v>
      </c>
    </row>
    <row r="2562" spans="1:2" x14ac:dyDescent="0.25">
      <c r="A2562" s="57">
        <v>25111507</v>
      </c>
      <c r="B2562" s="58" t="s">
        <v>5616</v>
      </c>
    </row>
    <row r="2563" spans="1:2" x14ac:dyDescent="0.25">
      <c r="A2563" s="57">
        <v>25111508</v>
      </c>
      <c r="B2563" s="58" t="s">
        <v>1628</v>
      </c>
    </row>
    <row r="2564" spans="1:2" x14ac:dyDescent="0.25">
      <c r="A2564" s="57">
        <v>25111509</v>
      </c>
      <c r="B2564" s="58" t="s">
        <v>1051</v>
      </c>
    </row>
    <row r="2565" spans="1:2" x14ac:dyDescent="0.25">
      <c r="A2565" s="57">
        <v>25111510</v>
      </c>
      <c r="B2565" s="58" t="s">
        <v>9938</v>
      </c>
    </row>
    <row r="2566" spans="1:2" x14ac:dyDescent="0.25">
      <c r="A2566" s="57">
        <v>25111511</v>
      </c>
      <c r="B2566" s="58" t="s">
        <v>4276</v>
      </c>
    </row>
    <row r="2567" spans="1:2" x14ac:dyDescent="0.25">
      <c r="A2567" s="57">
        <v>25111512</v>
      </c>
      <c r="B2567" s="58" t="s">
        <v>5675</v>
      </c>
    </row>
    <row r="2568" spans="1:2" x14ac:dyDescent="0.25">
      <c r="A2568" s="57">
        <v>25111513</v>
      </c>
      <c r="B2568" s="58" t="s">
        <v>7102</v>
      </c>
    </row>
    <row r="2569" spans="1:2" x14ac:dyDescent="0.25">
      <c r="A2569" s="57">
        <v>25111601</v>
      </c>
      <c r="B2569" s="58" t="s">
        <v>10800</v>
      </c>
    </row>
    <row r="2570" spans="1:2" x14ac:dyDescent="0.25">
      <c r="A2570" s="57">
        <v>25111602</v>
      </c>
      <c r="B2570" s="58" t="s">
        <v>7279</v>
      </c>
    </row>
    <row r="2571" spans="1:2" x14ac:dyDescent="0.25">
      <c r="A2571" s="57">
        <v>25111603</v>
      </c>
      <c r="B2571" s="58" t="s">
        <v>10012</v>
      </c>
    </row>
    <row r="2572" spans="1:2" x14ac:dyDescent="0.25">
      <c r="A2572" s="57">
        <v>25111701</v>
      </c>
      <c r="B2572" s="58" t="s">
        <v>10877</v>
      </c>
    </row>
    <row r="2573" spans="1:2" x14ac:dyDescent="0.25">
      <c r="A2573" s="57">
        <v>25111702</v>
      </c>
      <c r="B2573" s="58" t="s">
        <v>5982</v>
      </c>
    </row>
    <row r="2574" spans="1:2" x14ac:dyDescent="0.25">
      <c r="A2574" s="57">
        <v>25111703</v>
      </c>
      <c r="B2574" s="58" t="s">
        <v>4399</v>
      </c>
    </row>
    <row r="2575" spans="1:2" x14ac:dyDescent="0.25">
      <c r="A2575" s="57">
        <v>25111704</v>
      </c>
      <c r="B2575" s="58" t="s">
        <v>13851</v>
      </c>
    </row>
    <row r="2576" spans="1:2" x14ac:dyDescent="0.25">
      <c r="A2576" s="57">
        <v>25111705</v>
      </c>
      <c r="B2576" s="58" t="s">
        <v>1183</v>
      </c>
    </row>
    <row r="2577" spans="1:2" x14ac:dyDescent="0.25">
      <c r="A2577" s="57">
        <v>25111706</v>
      </c>
      <c r="B2577" s="58" t="s">
        <v>14062</v>
      </c>
    </row>
    <row r="2578" spans="1:2" x14ac:dyDescent="0.25">
      <c r="A2578" s="57">
        <v>25111707</v>
      </c>
      <c r="B2578" s="58" t="s">
        <v>16725</v>
      </c>
    </row>
    <row r="2579" spans="1:2" x14ac:dyDescent="0.25">
      <c r="A2579" s="57">
        <v>25111708</v>
      </c>
      <c r="B2579" s="58" t="s">
        <v>14900</v>
      </c>
    </row>
    <row r="2580" spans="1:2" x14ac:dyDescent="0.25">
      <c r="A2580" s="57">
        <v>25111709</v>
      </c>
      <c r="B2580" s="58" t="s">
        <v>5151</v>
      </c>
    </row>
    <row r="2581" spans="1:2" x14ac:dyDescent="0.25">
      <c r="A2581" s="57">
        <v>25111710</v>
      </c>
      <c r="B2581" s="58" t="s">
        <v>17908</v>
      </c>
    </row>
    <row r="2582" spans="1:2" x14ac:dyDescent="0.25">
      <c r="A2582" s="57">
        <v>25111711</v>
      </c>
      <c r="B2582" s="58" t="s">
        <v>1056</v>
      </c>
    </row>
    <row r="2583" spans="1:2" x14ac:dyDescent="0.25">
      <c r="A2583" s="57">
        <v>25111712</v>
      </c>
      <c r="B2583" s="58" t="s">
        <v>16683</v>
      </c>
    </row>
    <row r="2584" spans="1:2" x14ac:dyDescent="0.25">
      <c r="A2584" s="57">
        <v>25111713</v>
      </c>
      <c r="B2584" s="58" t="s">
        <v>955</v>
      </c>
    </row>
    <row r="2585" spans="1:2" x14ac:dyDescent="0.25">
      <c r="A2585" s="57">
        <v>25111714</v>
      </c>
      <c r="B2585" s="58" t="s">
        <v>4243</v>
      </c>
    </row>
    <row r="2586" spans="1:2" x14ac:dyDescent="0.25">
      <c r="A2586" s="57">
        <v>25111715</v>
      </c>
      <c r="B2586" s="58" t="s">
        <v>2210</v>
      </c>
    </row>
    <row r="2587" spans="1:2" x14ac:dyDescent="0.25">
      <c r="A2587" s="57">
        <v>25111716</v>
      </c>
      <c r="B2587" s="58" t="s">
        <v>10768</v>
      </c>
    </row>
    <row r="2588" spans="1:2" x14ac:dyDescent="0.25">
      <c r="A2588" s="57">
        <v>25111717</v>
      </c>
      <c r="B2588" s="58" t="s">
        <v>4225</v>
      </c>
    </row>
    <row r="2589" spans="1:2" x14ac:dyDescent="0.25">
      <c r="A2589" s="57">
        <v>25111718</v>
      </c>
      <c r="B2589" s="58" t="s">
        <v>14824</v>
      </c>
    </row>
    <row r="2590" spans="1:2" x14ac:dyDescent="0.25">
      <c r="A2590" s="57">
        <v>25111719</v>
      </c>
      <c r="B2590" s="58" t="s">
        <v>14457</v>
      </c>
    </row>
    <row r="2591" spans="1:2" x14ac:dyDescent="0.25">
      <c r="A2591" s="57">
        <v>25111720</v>
      </c>
      <c r="B2591" s="58" t="s">
        <v>2232</v>
      </c>
    </row>
    <row r="2592" spans="1:2" x14ac:dyDescent="0.25">
      <c r="A2592" s="57">
        <v>25111721</v>
      </c>
      <c r="B2592" s="58" t="s">
        <v>5102</v>
      </c>
    </row>
    <row r="2593" spans="1:2" x14ac:dyDescent="0.25">
      <c r="A2593" s="57">
        <v>25111801</v>
      </c>
      <c r="B2593" s="58" t="s">
        <v>4620</v>
      </c>
    </row>
    <row r="2594" spans="1:2" x14ac:dyDescent="0.25">
      <c r="A2594" s="57">
        <v>25111802</v>
      </c>
      <c r="B2594" s="58" t="s">
        <v>1549</v>
      </c>
    </row>
    <row r="2595" spans="1:2" x14ac:dyDescent="0.25">
      <c r="A2595" s="57">
        <v>25111803</v>
      </c>
      <c r="B2595" s="58" t="s">
        <v>16528</v>
      </c>
    </row>
    <row r="2596" spans="1:2" x14ac:dyDescent="0.25">
      <c r="A2596" s="57">
        <v>25111804</v>
      </c>
      <c r="B2596" s="58" t="s">
        <v>9040</v>
      </c>
    </row>
    <row r="2597" spans="1:2" x14ac:dyDescent="0.25">
      <c r="A2597" s="57">
        <v>25111805</v>
      </c>
      <c r="B2597" s="58" t="s">
        <v>5176</v>
      </c>
    </row>
    <row r="2598" spans="1:2" x14ac:dyDescent="0.25">
      <c r="A2598" s="57">
        <v>25111806</v>
      </c>
      <c r="B2598" s="58" t="s">
        <v>6952</v>
      </c>
    </row>
    <row r="2599" spans="1:2" x14ac:dyDescent="0.25">
      <c r="A2599" s="57">
        <v>25111807</v>
      </c>
      <c r="B2599" s="58" t="s">
        <v>2508</v>
      </c>
    </row>
    <row r="2600" spans="1:2" x14ac:dyDescent="0.25">
      <c r="A2600" s="57">
        <v>25111808</v>
      </c>
      <c r="B2600" s="58" t="s">
        <v>11841</v>
      </c>
    </row>
    <row r="2601" spans="1:2" x14ac:dyDescent="0.25">
      <c r="A2601" s="57">
        <v>25111901</v>
      </c>
      <c r="B2601" s="58" t="s">
        <v>8006</v>
      </c>
    </row>
    <row r="2602" spans="1:2" x14ac:dyDescent="0.25">
      <c r="A2602" s="57">
        <v>25111902</v>
      </c>
      <c r="B2602" s="58" t="s">
        <v>11718</v>
      </c>
    </row>
    <row r="2603" spans="1:2" x14ac:dyDescent="0.25">
      <c r="A2603" s="57">
        <v>25111903</v>
      </c>
      <c r="B2603" s="58" t="s">
        <v>14183</v>
      </c>
    </row>
    <row r="2604" spans="1:2" x14ac:dyDescent="0.25">
      <c r="A2604" s="57">
        <v>25111904</v>
      </c>
      <c r="B2604" s="58" t="s">
        <v>13666</v>
      </c>
    </row>
    <row r="2605" spans="1:2" x14ac:dyDescent="0.25">
      <c r="A2605" s="57">
        <v>25111905</v>
      </c>
      <c r="B2605" s="58" t="s">
        <v>5878</v>
      </c>
    </row>
    <row r="2606" spans="1:2" x14ac:dyDescent="0.25">
      <c r="A2606" s="57">
        <v>25111906</v>
      </c>
      <c r="B2606" s="58" t="s">
        <v>12726</v>
      </c>
    </row>
    <row r="2607" spans="1:2" x14ac:dyDescent="0.25">
      <c r="A2607" s="57">
        <v>25111907</v>
      </c>
      <c r="B2607" s="58" t="s">
        <v>10926</v>
      </c>
    </row>
    <row r="2608" spans="1:2" x14ac:dyDescent="0.25">
      <c r="A2608" s="57">
        <v>25111908</v>
      </c>
      <c r="B2608" s="58" t="s">
        <v>2036</v>
      </c>
    </row>
    <row r="2609" spans="1:2" x14ac:dyDescent="0.25">
      <c r="A2609" s="57">
        <v>25111909</v>
      </c>
      <c r="B2609" s="58" t="s">
        <v>7010</v>
      </c>
    </row>
    <row r="2610" spans="1:2" x14ac:dyDescent="0.25">
      <c r="A2610" s="57">
        <v>25111910</v>
      </c>
      <c r="B2610" s="58" t="s">
        <v>3367</v>
      </c>
    </row>
    <row r="2611" spans="1:2" x14ac:dyDescent="0.25">
      <c r="A2611" s="57">
        <v>25111911</v>
      </c>
      <c r="B2611" s="58" t="s">
        <v>9423</v>
      </c>
    </row>
    <row r="2612" spans="1:2" x14ac:dyDescent="0.25">
      <c r="A2612" s="57">
        <v>25111912</v>
      </c>
      <c r="B2612" s="58" t="s">
        <v>11558</v>
      </c>
    </row>
    <row r="2613" spans="1:2" x14ac:dyDescent="0.25">
      <c r="A2613" s="57">
        <v>25111913</v>
      </c>
      <c r="B2613" s="58" t="s">
        <v>1191</v>
      </c>
    </row>
    <row r="2614" spans="1:2" x14ac:dyDescent="0.25">
      <c r="A2614" s="57">
        <v>25111914</v>
      </c>
      <c r="B2614" s="58" t="s">
        <v>12364</v>
      </c>
    </row>
    <row r="2615" spans="1:2" x14ac:dyDescent="0.25">
      <c r="A2615" s="57">
        <v>25111915</v>
      </c>
      <c r="B2615" s="58" t="s">
        <v>7263</v>
      </c>
    </row>
    <row r="2616" spans="1:2" x14ac:dyDescent="0.25">
      <c r="A2616" s="57">
        <v>25111916</v>
      </c>
      <c r="B2616" s="58" t="s">
        <v>9722</v>
      </c>
    </row>
    <row r="2617" spans="1:2" x14ac:dyDescent="0.25">
      <c r="A2617" s="57">
        <v>25111917</v>
      </c>
      <c r="B2617" s="58" t="s">
        <v>11811</v>
      </c>
    </row>
    <row r="2618" spans="1:2" x14ac:dyDescent="0.25">
      <c r="A2618" s="57">
        <v>25111918</v>
      </c>
      <c r="B2618" s="58" t="s">
        <v>14908</v>
      </c>
    </row>
    <row r="2619" spans="1:2" x14ac:dyDescent="0.25">
      <c r="A2619" s="57">
        <v>25111919</v>
      </c>
      <c r="B2619" s="58" t="s">
        <v>4603</v>
      </c>
    </row>
    <row r="2620" spans="1:2" x14ac:dyDescent="0.25">
      <c r="A2620" s="57">
        <v>25111920</v>
      </c>
      <c r="B2620" s="58" t="s">
        <v>7475</v>
      </c>
    </row>
    <row r="2621" spans="1:2" x14ac:dyDescent="0.25">
      <c r="A2621" s="57">
        <v>25111921</v>
      </c>
      <c r="B2621" s="58" t="s">
        <v>9221</v>
      </c>
    </row>
    <row r="2622" spans="1:2" x14ac:dyDescent="0.25">
      <c r="A2622" s="57">
        <v>25111922</v>
      </c>
      <c r="B2622" s="58" t="s">
        <v>4667</v>
      </c>
    </row>
    <row r="2623" spans="1:2" x14ac:dyDescent="0.25">
      <c r="A2623" s="57">
        <v>25111923</v>
      </c>
      <c r="B2623" s="58" t="s">
        <v>9962</v>
      </c>
    </row>
    <row r="2624" spans="1:2" x14ac:dyDescent="0.25">
      <c r="A2624" s="57">
        <v>25111924</v>
      </c>
      <c r="B2624" s="58" t="s">
        <v>7681</v>
      </c>
    </row>
    <row r="2625" spans="1:2" x14ac:dyDescent="0.25">
      <c r="A2625" s="57">
        <v>25111925</v>
      </c>
      <c r="B2625" s="58" t="s">
        <v>10251</v>
      </c>
    </row>
    <row r="2626" spans="1:2" x14ac:dyDescent="0.25">
      <c r="A2626" s="57">
        <v>25111926</v>
      </c>
      <c r="B2626" s="58" t="s">
        <v>11233</v>
      </c>
    </row>
    <row r="2627" spans="1:2" x14ac:dyDescent="0.25">
      <c r="A2627" s="57">
        <v>25111927</v>
      </c>
      <c r="B2627" s="58" t="s">
        <v>3983</v>
      </c>
    </row>
    <row r="2628" spans="1:2" x14ac:dyDescent="0.25">
      <c r="A2628" s="57">
        <v>25111928</v>
      </c>
      <c r="B2628" s="58" t="s">
        <v>10382</v>
      </c>
    </row>
    <row r="2629" spans="1:2" x14ac:dyDescent="0.25">
      <c r="A2629" s="57">
        <v>25111929</v>
      </c>
      <c r="B2629" s="58" t="s">
        <v>5346</v>
      </c>
    </row>
    <row r="2630" spans="1:2" x14ac:dyDescent="0.25">
      <c r="A2630" s="57">
        <v>25111930</v>
      </c>
      <c r="B2630" s="58" t="s">
        <v>11948</v>
      </c>
    </row>
    <row r="2631" spans="1:2" x14ac:dyDescent="0.25">
      <c r="A2631" s="57">
        <v>25111931</v>
      </c>
      <c r="B2631" s="58" t="s">
        <v>4114</v>
      </c>
    </row>
    <row r="2632" spans="1:2" x14ac:dyDescent="0.25">
      <c r="A2632" s="57">
        <v>25111932</v>
      </c>
      <c r="B2632" s="58" t="s">
        <v>3551</v>
      </c>
    </row>
    <row r="2633" spans="1:2" x14ac:dyDescent="0.25">
      <c r="A2633" s="57">
        <v>25111933</v>
      </c>
      <c r="B2633" s="58" t="s">
        <v>14770</v>
      </c>
    </row>
    <row r="2634" spans="1:2" x14ac:dyDescent="0.25">
      <c r="A2634" s="57">
        <v>25111934</v>
      </c>
      <c r="B2634" s="58" t="s">
        <v>11982</v>
      </c>
    </row>
    <row r="2635" spans="1:2" x14ac:dyDescent="0.25">
      <c r="A2635" s="57">
        <v>25111935</v>
      </c>
      <c r="B2635" s="58" t="s">
        <v>18418</v>
      </c>
    </row>
    <row r="2636" spans="1:2" x14ac:dyDescent="0.25">
      <c r="A2636" s="57">
        <v>25121501</v>
      </c>
      <c r="B2636" s="58" t="s">
        <v>4530</v>
      </c>
    </row>
    <row r="2637" spans="1:2" x14ac:dyDescent="0.25">
      <c r="A2637" s="57">
        <v>25121502</v>
      </c>
      <c r="B2637" s="58" t="s">
        <v>4807</v>
      </c>
    </row>
    <row r="2638" spans="1:2" x14ac:dyDescent="0.25">
      <c r="A2638" s="57">
        <v>25121503</v>
      </c>
      <c r="B2638" s="58" t="s">
        <v>15070</v>
      </c>
    </row>
    <row r="2639" spans="1:2" x14ac:dyDescent="0.25">
      <c r="A2639" s="57">
        <v>25121504</v>
      </c>
      <c r="B2639" s="58" t="s">
        <v>11765</v>
      </c>
    </row>
    <row r="2640" spans="1:2" x14ac:dyDescent="0.25">
      <c r="A2640" s="57">
        <v>25121601</v>
      </c>
      <c r="B2640" s="58" t="s">
        <v>12550</v>
      </c>
    </row>
    <row r="2641" spans="1:2" x14ac:dyDescent="0.25">
      <c r="A2641" s="57">
        <v>25121602</v>
      </c>
      <c r="B2641" s="58" t="s">
        <v>16845</v>
      </c>
    </row>
    <row r="2642" spans="1:2" x14ac:dyDescent="0.25">
      <c r="A2642" s="57">
        <v>25121603</v>
      </c>
      <c r="B2642" s="58" t="s">
        <v>1961</v>
      </c>
    </row>
    <row r="2643" spans="1:2" x14ac:dyDescent="0.25">
      <c r="A2643" s="57">
        <v>25121604</v>
      </c>
      <c r="B2643" s="58" t="s">
        <v>16573</v>
      </c>
    </row>
    <row r="2644" spans="1:2" x14ac:dyDescent="0.25">
      <c r="A2644" s="57">
        <v>25121605</v>
      </c>
      <c r="B2644" s="58" t="s">
        <v>4602</v>
      </c>
    </row>
    <row r="2645" spans="1:2" x14ac:dyDescent="0.25">
      <c r="A2645" s="57">
        <v>25121701</v>
      </c>
      <c r="B2645" s="58" t="s">
        <v>6804</v>
      </c>
    </row>
    <row r="2646" spans="1:2" x14ac:dyDescent="0.25">
      <c r="A2646" s="57">
        <v>25121702</v>
      </c>
      <c r="B2646" s="58" t="s">
        <v>560</v>
      </c>
    </row>
    <row r="2647" spans="1:2" x14ac:dyDescent="0.25">
      <c r="A2647" s="57">
        <v>25121703</v>
      </c>
      <c r="B2647" s="58" t="s">
        <v>59</v>
      </c>
    </row>
    <row r="2648" spans="1:2" x14ac:dyDescent="0.25">
      <c r="A2648" s="57">
        <v>25121704</v>
      </c>
      <c r="B2648" s="58" t="s">
        <v>1838</v>
      </c>
    </row>
    <row r="2649" spans="1:2" x14ac:dyDescent="0.25">
      <c r="A2649" s="57">
        <v>25121705</v>
      </c>
      <c r="B2649" s="58" t="s">
        <v>11071</v>
      </c>
    </row>
    <row r="2650" spans="1:2" x14ac:dyDescent="0.25">
      <c r="A2650" s="57">
        <v>25121706</v>
      </c>
      <c r="B2650" s="58" t="s">
        <v>15663</v>
      </c>
    </row>
    <row r="2651" spans="1:2" x14ac:dyDescent="0.25">
      <c r="A2651" s="57">
        <v>25121707</v>
      </c>
      <c r="B2651" s="58" t="s">
        <v>12031</v>
      </c>
    </row>
    <row r="2652" spans="1:2" x14ac:dyDescent="0.25">
      <c r="A2652" s="57">
        <v>25131501</v>
      </c>
      <c r="B2652" s="58" t="s">
        <v>8422</v>
      </c>
    </row>
    <row r="2653" spans="1:2" x14ac:dyDescent="0.25">
      <c r="A2653" s="57">
        <v>25131502</v>
      </c>
      <c r="B2653" s="58" t="s">
        <v>4992</v>
      </c>
    </row>
    <row r="2654" spans="1:2" x14ac:dyDescent="0.25">
      <c r="A2654" s="57">
        <v>25131503</v>
      </c>
      <c r="B2654" s="58" t="s">
        <v>483</v>
      </c>
    </row>
    <row r="2655" spans="1:2" x14ac:dyDescent="0.25">
      <c r="A2655" s="57">
        <v>25131504</v>
      </c>
      <c r="B2655" s="58" t="s">
        <v>9899</v>
      </c>
    </row>
    <row r="2656" spans="1:2" x14ac:dyDescent="0.25">
      <c r="A2656" s="57">
        <v>25131505</v>
      </c>
      <c r="B2656" s="58" t="s">
        <v>13550</v>
      </c>
    </row>
    <row r="2657" spans="1:2" x14ac:dyDescent="0.25">
      <c r="A2657" s="57">
        <v>25131506</v>
      </c>
      <c r="B2657" s="58" t="s">
        <v>5589</v>
      </c>
    </row>
    <row r="2658" spans="1:2" x14ac:dyDescent="0.25">
      <c r="A2658" s="57">
        <v>25131507</v>
      </c>
      <c r="B2658" s="58" t="s">
        <v>15520</v>
      </c>
    </row>
    <row r="2659" spans="1:2" x14ac:dyDescent="0.25">
      <c r="A2659" s="57">
        <v>25131508</v>
      </c>
      <c r="B2659" s="58" t="s">
        <v>7886</v>
      </c>
    </row>
    <row r="2660" spans="1:2" x14ac:dyDescent="0.25">
      <c r="A2660" s="57">
        <v>25131601</v>
      </c>
      <c r="B2660" s="58" t="s">
        <v>1374</v>
      </c>
    </row>
    <row r="2661" spans="1:2" x14ac:dyDescent="0.25">
      <c r="A2661" s="57">
        <v>25131602</v>
      </c>
      <c r="B2661" s="58" t="s">
        <v>7915</v>
      </c>
    </row>
    <row r="2662" spans="1:2" x14ac:dyDescent="0.25">
      <c r="A2662" s="57">
        <v>25131603</v>
      </c>
      <c r="B2662" s="58" t="s">
        <v>6863</v>
      </c>
    </row>
    <row r="2663" spans="1:2" x14ac:dyDescent="0.25">
      <c r="A2663" s="57">
        <v>25131604</v>
      </c>
      <c r="B2663" s="58" t="s">
        <v>8717</v>
      </c>
    </row>
    <row r="2664" spans="1:2" x14ac:dyDescent="0.25">
      <c r="A2664" s="57">
        <v>25131701</v>
      </c>
      <c r="B2664" s="58" t="s">
        <v>6899</v>
      </c>
    </row>
    <row r="2665" spans="1:2" x14ac:dyDescent="0.25">
      <c r="A2665" s="57">
        <v>25131702</v>
      </c>
      <c r="B2665" s="58" t="s">
        <v>4151</v>
      </c>
    </row>
    <row r="2666" spans="1:2" x14ac:dyDescent="0.25">
      <c r="A2666" s="57">
        <v>25131703</v>
      </c>
      <c r="B2666" s="58" t="s">
        <v>12709</v>
      </c>
    </row>
    <row r="2667" spans="1:2" x14ac:dyDescent="0.25">
      <c r="A2667" s="57">
        <v>25131704</v>
      </c>
      <c r="B2667" s="58" t="s">
        <v>9186</v>
      </c>
    </row>
    <row r="2668" spans="1:2" x14ac:dyDescent="0.25">
      <c r="A2668" s="57">
        <v>25131705</v>
      </c>
      <c r="B2668" s="58" t="s">
        <v>10749</v>
      </c>
    </row>
    <row r="2669" spans="1:2" x14ac:dyDescent="0.25">
      <c r="A2669" s="57">
        <v>25131706</v>
      </c>
      <c r="B2669" s="58" t="s">
        <v>8211</v>
      </c>
    </row>
    <row r="2670" spans="1:2" x14ac:dyDescent="0.25">
      <c r="A2670" s="57">
        <v>25131707</v>
      </c>
      <c r="B2670" s="58" t="s">
        <v>3059</v>
      </c>
    </row>
    <row r="2671" spans="1:2" x14ac:dyDescent="0.25">
      <c r="A2671" s="57">
        <v>25131708</v>
      </c>
      <c r="B2671" s="58" t="s">
        <v>12834</v>
      </c>
    </row>
    <row r="2672" spans="1:2" x14ac:dyDescent="0.25">
      <c r="A2672" s="57">
        <v>25131709</v>
      </c>
      <c r="B2672" s="58" t="s">
        <v>13126</v>
      </c>
    </row>
    <row r="2673" spans="1:2" x14ac:dyDescent="0.25">
      <c r="A2673" s="57">
        <v>25131801</v>
      </c>
      <c r="B2673" s="58" t="s">
        <v>5314</v>
      </c>
    </row>
    <row r="2674" spans="1:2" x14ac:dyDescent="0.25">
      <c r="A2674" s="57">
        <v>25131902</v>
      </c>
      <c r="B2674" s="58" t="s">
        <v>2956</v>
      </c>
    </row>
    <row r="2675" spans="1:2" x14ac:dyDescent="0.25">
      <c r="A2675" s="57">
        <v>25131903</v>
      </c>
      <c r="B2675" s="58" t="s">
        <v>13655</v>
      </c>
    </row>
    <row r="2676" spans="1:2" x14ac:dyDescent="0.25">
      <c r="A2676" s="57">
        <v>25131904</v>
      </c>
      <c r="B2676" s="58" t="s">
        <v>9131</v>
      </c>
    </row>
    <row r="2677" spans="1:2" x14ac:dyDescent="0.25">
      <c r="A2677" s="57">
        <v>25131905</v>
      </c>
      <c r="B2677" s="58" t="s">
        <v>12287</v>
      </c>
    </row>
    <row r="2678" spans="1:2" x14ac:dyDescent="0.25">
      <c r="A2678" s="57">
        <v>25131906</v>
      </c>
      <c r="B2678" s="58" t="s">
        <v>18288</v>
      </c>
    </row>
    <row r="2679" spans="1:2" x14ac:dyDescent="0.25">
      <c r="A2679" s="57">
        <v>25132001</v>
      </c>
      <c r="B2679" s="58" t="s">
        <v>8960</v>
      </c>
    </row>
    <row r="2680" spans="1:2" x14ac:dyDescent="0.25">
      <c r="A2680" s="57">
        <v>25132002</v>
      </c>
      <c r="B2680" s="58" t="s">
        <v>4793</v>
      </c>
    </row>
    <row r="2681" spans="1:2" x14ac:dyDescent="0.25">
      <c r="A2681" s="57">
        <v>25132003</v>
      </c>
      <c r="B2681" s="58" t="s">
        <v>18745</v>
      </c>
    </row>
    <row r="2682" spans="1:2" x14ac:dyDescent="0.25">
      <c r="A2682" s="57">
        <v>25132004</v>
      </c>
      <c r="B2682" s="58" t="s">
        <v>11448</v>
      </c>
    </row>
    <row r="2683" spans="1:2" x14ac:dyDescent="0.25">
      <c r="A2683" s="57">
        <v>25132005</v>
      </c>
      <c r="B2683" s="58" t="s">
        <v>14525</v>
      </c>
    </row>
    <row r="2684" spans="1:2" x14ac:dyDescent="0.25">
      <c r="A2684" s="57">
        <v>25151501</v>
      </c>
      <c r="B2684" s="58" t="s">
        <v>12801</v>
      </c>
    </row>
    <row r="2685" spans="1:2" x14ac:dyDescent="0.25">
      <c r="A2685" s="57">
        <v>25151502</v>
      </c>
      <c r="B2685" s="58" t="s">
        <v>12139</v>
      </c>
    </row>
    <row r="2686" spans="1:2" x14ac:dyDescent="0.25">
      <c r="A2686" s="57">
        <v>25151701</v>
      </c>
      <c r="B2686" s="58" t="s">
        <v>11018</v>
      </c>
    </row>
    <row r="2687" spans="1:2" x14ac:dyDescent="0.25">
      <c r="A2687" s="57">
        <v>25151702</v>
      </c>
      <c r="B2687" s="58" t="s">
        <v>1665</v>
      </c>
    </row>
    <row r="2688" spans="1:2" x14ac:dyDescent="0.25">
      <c r="A2688" s="57">
        <v>25151703</v>
      </c>
      <c r="B2688" s="58" t="s">
        <v>17773</v>
      </c>
    </row>
    <row r="2689" spans="1:2" x14ac:dyDescent="0.25">
      <c r="A2689" s="57">
        <v>25151704</v>
      </c>
      <c r="B2689" s="58" t="s">
        <v>16469</v>
      </c>
    </row>
    <row r="2690" spans="1:2" x14ac:dyDescent="0.25">
      <c r="A2690" s="57">
        <v>25151705</v>
      </c>
      <c r="B2690" s="58" t="s">
        <v>5362</v>
      </c>
    </row>
    <row r="2691" spans="1:2" x14ac:dyDescent="0.25">
      <c r="A2691" s="57">
        <v>25151706</v>
      </c>
      <c r="B2691" s="58" t="s">
        <v>2470</v>
      </c>
    </row>
    <row r="2692" spans="1:2" x14ac:dyDescent="0.25">
      <c r="A2692" s="57">
        <v>25151707</v>
      </c>
      <c r="B2692" s="58" t="s">
        <v>3860</v>
      </c>
    </row>
    <row r="2693" spans="1:2" x14ac:dyDescent="0.25">
      <c r="A2693" s="57">
        <v>25151708</v>
      </c>
      <c r="B2693" s="58" t="s">
        <v>5378</v>
      </c>
    </row>
    <row r="2694" spans="1:2" x14ac:dyDescent="0.25">
      <c r="A2694" s="57">
        <v>25151709</v>
      </c>
      <c r="B2694" s="58" t="s">
        <v>6648</v>
      </c>
    </row>
    <row r="2695" spans="1:2" x14ac:dyDescent="0.25">
      <c r="A2695" s="57">
        <v>25161501</v>
      </c>
      <c r="B2695" s="58" t="s">
        <v>14480</v>
      </c>
    </row>
    <row r="2696" spans="1:2" x14ac:dyDescent="0.25">
      <c r="A2696" s="57">
        <v>25161502</v>
      </c>
      <c r="B2696" s="58" t="s">
        <v>3839</v>
      </c>
    </row>
    <row r="2697" spans="1:2" x14ac:dyDescent="0.25">
      <c r="A2697" s="57">
        <v>25161503</v>
      </c>
      <c r="B2697" s="58" t="s">
        <v>10503</v>
      </c>
    </row>
    <row r="2698" spans="1:2" x14ac:dyDescent="0.25">
      <c r="A2698" s="57">
        <v>25161504</v>
      </c>
      <c r="B2698" s="58" t="s">
        <v>16503</v>
      </c>
    </row>
    <row r="2699" spans="1:2" x14ac:dyDescent="0.25">
      <c r="A2699" s="57">
        <v>25161505</v>
      </c>
      <c r="B2699" s="58" t="s">
        <v>2819</v>
      </c>
    </row>
    <row r="2700" spans="1:2" x14ac:dyDescent="0.25">
      <c r="A2700" s="57">
        <v>25161506</v>
      </c>
      <c r="B2700" s="58" t="s">
        <v>8693</v>
      </c>
    </row>
    <row r="2701" spans="1:2" x14ac:dyDescent="0.25">
      <c r="A2701" s="57">
        <v>25161507</v>
      </c>
      <c r="B2701" s="58" t="s">
        <v>14925</v>
      </c>
    </row>
    <row r="2702" spans="1:2" x14ac:dyDescent="0.25">
      <c r="A2702" s="57">
        <v>25161508</v>
      </c>
      <c r="B2702" s="58" t="s">
        <v>6791</v>
      </c>
    </row>
    <row r="2703" spans="1:2" x14ac:dyDescent="0.25">
      <c r="A2703" s="57">
        <v>25161509</v>
      </c>
      <c r="B2703" s="58" t="s">
        <v>10163</v>
      </c>
    </row>
    <row r="2704" spans="1:2" x14ac:dyDescent="0.25">
      <c r="A2704" s="57">
        <v>25171502</v>
      </c>
      <c r="B2704" s="58" t="s">
        <v>804</v>
      </c>
    </row>
    <row r="2705" spans="1:2" x14ac:dyDescent="0.25">
      <c r="A2705" s="57">
        <v>25171503</v>
      </c>
      <c r="B2705" s="58" t="s">
        <v>3129</v>
      </c>
    </row>
    <row r="2706" spans="1:2" x14ac:dyDescent="0.25">
      <c r="A2706" s="57">
        <v>25171504</v>
      </c>
      <c r="B2706" s="58" t="s">
        <v>8897</v>
      </c>
    </row>
    <row r="2707" spans="1:2" x14ac:dyDescent="0.25">
      <c r="A2707" s="57">
        <v>25171505</v>
      </c>
      <c r="B2707" s="58" t="s">
        <v>7571</v>
      </c>
    </row>
    <row r="2708" spans="1:2" x14ac:dyDescent="0.25">
      <c r="A2708" s="57">
        <v>25171506</v>
      </c>
      <c r="B2708" s="58" t="s">
        <v>8898</v>
      </c>
    </row>
    <row r="2709" spans="1:2" x14ac:dyDescent="0.25">
      <c r="A2709" s="57">
        <v>25171507</v>
      </c>
      <c r="B2709" s="58" t="s">
        <v>3333</v>
      </c>
    </row>
    <row r="2710" spans="1:2" x14ac:dyDescent="0.25">
      <c r="A2710" s="57">
        <v>25171602</v>
      </c>
      <c r="B2710" s="58" t="s">
        <v>2807</v>
      </c>
    </row>
    <row r="2711" spans="1:2" x14ac:dyDescent="0.25">
      <c r="A2711" s="57">
        <v>25171603</v>
      </c>
      <c r="B2711" s="58" t="s">
        <v>13662</v>
      </c>
    </row>
    <row r="2712" spans="1:2" x14ac:dyDescent="0.25">
      <c r="A2712" s="57">
        <v>25171702</v>
      </c>
      <c r="B2712" s="58" t="s">
        <v>8242</v>
      </c>
    </row>
    <row r="2713" spans="1:2" x14ac:dyDescent="0.25">
      <c r="A2713" s="57">
        <v>25171703</v>
      </c>
      <c r="B2713" s="58" t="s">
        <v>4941</v>
      </c>
    </row>
    <row r="2714" spans="1:2" x14ac:dyDescent="0.25">
      <c r="A2714" s="57">
        <v>25171704</v>
      </c>
      <c r="B2714" s="58" t="s">
        <v>11044</v>
      </c>
    </row>
    <row r="2715" spans="1:2" x14ac:dyDescent="0.25">
      <c r="A2715" s="57">
        <v>25171705</v>
      </c>
      <c r="B2715" s="58" t="s">
        <v>8818</v>
      </c>
    </row>
    <row r="2716" spans="1:2" x14ac:dyDescent="0.25">
      <c r="A2716" s="57">
        <v>25171706</v>
      </c>
      <c r="B2716" s="58" t="s">
        <v>1150</v>
      </c>
    </row>
    <row r="2717" spans="1:2" x14ac:dyDescent="0.25">
      <c r="A2717" s="57">
        <v>25171707</v>
      </c>
      <c r="B2717" s="58" t="s">
        <v>14225</v>
      </c>
    </row>
    <row r="2718" spans="1:2" x14ac:dyDescent="0.25">
      <c r="A2718" s="57">
        <v>25171708</v>
      </c>
      <c r="B2718" s="58" t="s">
        <v>18138</v>
      </c>
    </row>
    <row r="2719" spans="1:2" x14ac:dyDescent="0.25">
      <c r="A2719" s="57">
        <v>25171709</v>
      </c>
      <c r="B2719" s="58" t="s">
        <v>8255</v>
      </c>
    </row>
    <row r="2720" spans="1:2" x14ac:dyDescent="0.25">
      <c r="A2720" s="57">
        <v>25171710</v>
      </c>
      <c r="B2720" s="58" t="s">
        <v>848</v>
      </c>
    </row>
    <row r="2721" spans="1:2" x14ac:dyDescent="0.25">
      <c r="A2721" s="57">
        <v>25171711</v>
      </c>
      <c r="B2721" s="58" t="s">
        <v>1539</v>
      </c>
    </row>
    <row r="2722" spans="1:2" x14ac:dyDescent="0.25">
      <c r="A2722" s="57">
        <v>25171712</v>
      </c>
      <c r="B2722" s="58" t="s">
        <v>6121</v>
      </c>
    </row>
    <row r="2723" spans="1:2" x14ac:dyDescent="0.25">
      <c r="A2723" s="57">
        <v>25171713</v>
      </c>
      <c r="B2723" s="58" t="s">
        <v>14712</v>
      </c>
    </row>
    <row r="2724" spans="1:2" x14ac:dyDescent="0.25">
      <c r="A2724" s="57">
        <v>25171714</v>
      </c>
      <c r="B2724" s="58" t="s">
        <v>9248</v>
      </c>
    </row>
    <row r="2725" spans="1:2" x14ac:dyDescent="0.25">
      <c r="A2725" s="57">
        <v>25171715</v>
      </c>
      <c r="B2725" s="58" t="s">
        <v>10838</v>
      </c>
    </row>
    <row r="2726" spans="1:2" x14ac:dyDescent="0.25">
      <c r="A2726" s="57">
        <v>25171716</v>
      </c>
      <c r="B2726" s="58" t="s">
        <v>10256</v>
      </c>
    </row>
    <row r="2727" spans="1:2" x14ac:dyDescent="0.25">
      <c r="A2727" s="57">
        <v>25171717</v>
      </c>
      <c r="B2727" s="58" t="s">
        <v>9969</v>
      </c>
    </row>
    <row r="2728" spans="1:2" x14ac:dyDescent="0.25">
      <c r="A2728" s="57">
        <v>25171718</v>
      </c>
      <c r="B2728" s="58" t="s">
        <v>754</v>
      </c>
    </row>
    <row r="2729" spans="1:2" x14ac:dyDescent="0.25">
      <c r="A2729" s="57">
        <v>25171719</v>
      </c>
      <c r="B2729" s="58" t="s">
        <v>17790</v>
      </c>
    </row>
    <row r="2730" spans="1:2" x14ac:dyDescent="0.25">
      <c r="A2730" s="57">
        <v>25171901</v>
      </c>
      <c r="B2730" s="58" t="s">
        <v>3590</v>
      </c>
    </row>
    <row r="2731" spans="1:2" x14ac:dyDescent="0.25">
      <c r="A2731" s="57">
        <v>25171902</v>
      </c>
      <c r="B2731" s="58" t="s">
        <v>9793</v>
      </c>
    </row>
    <row r="2732" spans="1:2" x14ac:dyDescent="0.25">
      <c r="A2732" s="57">
        <v>25171903</v>
      </c>
      <c r="B2732" s="58" t="s">
        <v>13989</v>
      </c>
    </row>
    <row r="2733" spans="1:2" x14ac:dyDescent="0.25">
      <c r="A2733" s="57">
        <v>25171905</v>
      </c>
      <c r="B2733" s="58" t="s">
        <v>10996</v>
      </c>
    </row>
    <row r="2734" spans="1:2" x14ac:dyDescent="0.25">
      <c r="A2734" s="57">
        <v>25172001</v>
      </c>
      <c r="B2734" s="58" t="s">
        <v>16140</v>
      </c>
    </row>
    <row r="2735" spans="1:2" x14ac:dyDescent="0.25">
      <c r="A2735" s="57">
        <v>25172002</v>
      </c>
      <c r="B2735" s="58" t="s">
        <v>8493</v>
      </c>
    </row>
    <row r="2736" spans="1:2" x14ac:dyDescent="0.25">
      <c r="A2736" s="57">
        <v>25172003</v>
      </c>
      <c r="B2736" s="58" t="s">
        <v>8427</v>
      </c>
    </row>
    <row r="2737" spans="1:2" x14ac:dyDescent="0.25">
      <c r="A2737" s="57">
        <v>25172004</v>
      </c>
      <c r="B2737" s="58" t="s">
        <v>17558</v>
      </c>
    </row>
    <row r="2738" spans="1:2" x14ac:dyDescent="0.25">
      <c r="A2738" s="57">
        <v>25172005</v>
      </c>
      <c r="B2738" s="58" t="s">
        <v>9176</v>
      </c>
    </row>
    <row r="2739" spans="1:2" x14ac:dyDescent="0.25">
      <c r="A2739" s="57">
        <v>25172007</v>
      </c>
      <c r="B2739" s="58" t="s">
        <v>11138</v>
      </c>
    </row>
    <row r="2740" spans="1:2" x14ac:dyDescent="0.25">
      <c r="A2740" s="57">
        <v>25172009</v>
      </c>
      <c r="B2740" s="58" t="s">
        <v>2455</v>
      </c>
    </row>
    <row r="2741" spans="1:2" x14ac:dyDescent="0.25">
      <c r="A2741" s="57">
        <v>25172010</v>
      </c>
      <c r="B2741" s="58" t="s">
        <v>11392</v>
      </c>
    </row>
    <row r="2742" spans="1:2" x14ac:dyDescent="0.25">
      <c r="A2742" s="57">
        <v>25172011</v>
      </c>
      <c r="B2742" s="58" t="s">
        <v>12405</v>
      </c>
    </row>
    <row r="2743" spans="1:2" x14ac:dyDescent="0.25">
      <c r="A2743" s="57">
        <v>25172101</v>
      </c>
      <c r="B2743" s="58" t="s">
        <v>1553</v>
      </c>
    </row>
    <row r="2744" spans="1:2" x14ac:dyDescent="0.25">
      <c r="A2744" s="57">
        <v>25172104</v>
      </c>
      <c r="B2744" s="58" t="s">
        <v>12412</v>
      </c>
    </row>
    <row r="2745" spans="1:2" x14ac:dyDescent="0.25">
      <c r="A2745" s="57">
        <v>25172105</v>
      </c>
      <c r="B2745" s="58" t="s">
        <v>17348</v>
      </c>
    </row>
    <row r="2746" spans="1:2" x14ac:dyDescent="0.25">
      <c r="A2746" s="57">
        <v>25172106</v>
      </c>
      <c r="B2746" s="58" t="s">
        <v>8540</v>
      </c>
    </row>
    <row r="2747" spans="1:2" x14ac:dyDescent="0.25">
      <c r="A2747" s="57">
        <v>25172108</v>
      </c>
      <c r="B2747" s="58" t="s">
        <v>80</v>
      </c>
    </row>
    <row r="2748" spans="1:2" x14ac:dyDescent="0.25">
      <c r="A2748" s="57">
        <v>25172109</v>
      </c>
      <c r="B2748" s="58" t="s">
        <v>6029</v>
      </c>
    </row>
    <row r="2749" spans="1:2" x14ac:dyDescent="0.25">
      <c r="A2749" s="57">
        <v>25172110</v>
      </c>
      <c r="B2749" s="58" t="s">
        <v>7177</v>
      </c>
    </row>
    <row r="2750" spans="1:2" x14ac:dyDescent="0.25">
      <c r="A2750" s="57">
        <v>25172111</v>
      </c>
      <c r="B2750" s="58" t="s">
        <v>2344</v>
      </c>
    </row>
    <row r="2751" spans="1:2" x14ac:dyDescent="0.25">
      <c r="A2751" s="57">
        <v>25172112</v>
      </c>
      <c r="B2751" s="58" t="s">
        <v>7144</v>
      </c>
    </row>
    <row r="2752" spans="1:2" x14ac:dyDescent="0.25">
      <c r="A2752" s="57">
        <v>25172113</v>
      </c>
      <c r="B2752" s="58" t="s">
        <v>18566</v>
      </c>
    </row>
    <row r="2753" spans="1:2" x14ac:dyDescent="0.25">
      <c r="A2753" s="57">
        <v>25172114</v>
      </c>
      <c r="B2753" s="58" t="s">
        <v>12297</v>
      </c>
    </row>
    <row r="2754" spans="1:2" x14ac:dyDescent="0.25">
      <c r="A2754" s="57">
        <v>25172201</v>
      </c>
      <c r="B2754" s="58" t="s">
        <v>4939</v>
      </c>
    </row>
    <row r="2755" spans="1:2" x14ac:dyDescent="0.25">
      <c r="A2755" s="57">
        <v>25172203</v>
      </c>
      <c r="B2755" s="58" t="s">
        <v>10888</v>
      </c>
    </row>
    <row r="2756" spans="1:2" x14ac:dyDescent="0.25">
      <c r="A2756" s="57">
        <v>25172204</v>
      </c>
      <c r="B2756" s="58" t="s">
        <v>18357</v>
      </c>
    </row>
    <row r="2757" spans="1:2" x14ac:dyDescent="0.25">
      <c r="A2757" s="57">
        <v>25172205</v>
      </c>
      <c r="B2757" s="58" t="s">
        <v>2542</v>
      </c>
    </row>
    <row r="2758" spans="1:2" x14ac:dyDescent="0.25">
      <c r="A2758" s="57">
        <v>25172301</v>
      </c>
      <c r="B2758" s="58" t="s">
        <v>6741</v>
      </c>
    </row>
    <row r="2759" spans="1:2" x14ac:dyDescent="0.25">
      <c r="A2759" s="57">
        <v>25172303</v>
      </c>
      <c r="B2759" s="58" t="s">
        <v>14638</v>
      </c>
    </row>
    <row r="2760" spans="1:2" x14ac:dyDescent="0.25">
      <c r="A2760" s="57">
        <v>25172404</v>
      </c>
      <c r="B2760" s="58" t="s">
        <v>2794</v>
      </c>
    </row>
    <row r="2761" spans="1:2" x14ac:dyDescent="0.25">
      <c r="A2761" s="57">
        <v>25172405</v>
      </c>
      <c r="B2761" s="58" t="s">
        <v>3164</v>
      </c>
    </row>
    <row r="2762" spans="1:2" x14ac:dyDescent="0.25">
      <c r="A2762" s="57">
        <v>25172406</v>
      </c>
      <c r="B2762" s="58" t="s">
        <v>3142</v>
      </c>
    </row>
    <row r="2763" spans="1:2" x14ac:dyDescent="0.25">
      <c r="A2763" s="57">
        <v>25172407</v>
      </c>
      <c r="B2763" s="58" t="s">
        <v>8462</v>
      </c>
    </row>
    <row r="2764" spans="1:2" x14ac:dyDescent="0.25">
      <c r="A2764" s="57">
        <v>25172408</v>
      </c>
      <c r="B2764" s="58" t="s">
        <v>5859</v>
      </c>
    </row>
    <row r="2765" spans="1:2" x14ac:dyDescent="0.25">
      <c r="A2765" s="57">
        <v>25172502</v>
      </c>
      <c r="B2765" s="58" t="s">
        <v>14167</v>
      </c>
    </row>
    <row r="2766" spans="1:2" x14ac:dyDescent="0.25">
      <c r="A2766" s="57">
        <v>25172503</v>
      </c>
      <c r="B2766" s="58" t="s">
        <v>6012</v>
      </c>
    </row>
    <row r="2767" spans="1:2" x14ac:dyDescent="0.25">
      <c r="A2767" s="57">
        <v>25172504</v>
      </c>
      <c r="B2767" s="58" t="s">
        <v>16136</v>
      </c>
    </row>
    <row r="2768" spans="1:2" x14ac:dyDescent="0.25">
      <c r="A2768" s="57">
        <v>25172505</v>
      </c>
      <c r="B2768" s="58" t="s">
        <v>18000</v>
      </c>
    </row>
    <row r="2769" spans="1:2" x14ac:dyDescent="0.25">
      <c r="A2769" s="57">
        <v>25172506</v>
      </c>
      <c r="B2769" s="58" t="s">
        <v>6192</v>
      </c>
    </row>
    <row r="2770" spans="1:2" x14ac:dyDescent="0.25">
      <c r="A2770" s="57">
        <v>25172507</v>
      </c>
      <c r="B2770" s="58" t="s">
        <v>11521</v>
      </c>
    </row>
    <row r="2771" spans="1:2" x14ac:dyDescent="0.25">
      <c r="A2771" s="57">
        <v>25172508</v>
      </c>
      <c r="B2771" s="58" t="s">
        <v>18397</v>
      </c>
    </row>
    <row r="2772" spans="1:2" x14ac:dyDescent="0.25">
      <c r="A2772" s="57">
        <v>25172601</v>
      </c>
      <c r="B2772" s="58" t="s">
        <v>9504</v>
      </c>
    </row>
    <row r="2773" spans="1:2" x14ac:dyDescent="0.25">
      <c r="A2773" s="57">
        <v>25172602</v>
      </c>
      <c r="B2773" s="58" t="s">
        <v>11635</v>
      </c>
    </row>
    <row r="2774" spans="1:2" x14ac:dyDescent="0.25">
      <c r="A2774" s="57">
        <v>25172603</v>
      </c>
      <c r="B2774" s="58" t="s">
        <v>6531</v>
      </c>
    </row>
    <row r="2775" spans="1:2" x14ac:dyDescent="0.25">
      <c r="A2775" s="57">
        <v>25172604</v>
      </c>
      <c r="B2775" s="58" t="s">
        <v>12724</v>
      </c>
    </row>
    <row r="2776" spans="1:2" x14ac:dyDescent="0.25">
      <c r="A2776" s="57">
        <v>25172605</v>
      </c>
      <c r="B2776" s="58" t="s">
        <v>9930</v>
      </c>
    </row>
    <row r="2777" spans="1:2" x14ac:dyDescent="0.25">
      <c r="A2777" s="57">
        <v>25172606</v>
      </c>
      <c r="B2777" s="58" t="s">
        <v>7172</v>
      </c>
    </row>
    <row r="2778" spans="1:2" x14ac:dyDescent="0.25">
      <c r="A2778" s="57">
        <v>25172607</v>
      </c>
      <c r="B2778" s="58" t="s">
        <v>16442</v>
      </c>
    </row>
    <row r="2779" spans="1:2" x14ac:dyDescent="0.25">
      <c r="A2779" s="57">
        <v>25172608</v>
      </c>
      <c r="B2779" s="58" t="s">
        <v>1871</v>
      </c>
    </row>
    <row r="2780" spans="1:2" x14ac:dyDescent="0.25">
      <c r="A2780" s="57">
        <v>25172702</v>
      </c>
      <c r="B2780" s="58" t="s">
        <v>17955</v>
      </c>
    </row>
    <row r="2781" spans="1:2" x14ac:dyDescent="0.25">
      <c r="A2781" s="57">
        <v>25172703</v>
      </c>
      <c r="B2781" s="58" t="s">
        <v>18514</v>
      </c>
    </row>
    <row r="2782" spans="1:2" x14ac:dyDescent="0.25">
      <c r="A2782" s="57">
        <v>25172704</v>
      </c>
      <c r="B2782" s="58" t="s">
        <v>16398</v>
      </c>
    </row>
    <row r="2783" spans="1:2" x14ac:dyDescent="0.25">
      <c r="A2783" s="57">
        <v>25172802</v>
      </c>
      <c r="B2783" s="58" t="s">
        <v>9655</v>
      </c>
    </row>
    <row r="2784" spans="1:2" x14ac:dyDescent="0.25">
      <c r="A2784" s="57">
        <v>25172803</v>
      </c>
      <c r="B2784" s="58" t="s">
        <v>2535</v>
      </c>
    </row>
    <row r="2785" spans="1:2" x14ac:dyDescent="0.25">
      <c r="A2785" s="57">
        <v>25172901</v>
      </c>
      <c r="B2785" s="58" t="s">
        <v>14648</v>
      </c>
    </row>
    <row r="2786" spans="1:2" x14ac:dyDescent="0.25">
      <c r="A2786" s="57">
        <v>25172903</v>
      </c>
      <c r="B2786" s="58" t="s">
        <v>18121</v>
      </c>
    </row>
    <row r="2787" spans="1:2" x14ac:dyDescent="0.25">
      <c r="A2787" s="57">
        <v>25172904</v>
      </c>
      <c r="B2787" s="58" t="s">
        <v>6295</v>
      </c>
    </row>
    <row r="2788" spans="1:2" x14ac:dyDescent="0.25">
      <c r="A2788" s="57">
        <v>25172905</v>
      </c>
      <c r="B2788" s="58" t="s">
        <v>10874</v>
      </c>
    </row>
    <row r="2789" spans="1:2" x14ac:dyDescent="0.25">
      <c r="A2789" s="57">
        <v>25172906</v>
      </c>
      <c r="B2789" s="58" t="s">
        <v>3133</v>
      </c>
    </row>
    <row r="2790" spans="1:2" x14ac:dyDescent="0.25">
      <c r="A2790" s="57">
        <v>25172907</v>
      </c>
      <c r="B2790" s="58" t="s">
        <v>14735</v>
      </c>
    </row>
    <row r="2791" spans="1:2" x14ac:dyDescent="0.25">
      <c r="A2791" s="57">
        <v>25173001</v>
      </c>
      <c r="B2791" s="58" t="s">
        <v>7638</v>
      </c>
    </row>
    <row r="2792" spans="1:2" x14ac:dyDescent="0.25">
      <c r="A2792" s="57">
        <v>25173003</v>
      </c>
      <c r="B2792" s="58" t="s">
        <v>5871</v>
      </c>
    </row>
    <row r="2793" spans="1:2" x14ac:dyDescent="0.25">
      <c r="A2793" s="57">
        <v>25173004</v>
      </c>
      <c r="B2793" s="58" t="s">
        <v>4654</v>
      </c>
    </row>
    <row r="2794" spans="1:2" x14ac:dyDescent="0.25">
      <c r="A2794" s="57">
        <v>25173005</v>
      </c>
      <c r="B2794" s="58" t="s">
        <v>8206</v>
      </c>
    </row>
    <row r="2795" spans="1:2" x14ac:dyDescent="0.25">
      <c r="A2795" s="57">
        <v>25173107</v>
      </c>
      <c r="B2795" s="58" t="s">
        <v>1847</v>
      </c>
    </row>
    <row r="2796" spans="1:2" x14ac:dyDescent="0.25">
      <c r="A2796" s="57">
        <v>25173108</v>
      </c>
      <c r="B2796" s="58" t="s">
        <v>13601</v>
      </c>
    </row>
    <row r="2797" spans="1:2" x14ac:dyDescent="0.25">
      <c r="A2797" s="57">
        <v>25173303</v>
      </c>
      <c r="B2797" s="58" t="s">
        <v>11649</v>
      </c>
    </row>
    <row r="2798" spans="1:2" x14ac:dyDescent="0.25">
      <c r="A2798" s="57">
        <v>25173304</v>
      </c>
      <c r="B2798" s="58" t="s">
        <v>1480</v>
      </c>
    </row>
    <row r="2799" spans="1:2" x14ac:dyDescent="0.25">
      <c r="A2799" s="57">
        <v>25173701</v>
      </c>
      <c r="B2799" s="58" t="s">
        <v>6141</v>
      </c>
    </row>
    <row r="2800" spans="1:2" x14ac:dyDescent="0.25">
      <c r="A2800" s="57">
        <v>25173702</v>
      </c>
      <c r="B2800" s="58" t="s">
        <v>3261</v>
      </c>
    </row>
    <row r="2801" spans="1:2" x14ac:dyDescent="0.25">
      <c r="A2801" s="57">
        <v>25173703</v>
      </c>
      <c r="B2801" s="58" t="s">
        <v>15004</v>
      </c>
    </row>
    <row r="2802" spans="1:2" x14ac:dyDescent="0.25">
      <c r="A2802" s="57">
        <v>25173704</v>
      </c>
      <c r="B2802" s="58" t="s">
        <v>14713</v>
      </c>
    </row>
    <row r="2803" spans="1:2" x14ac:dyDescent="0.25">
      <c r="A2803" s="57">
        <v>25173705</v>
      </c>
      <c r="B2803" s="58" t="s">
        <v>13149</v>
      </c>
    </row>
    <row r="2804" spans="1:2" x14ac:dyDescent="0.25">
      <c r="A2804" s="57">
        <v>25173801</v>
      </c>
      <c r="B2804" s="58" t="s">
        <v>4615</v>
      </c>
    </row>
    <row r="2805" spans="1:2" x14ac:dyDescent="0.25">
      <c r="A2805" s="57">
        <v>25173802</v>
      </c>
      <c r="B2805" s="58" t="s">
        <v>9926</v>
      </c>
    </row>
    <row r="2806" spans="1:2" x14ac:dyDescent="0.25">
      <c r="A2806" s="57">
        <v>25173803</v>
      </c>
      <c r="B2806" s="58" t="s">
        <v>17915</v>
      </c>
    </row>
    <row r="2807" spans="1:2" x14ac:dyDescent="0.25">
      <c r="A2807" s="57">
        <v>25173804</v>
      </c>
      <c r="B2807" s="58" t="s">
        <v>12404</v>
      </c>
    </row>
    <row r="2808" spans="1:2" x14ac:dyDescent="0.25">
      <c r="A2808" s="57">
        <v>25173805</v>
      </c>
      <c r="B2808" s="58" t="s">
        <v>13458</v>
      </c>
    </row>
    <row r="2809" spans="1:2" x14ac:dyDescent="0.25">
      <c r="A2809" s="57">
        <v>25173806</v>
      </c>
      <c r="B2809" s="58" t="s">
        <v>13324</v>
      </c>
    </row>
    <row r="2810" spans="1:2" x14ac:dyDescent="0.25">
      <c r="A2810" s="57">
        <v>25173807</v>
      </c>
      <c r="B2810" s="58" t="s">
        <v>8188</v>
      </c>
    </row>
    <row r="2811" spans="1:2" x14ac:dyDescent="0.25">
      <c r="A2811" s="57">
        <v>25173808</v>
      </c>
      <c r="B2811" s="58" t="s">
        <v>13064</v>
      </c>
    </row>
    <row r="2812" spans="1:2" x14ac:dyDescent="0.25">
      <c r="A2812" s="57">
        <v>25173809</v>
      </c>
      <c r="B2812" s="58" t="s">
        <v>14556</v>
      </c>
    </row>
    <row r="2813" spans="1:2" x14ac:dyDescent="0.25">
      <c r="A2813" s="57">
        <v>25173810</v>
      </c>
      <c r="B2813" s="58" t="s">
        <v>8439</v>
      </c>
    </row>
    <row r="2814" spans="1:2" x14ac:dyDescent="0.25">
      <c r="A2814" s="57">
        <v>25173811</v>
      </c>
      <c r="B2814" s="58" t="s">
        <v>8968</v>
      </c>
    </row>
    <row r="2815" spans="1:2" x14ac:dyDescent="0.25">
      <c r="A2815" s="57">
        <v>25173812</v>
      </c>
      <c r="B2815" s="58" t="s">
        <v>12084</v>
      </c>
    </row>
    <row r="2816" spans="1:2" x14ac:dyDescent="0.25">
      <c r="A2816" s="57">
        <v>25173813</v>
      </c>
      <c r="B2816" s="58" t="s">
        <v>8469</v>
      </c>
    </row>
    <row r="2817" spans="1:2" x14ac:dyDescent="0.25">
      <c r="A2817" s="57">
        <v>25173815</v>
      </c>
      <c r="B2817" s="58" t="s">
        <v>9839</v>
      </c>
    </row>
    <row r="2818" spans="1:2" x14ac:dyDescent="0.25">
      <c r="A2818" s="57">
        <v>25173816</v>
      </c>
      <c r="B2818" s="58" t="s">
        <v>7047</v>
      </c>
    </row>
    <row r="2819" spans="1:2" x14ac:dyDescent="0.25">
      <c r="A2819" s="57">
        <v>25173817</v>
      </c>
      <c r="B2819" s="58" t="s">
        <v>11643</v>
      </c>
    </row>
    <row r="2820" spans="1:2" x14ac:dyDescent="0.25">
      <c r="A2820" s="57">
        <v>25173901</v>
      </c>
      <c r="B2820" s="58" t="s">
        <v>18071</v>
      </c>
    </row>
    <row r="2821" spans="1:2" x14ac:dyDescent="0.25">
      <c r="A2821" s="57">
        <v>25174001</v>
      </c>
      <c r="B2821" s="58" t="s">
        <v>18656</v>
      </c>
    </row>
    <row r="2822" spans="1:2" x14ac:dyDescent="0.25">
      <c r="A2822" s="57">
        <v>25174002</v>
      </c>
      <c r="B2822" s="58" t="s">
        <v>1439</v>
      </c>
    </row>
    <row r="2823" spans="1:2" x14ac:dyDescent="0.25">
      <c r="A2823" s="57">
        <v>25174003</v>
      </c>
      <c r="B2823" s="58" t="s">
        <v>2396</v>
      </c>
    </row>
    <row r="2824" spans="1:2" x14ac:dyDescent="0.25">
      <c r="A2824" s="57">
        <v>25174004</v>
      </c>
      <c r="B2824" s="58" t="s">
        <v>7553</v>
      </c>
    </row>
    <row r="2825" spans="1:2" x14ac:dyDescent="0.25">
      <c r="A2825" s="57">
        <v>25174101</v>
      </c>
      <c r="B2825" s="58" t="s">
        <v>15558</v>
      </c>
    </row>
    <row r="2826" spans="1:2" x14ac:dyDescent="0.25">
      <c r="A2826" s="57">
        <v>25174102</v>
      </c>
      <c r="B2826" s="58" t="s">
        <v>16610</v>
      </c>
    </row>
    <row r="2827" spans="1:2" x14ac:dyDescent="0.25">
      <c r="A2827" s="57">
        <v>25174103</v>
      </c>
      <c r="B2827" s="58" t="s">
        <v>17944</v>
      </c>
    </row>
    <row r="2828" spans="1:2" x14ac:dyDescent="0.25">
      <c r="A2828" s="57">
        <v>25174104</v>
      </c>
      <c r="B2828" s="58" t="s">
        <v>4551</v>
      </c>
    </row>
    <row r="2829" spans="1:2" x14ac:dyDescent="0.25">
      <c r="A2829" s="57">
        <v>25174105</v>
      </c>
      <c r="B2829" s="58" t="s">
        <v>5461</v>
      </c>
    </row>
    <row r="2830" spans="1:2" x14ac:dyDescent="0.25">
      <c r="A2830" s="57">
        <v>25174106</v>
      </c>
      <c r="B2830" s="58" t="s">
        <v>12332</v>
      </c>
    </row>
    <row r="2831" spans="1:2" x14ac:dyDescent="0.25">
      <c r="A2831" s="57">
        <v>25174107</v>
      </c>
      <c r="B2831" s="58" t="s">
        <v>163</v>
      </c>
    </row>
    <row r="2832" spans="1:2" x14ac:dyDescent="0.25">
      <c r="A2832" s="57">
        <v>25174201</v>
      </c>
      <c r="B2832" s="58" t="s">
        <v>9024</v>
      </c>
    </row>
    <row r="2833" spans="1:2" x14ac:dyDescent="0.25">
      <c r="A2833" s="57">
        <v>25174202</v>
      </c>
      <c r="B2833" s="58" t="s">
        <v>13411</v>
      </c>
    </row>
    <row r="2834" spans="1:2" x14ac:dyDescent="0.25">
      <c r="A2834" s="57">
        <v>25174203</v>
      </c>
      <c r="B2834" s="58" t="s">
        <v>10538</v>
      </c>
    </row>
    <row r="2835" spans="1:2" x14ac:dyDescent="0.25">
      <c r="A2835" s="57">
        <v>25174204</v>
      </c>
      <c r="B2835" s="58" t="s">
        <v>4322</v>
      </c>
    </row>
    <row r="2836" spans="1:2" x14ac:dyDescent="0.25">
      <c r="A2836" s="57">
        <v>25174205</v>
      </c>
      <c r="B2836" s="58" t="s">
        <v>6376</v>
      </c>
    </row>
    <row r="2837" spans="1:2" x14ac:dyDescent="0.25">
      <c r="A2837" s="57">
        <v>25174206</v>
      </c>
      <c r="B2837" s="58" t="s">
        <v>943</v>
      </c>
    </row>
    <row r="2838" spans="1:2" x14ac:dyDescent="0.25">
      <c r="A2838" s="57">
        <v>25174207</v>
      </c>
      <c r="B2838" s="58" t="s">
        <v>17504</v>
      </c>
    </row>
    <row r="2839" spans="1:2" x14ac:dyDescent="0.25">
      <c r="A2839" s="57">
        <v>25174208</v>
      </c>
      <c r="B2839" s="58" t="s">
        <v>6355</v>
      </c>
    </row>
    <row r="2840" spans="1:2" x14ac:dyDescent="0.25">
      <c r="A2840" s="57">
        <v>25174209</v>
      </c>
      <c r="B2840" s="58" t="s">
        <v>4703</v>
      </c>
    </row>
    <row r="2841" spans="1:2" x14ac:dyDescent="0.25">
      <c r="A2841" s="57">
        <v>25174210</v>
      </c>
      <c r="B2841" s="58" t="s">
        <v>6710</v>
      </c>
    </row>
    <row r="2842" spans="1:2" x14ac:dyDescent="0.25">
      <c r="A2842" s="57">
        <v>25174211</v>
      </c>
      <c r="B2842" s="58" t="s">
        <v>17601</v>
      </c>
    </row>
    <row r="2843" spans="1:2" x14ac:dyDescent="0.25">
      <c r="A2843" s="57">
        <v>25174212</v>
      </c>
      <c r="B2843" s="58" t="s">
        <v>18806</v>
      </c>
    </row>
    <row r="2844" spans="1:2" x14ac:dyDescent="0.25">
      <c r="A2844" s="57">
        <v>25174213</v>
      </c>
      <c r="B2844" s="58" t="s">
        <v>64</v>
      </c>
    </row>
    <row r="2845" spans="1:2" x14ac:dyDescent="0.25">
      <c r="A2845" s="57">
        <v>25174401</v>
      </c>
      <c r="B2845" s="58" t="s">
        <v>8784</v>
      </c>
    </row>
    <row r="2846" spans="1:2" x14ac:dyDescent="0.25">
      <c r="A2846" s="57">
        <v>25174402</v>
      </c>
      <c r="B2846" s="58" t="s">
        <v>14859</v>
      </c>
    </row>
    <row r="2847" spans="1:2" x14ac:dyDescent="0.25">
      <c r="A2847" s="57">
        <v>25174403</v>
      </c>
      <c r="B2847" s="58" t="s">
        <v>8573</v>
      </c>
    </row>
    <row r="2848" spans="1:2" x14ac:dyDescent="0.25">
      <c r="A2848" s="57">
        <v>25174404</v>
      </c>
      <c r="B2848" s="58" t="s">
        <v>6494</v>
      </c>
    </row>
    <row r="2849" spans="1:2" x14ac:dyDescent="0.25">
      <c r="A2849" s="57">
        <v>25174405</v>
      </c>
      <c r="B2849" s="58" t="s">
        <v>439</v>
      </c>
    </row>
    <row r="2850" spans="1:2" x14ac:dyDescent="0.25">
      <c r="A2850" s="57">
        <v>25174406</v>
      </c>
      <c r="B2850" s="58" t="s">
        <v>8799</v>
      </c>
    </row>
    <row r="2851" spans="1:2" x14ac:dyDescent="0.25">
      <c r="A2851" s="57">
        <v>25174407</v>
      </c>
      <c r="B2851" s="58" t="s">
        <v>4757</v>
      </c>
    </row>
    <row r="2852" spans="1:2" x14ac:dyDescent="0.25">
      <c r="A2852" s="57">
        <v>25174408</v>
      </c>
      <c r="B2852" s="58" t="s">
        <v>9301</v>
      </c>
    </row>
    <row r="2853" spans="1:2" x14ac:dyDescent="0.25">
      <c r="A2853" s="57">
        <v>25174409</v>
      </c>
      <c r="B2853" s="58" t="s">
        <v>3267</v>
      </c>
    </row>
    <row r="2854" spans="1:2" x14ac:dyDescent="0.25">
      <c r="A2854" s="57">
        <v>25174410</v>
      </c>
      <c r="B2854" s="58" t="s">
        <v>15743</v>
      </c>
    </row>
    <row r="2855" spans="1:2" x14ac:dyDescent="0.25">
      <c r="A2855" s="57">
        <v>25174601</v>
      </c>
      <c r="B2855" s="58" t="s">
        <v>9254</v>
      </c>
    </row>
    <row r="2856" spans="1:2" x14ac:dyDescent="0.25">
      <c r="A2856" s="57">
        <v>25174602</v>
      </c>
      <c r="B2856" s="58" t="s">
        <v>16498</v>
      </c>
    </row>
    <row r="2857" spans="1:2" x14ac:dyDescent="0.25">
      <c r="A2857" s="57">
        <v>25174603</v>
      </c>
      <c r="B2857" s="58" t="s">
        <v>9669</v>
      </c>
    </row>
    <row r="2858" spans="1:2" x14ac:dyDescent="0.25">
      <c r="A2858" s="57">
        <v>25174701</v>
      </c>
      <c r="B2858" s="58" t="s">
        <v>4608</v>
      </c>
    </row>
    <row r="2859" spans="1:2" x14ac:dyDescent="0.25">
      <c r="A2859" s="57">
        <v>25181601</v>
      </c>
      <c r="B2859" s="58" t="s">
        <v>4124</v>
      </c>
    </row>
    <row r="2860" spans="1:2" x14ac:dyDescent="0.25">
      <c r="A2860" s="57">
        <v>25181602</v>
      </c>
      <c r="B2860" s="58" t="s">
        <v>12111</v>
      </c>
    </row>
    <row r="2861" spans="1:2" x14ac:dyDescent="0.25">
      <c r="A2861" s="57">
        <v>25181603</v>
      </c>
      <c r="B2861" s="58" t="s">
        <v>2041</v>
      </c>
    </row>
    <row r="2862" spans="1:2" x14ac:dyDescent="0.25">
      <c r="A2862" s="57">
        <v>25181701</v>
      </c>
      <c r="B2862" s="58" t="s">
        <v>2830</v>
      </c>
    </row>
    <row r="2863" spans="1:2" x14ac:dyDescent="0.25">
      <c r="A2863" s="57">
        <v>25181702</v>
      </c>
      <c r="B2863" s="58" t="s">
        <v>2361</v>
      </c>
    </row>
    <row r="2864" spans="1:2" x14ac:dyDescent="0.25">
      <c r="A2864" s="57">
        <v>25181703</v>
      </c>
      <c r="B2864" s="58" t="s">
        <v>13422</v>
      </c>
    </row>
    <row r="2865" spans="1:2" x14ac:dyDescent="0.25">
      <c r="A2865" s="57">
        <v>25181704</v>
      </c>
      <c r="B2865" s="58" t="s">
        <v>2335</v>
      </c>
    </row>
    <row r="2866" spans="1:2" x14ac:dyDescent="0.25">
      <c r="A2866" s="57">
        <v>25181705</v>
      </c>
      <c r="B2866" s="58" t="s">
        <v>10491</v>
      </c>
    </row>
    <row r="2867" spans="1:2" x14ac:dyDescent="0.25">
      <c r="A2867" s="57">
        <v>25181706</v>
      </c>
      <c r="B2867" s="58" t="s">
        <v>12460</v>
      </c>
    </row>
    <row r="2868" spans="1:2" x14ac:dyDescent="0.25">
      <c r="A2868" s="57">
        <v>25181707</v>
      </c>
      <c r="B2868" s="58" t="s">
        <v>15278</v>
      </c>
    </row>
    <row r="2869" spans="1:2" x14ac:dyDescent="0.25">
      <c r="A2869" s="57">
        <v>25181708</v>
      </c>
      <c r="B2869" s="58" t="s">
        <v>13658</v>
      </c>
    </row>
    <row r="2870" spans="1:2" x14ac:dyDescent="0.25">
      <c r="A2870" s="57">
        <v>25181709</v>
      </c>
      <c r="B2870" s="58" t="s">
        <v>12150</v>
      </c>
    </row>
    <row r="2871" spans="1:2" x14ac:dyDescent="0.25">
      <c r="A2871" s="57">
        <v>25181710</v>
      </c>
      <c r="B2871" s="58" t="s">
        <v>4096</v>
      </c>
    </row>
    <row r="2872" spans="1:2" x14ac:dyDescent="0.25">
      <c r="A2872" s="57">
        <v>25181711</v>
      </c>
      <c r="B2872" s="58" t="s">
        <v>4236</v>
      </c>
    </row>
    <row r="2873" spans="1:2" x14ac:dyDescent="0.25">
      <c r="A2873" s="57">
        <v>25181712</v>
      </c>
      <c r="B2873" s="58" t="s">
        <v>14954</v>
      </c>
    </row>
    <row r="2874" spans="1:2" x14ac:dyDescent="0.25">
      <c r="A2874" s="57">
        <v>25181713</v>
      </c>
      <c r="B2874" s="58" t="s">
        <v>12142</v>
      </c>
    </row>
    <row r="2875" spans="1:2" x14ac:dyDescent="0.25">
      <c r="A2875" s="57">
        <v>25191501</v>
      </c>
      <c r="B2875" s="58" t="s">
        <v>10988</v>
      </c>
    </row>
    <row r="2876" spans="1:2" x14ac:dyDescent="0.25">
      <c r="A2876" s="57">
        <v>25191502</v>
      </c>
      <c r="B2876" s="58" t="s">
        <v>6981</v>
      </c>
    </row>
    <row r="2877" spans="1:2" x14ac:dyDescent="0.25">
      <c r="A2877" s="57">
        <v>25191503</v>
      </c>
      <c r="B2877" s="58" t="s">
        <v>7714</v>
      </c>
    </row>
    <row r="2878" spans="1:2" x14ac:dyDescent="0.25">
      <c r="A2878" s="57">
        <v>25191504</v>
      </c>
      <c r="B2878" s="58" t="s">
        <v>16789</v>
      </c>
    </row>
    <row r="2879" spans="1:2" x14ac:dyDescent="0.25">
      <c r="A2879" s="57">
        <v>25191505</v>
      </c>
      <c r="B2879" s="58" t="s">
        <v>10910</v>
      </c>
    </row>
    <row r="2880" spans="1:2" x14ac:dyDescent="0.25">
      <c r="A2880" s="57">
        <v>25191506</v>
      </c>
      <c r="B2880" s="58" t="s">
        <v>12391</v>
      </c>
    </row>
    <row r="2881" spans="1:2" x14ac:dyDescent="0.25">
      <c r="A2881" s="57">
        <v>25191507</v>
      </c>
      <c r="B2881" s="58" t="s">
        <v>17019</v>
      </c>
    </row>
    <row r="2882" spans="1:2" x14ac:dyDescent="0.25">
      <c r="A2882" s="57">
        <v>25191508</v>
      </c>
      <c r="B2882" s="58" t="s">
        <v>15230</v>
      </c>
    </row>
    <row r="2883" spans="1:2" x14ac:dyDescent="0.25">
      <c r="A2883" s="57">
        <v>25191509</v>
      </c>
      <c r="B2883" s="58" t="s">
        <v>428</v>
      </c>
    </row>
    <row r="2884" spans="1:2" x14ac:dyDescent="0.25">
      <c r="A2884" s="57">
        <v>25191510</v>
      </c>
      <c r="B2884" s="58" t="s">
        <v>14048</v>
      </c>
    </row>
    <row r="2885" spans="1:2" x14ac:dyDescent="0.25">
      <c r="A2885" s="57">
        <v>25191511</v>
      </c>
      <c r="B2885" s="58" t="s">
        <v>15305</v>
      </c>
    </row>
    <row r="2886" spans="1:2" x14ac:dyDescent="0.25">
      <c r="A2886" s="57">
        <v>25191512</v>
      </c>
      <c r="B2886" s="58" t="s">
        <v>16172</v>
      </c>
    </row>
    <row r="2887" spans="1:2" x14ac:dyDescent="0.25">
      <c r="A2887" s="57">
        <v>25191513</v>
      </c>
      <c r="B2887" s="58" t="s">
        <v>8579</v>
      </c>
    </row>
    <row r="2888" spans="1:2" x14ac:dyDescent="0.25">
      <c r="A2888" s="57">
        <v>25191514</v>
      </c>
      <c r="B2888" s="58" t="s">
        <v>16401</v>
      </c>
    </row>
    <row r="2889" spans="1:2" x14ac:dyDescent="0.25">
      <c r="A2889" s="57">
        <v>25191601</v>
      </c>
      <c r="B2889" s="58" t="s">
        <v>6656</v>
      </c>
    </row>
    <row r="2890" spans="1:2" x14ac:dyDescent="0.25">
      <c r="A2890" s="57">
        <v>25191602</v>
      </c>
      <c r="B2890" s="58" t="s">
        <v>17307</v>
      </c>
    </row>
    <row r="2891" spans="1:2" x14ac:dyDescent="0.25">
      <c r="A2891" s="57">
        <v>25191603</v>
      </c>
      <c r="B2891" s="58" t="s">
        <v>3966</v>
      </c>
    </row>
    <row r="2892" spans="1:2" x14ac:dyDescent="0.25">
      <c r="A2892" s="57">
        <v>25191604</v>
      </c>
      <c r="B2892" s="58" t="s">
        <v>11132</v>
      </c>
    </row>
    <row r="2893" spans="1:2" x14ac:dyDescent="0.25">
      <c r="A2893" s="57">
        <v>25191605</v>
      </c>
      <c r="B2893" s="58" t="s">
        <v>15494</v>
      </c>
    </row>
    <row r="2894" spans="1:2" x14ac:dyDescent="0.25">
      <c r="A2894" s="57">
        <v>25191701</v>
      </c>
      <c r="B2894" s="58" t="s">
        <v>16487</v>
      </c>
    </row>
    <row r="2895" spans="1:2" x14ac:dyDescent="0.25">
      <c r="A2895" s="57">
        <v>25191702</v>
      </c>
      <c r="B2895" s="58" t="s">
        <v>5899</v>
      </c>
    </row>
    <row r="2896" spans="1:2" x14ac:dyDescent="0.25">
      <c r="A2896" s="57">
        <v>25191703</v>
      </c>
      <c r="B2896" s="58" t="s">
        <v>12228</v>
      </c>
    </row>
    <row r="2897" spans="1:2" x14ac:dyDescent="0.25">
      <c r="A2897" s="57">
        <v>25191704</v>
      </c>
      <c r="B2897" s="58" t="s">
        <v>17326</v>
      </c>
    </row>
    <row r="2898" spans="1:2" x14ac:dyDescent="0.25">
      <c r="A2898" s="57">
        <v>25201501</v>
      </c>
      <c r="B2898" s="58" t="s">
        <v>15766</v>
      </c>
    </row>
    <row r="2899" spans="1:2" x14ac:dyDescent="0.25">
      <c r="A2899" s="57">
        <v>25201502</v>
      </c>
      <c r="B2899" s="58" t="s">
        <v>177</v>
      </c>
    </row>
    <row r="2900" spans="1:2" x14ac:dyDescent="0.25">
      <c r="A2900" s="57">
        <v>25201503</v>
      </c>
      <c r="B2900" s="58" t="s">
        <v>1273</v>
      </c>
    </row>
    <row r="2901" spans="1:2" x14ac:dyDescent="0.25">
      <c r="A2901" s="57">
        <v>25201504</v>
      </c>
      <c r="B2901" s="58" t="s">
        <v>3759</v>
      </c>
    </row>
    <row r="2902" spans="1:2" x14ac:dyDescent="0.25">
      <c r="A2902" s="57">
        <v>25201505</v>
      </c>
      <c r="B2902" s="58" t="s">
        <v>2768</v>
      </c>
    </row>
    <row r="2903" spans="1:2" x14ac:dyDescent="0.25">
      <c r="A2903" s="57">
        <v>25201506</v>
      </c>
      <c r="B2903" s="58" t="s">
        <v>8386</v>
      </c>
    </row>
    <row r="2904" spans="1:2" x14ac:dyDescent="0.25">
      <c r="A2904" s="57">
        <v>25201507</v>
      </c>
      <c r="B2904" s="58" t="s">
        <v>3690</v>
      </c>
    </row>
    <row r="2905" spans="1:2" x14ac:dyDescent="0.25">
      <c r="A2905" s="57">
        <v>25201508</v>
      </c>
      <c r="B2905" s="58" t="s">
        <v>14106</v>
      </c>
    </row>
    <row r="2906" spans="1:2" x14ac:dyDescent="0.25">
      <c r="A2906" s="57">
        <v>25201509</v>
      </c>
      <c r="B2906" s="58" t="s">
        <v>10217</v>
      </c>
    </row>
    <row r="2907" spans="1:2" x14ac:dyDescent="0.25">
      <c r="A2907" s="57">
        <v>25201510</v>
      </c>
      <c r="B2907" s="58" t="s">
        <v>5532</v>
      </c>
    </row>
    <row r="2908" spans="1:2" x14ac:dyDescent="0.25">
      <c r="A2908" s="57">
        <v>25201511</v>
      </c>
      <c r="B2908" s="58" t="s">
        <v>16891</v>
      </c>
    </row>
    <row r="2909" spans="1:2" x14ac:dyDescent="0.25">
      <c r="A2909" s="57">
        <v>25201512</v>
      </c>
      <c r="B2909" s="58" t="s">
        <v>8891</v>
      </c>
    </row>
    <row r="2910" spans="1:2" x14ac:dyDescent="0.25">
      <c r="A2910" s="57">
        <v>25201513</v>
      </c>
      <c r="B2910" s="58" t="s">
        <v>10262</v>
      </c>
    </row>
    <row r="2911" spans="1:2" x14ac:dyDescent="0.25">
      <c r="A2911" s="57">
        <v>25201514</v>
      </c>
      <c r="B2911" s="58" t="s">
        <v>11980</v>
      </c>
    </row>
    <row r="2912" spans="1:2" x14ac:dyDescent="0.25">
      <c r="A2912" s="57">
        <v>25201515</v>
      </c>
      <c r="B2912" s="58" t="s">
        <v>14983</v>
      </c>
    </row>
    <row r="2913" spans="1:2" x14ac:dyDescent="0.25">
      <c r="A2913" s="57">
        <v>25201516</v>
      </c>
      <c r="B2913" s="58" t="s">
        <v>8109</v>
      </c>
    </row>
    <row r="2914" spans="1:2" x14ac:dyDescent="0.25">
      <c r="A2914" s="57">
        <v>25201517</v>
      </c>
      <c r="B2914" s="58" t="s">
        <v>9872</v>
      </c>
    </row>
    <row r="2915" spans="1:2" x14ac:dyDescent="0.25">
      <c r="A2915" s="57">
        <v>25201518</v>
      </c>
      <c r="B2915" s="58" t="s">
        <v>1157</v>
      </c>
    </row>
    <row r="2916" spans="1:2" x14ac:dyDescent="0.25">
      <c r="A2916" s="57">
        <v>25201519</v>
      </c>
      <c r="B2916" s="58" t="s">
        <v>9673</v>
      </c>
    </row>
    <row r="2917" spans="1:2" x14ac:dyDescent="0.25">
      <c r="A2917" s="57">
        <v>25201520</v>
      </c>
      <c r="B2917" s="58" t="s">
        <v>17057</v>
      </c>
    </row>
    <row r="2918" spans="1:2" x14ac:dyDescent="0.25">
      <c r="A2918" s="57">
        <v>25201601</v>
      </c>
      <c r="B2918" s="58" t="s">
        <v>8470</v>
      </c>
    </row>
    <row r="2919" spans="1:2" x14ac:dyDescent="0.25">
      <c r="A2919" s="57">
        <v>25201602</v>
      </c>
      <c r="B2919" s="58" t="s">
        <v>5928</v>
      </c>
    </row>
    <row r="2920" spans="1:2" x14ac:dyDescent="0.25">
      <c r="A2920" s="57">
        <v>25201603</v>
      </c>
      <c r="B2920" s="58" t="s">
        <v>3020</v>
      </c>
    </row>
    <row r="2921" spans="1:2" x14ac:dyDescent="0.25">
      <c r="A2921" s="57">
        <v>25201604</v>
      </c>
      <c r="B2921" s="58" t="s">
        <v>1573</v>
      </c>
    </row>
    <row r="2922" spans="1:2" x14ac:dyDescent="0.25">
      <c r="A2922" s="57">
        <v>25201605</v>
      </c>
      <c r="B2922" s="58" t="s">
        <v>11874</v>
      </c>
    </row>
    <row r="2923" spans="1:2" x14ac:dyDescent="0.25">
      <c r="A2923" s="57">
        <v>25201606</v>
      </c>
      <c r="B2923" s="58" t="s">
        <v>15423</v>
      </c>
    </row>
    <row r="2924" spans="1:2" x14ac:dyDescent="0.25">
      <c r="A2924" s="57">
        <v>25201701</v>
      </c>
      <c r="B2924" s="58" t="s">
        <v>18137</v>
      </c>
    </row>
    <row r="2925" spans="1:2" x14ac:dyDescent="0.25">
      <c r="A2925" s="57">
        <v>25201702</v>
      </c>
      <c r="B2925" s="58" t="s">
        <v>1093</v>
      </c>
    </row>
    <row r="2926" spans="1:2" x14ac:dyDescent="0.25">
      <c r="A2926" s="57">
        <v>25201703</v>
      </c>
      <c r="B2926" s="58" t="s">
        <v>6979</v>
      </c>
    </row>
    <row r="2927" spans="1:2" x14ac:dyDescent="0.25">
      <c r="A2927" s="57">
        <v>25201704</v>
      </c>
      <c r="B2927" s="58" t="s">
        <v>3443</v>
      </c>
    </row>
    <row r="2928" spans="1:2" x14ac:dyDescent="0.25">
      <c r="A2928" s="57">
        <v>25201705</v>
      </c>
      <c r="B2928" s="58" t="s">
        <v>10697</v>
      </c>
    </row>
    <row r="2929" spans="1:2" x14ac:dyDescent="0.25">
      <c r="A2929" s="57">
        <v>25201706</v>
      </c>
      <c r="B2929" s="58" t="s">
        <v>5705</v>
      </c>
    </row>
    <row r="2930" spans="1:2" x14ac:dyDescent="0.25">
      <c r="A2930" s="57">
        <v>25201707</v>
      </c>
      <c r="B2930" s="58" t="s">
        <v>4852</v>
      </c>
    </row>
    <row r="2931" spans="1:2" x14ac:dyDescent="0.25">
      <c r="A2931" s="57">
        <v>25201708</v>
      </c>
      <c r="B2931" s="58" t="s">
        <v>16471</v>
      </c>
    </row>
    <row r="2932" spans="1:2" x14ac:dyDescent="0.25">
      <c r="A2932" s="57">
        <v>25201709</v>
      </c>
      <c r="B2932" s="58" t="s">
        <v>17902</v>
      </c>
    </row>
    <row r="2933" spans="1:2" x14ac:dyDescent="0.25">
      <c r="A2933" s="57">
        <v>25201710</v>
      </c>
      <c r="B2933" s="58" t="s">
        <v>14059</v>
      </c>
    </row>
    <row r="2934" spans="1:2" x14ac:dyDescent="0.25">
      <c r="A2934" s="57">
        <v>25201801</v>
      </c>
      <c r="B2934" s="58" t="s">
        <v>7818</v>
      </c>
    </row>
    <row r="2935" spans="1:2" x14ac:dyDescent="0.25">
      <c r="A2935" s="57">
        <v>25201802</v>
      </c>
      <c r="B2935" s="58" t="s">
        <v>8516</v>
      </c>
    </row>
    <row r="2936" spans="1:2" x14ac:dyDescent="0.25">
      <c r="A2936" s="57">
        <v>25201901</v>
      </c>
      <c r="B2936" s="58" t="s">
        <v>17806</v>
      </c>
    </row>
    <row r="2937" spans="1:2" x14ac:dyDescent="0.25">
      <c r="A2937" s="57">
        <v>25201902</v>
      </c>
      <c r="B2937" s="58" t="s">
        <v>4228</v>
      </c>
    </row>
    <row r="2938" spans="1:2" x14ac:dyDescent="0.25">
      <c r="A2938" s="57">
        <v>25201903</v>
      </c>
      <c r="B2938" s="58" t="s">
        <v>15128</v>
      </c>
    </row>
    <row r="2939" spans="1:2" x14ac:dyDescent="0.25">
      <c r="A2939" s="57">
        <v>25201904</v>
      </c>
      <c r="B2939" s="58" t="s">
        <v>6620</v>
      </c>
    </row>
    <row r="2940" spans="1:2" x14ac:dyDescent="0.25">
      <c r="A2940" s="57">
        <v>25202001</v>
      </c>
      <c r="B2940" s="58" t="s">
        <v>8591</v>
      </c>
    </row>
    <row r="2941" spans="1:2" x14ac:dyDescent="0.25">
      <c r="A2941" s="57">
        <v>25202002</v>
      </c>
      <c r="B2941" s="58" t="s">
        <v>18351</v>
      </c>
    </row>
    <row r="2942" spans="1:2" x14ac:dyDescent="0.25">
      <c r="A2942" s="57">
        <v>25202003</v>
      </c>
      <c r="B2942" s="58" t="s">
        <v>12205</v>
      </c>
    </row>
    <row r="2943" spans="1:2" x14ac:dyDescent="0.25">
      <c r="A2943" s="57">
        <v>25202004</v>
      </c>
      <c r="B2943" s="58" t="s">
        <v>14986</v>
      </c>
    </row>
    <row r="2944" spans="1:2" x14ac:dyDescent="0.25">
      <c r="A2944" s="57">
        <v>25202101</v>
      </c>
      <c r="B2944" s="58" t="s">
        <v>13569</v>
      </c>
    </row>
    <row r="2945" spans="1:2" x14ac:dyDescent="0.25">
      <c r="A2945" s="57">
        <v>25202102</v>
      </c>
      <c r="B2945" s="58" t="s">
        <v>7593</v>
      </c>
    </row>
    <row r="2946" spans="1:2" x14ac:dyDescent="0.25">
      <c r="A2946" s="57">
        <v>25202103</v>
      </c>
      <c r="B2946" s="58" t="s">
        <v>11000</v>
      </c>
    </row>
    <row r="2947" spans="1:2" x14ac:dyDescent="0.25">
      <c r="A2947" s="57">
        <v>25202104</v>
      </c>
      <c r="B2947" s="58" t="s">
        <v>3339</v>
      </c>
    </row>
    <row r="2948" spans="1:2" x14ac:dyDescent="0.25">
      <c r="A2948" s="57">
        <v>25202105</v>
      </c>
      <c r="B2948" s="58" t="s">
        <v>10904</v>
      </c>
    </row>
    <row r="2949" spans="1:2" x14ac:dyDescent="0.25">
      <c r="A2949" s="57">
        <v>25202201</v>
      </c>
      <c r="B2949" s="58" t="s">
        <v>3952</v>
      </c>
    </row>
    <row r="2950" spans="1:2" x14ac:dyDescent="0.25">
      <c r="A2950" s="57">
        <v>25202202</v>
      </c>
      <c r="B2950" s="58" t="s">
        <v>4420</v>
      </c>
    </row>
    <row r="2951" spans="1:2" x14ac:dyDescent="0.25">
      <c r="A2951" s="57">
        <v>25202203</v>
      </c>
      <c r="B2951" s="58" t="s">
        <v>12443</v>
      </c>
    </row>
    <row r="2952" spans="1:2" x14ac:dyDescent="0.25">
      <c r="A2952" s="57">
        <v>25202204</v>
      </c>
      <c r="B2952" s="58" t="s">
        <v>13625</v>
      </c>
    </row>
    <row r="2953" spans="1:2" x14ac:dyDescent="0.25">
      <c r="A2953" s="57">
        <v>25202205</v>
      </c>
      <c r="B2953" s="58" t="s">
        <v>16241</v>
      </c>
    </row>
    <row r="2954" spans="1:2" x14ac:dyDescent="0.25">
      <c r="A2954" s="57">
        <v>25202206</v>
      </c>
      <c r="B2954" s="58" t="s">
        <v>3972</v>
      </c>
    </row>
    <row r="2955" spans="1:2" x14ac:dyDescent="0.25">
      <c r="A2955" s="57">
        <v>25202301</v>
      </c>
      <c r="B2955" s="58" t="s">
        <v>11972</v>
      </c>
    </row>
    <row r="2956" spans="1:2" x14ac:dyDescent="0.25">
      <c r="A2956" s="57">
        <v>25202302</v>
      </c>
      <c r="B2956" s="58" t="s">
        <v>18029</v>
      </c>
    </row>
    <row r="2957" spans="1:2" x14ac:dyDescent="0.25">
      <c r="A2957" s="57">
        <v>25202401</v>
      </c>
      <c r="B2957" s="58" t="s">
        <v>8873</v>
      </c>
    </row>
    <row r="2958" spans="1:2" x14ac:dyDescent="0.25">
      <c r="A2958" s="57">
        <v>25202402</v>
      </c>
      <c r="B2958" s="58" t="s">
        <v>2420</v>
      </c>
    </row>
    <row r="2959" spans="1:2" x14ac:dyDescent="0.25">
      <c r="A2959" s="57">
        <v>25202403</v>
      </c>
      <c r="B2959" s="58" t="s">
        <v>8630</v>
      </c>
    </row>
    <row r="2960" spans="1:2" x14ac:dyDescent="0.25">
      <c r="A2960" s="57">
        <v>25202404</v>
      </c>
      <c r="B2960" s="58" t="s">
        <v>18637</v>
      </c>
    </row>
    <row r="2961" spans="1:2" x14ac:dyDescent="0.25">
      <c r="A2961" s="57">
        <v>25202405</v>
      </c>
      <c r="B2961" s="58" t="s">
        <v>18389</v>
      </c>
    </row>
    <row r="2962" spans="1:2" x14ac:dyDescent="0.25">
      <c r="A2962" s="57">
        <v>25202406</v>
      </c>
      <c r="B2962" s="58" t="s">
        <v>47</v>
      </c>
    </row>
    <row r="2963" spans="1:2" x14ac:dyDescent="0.25">
      <c r="A2963" s="57">
        <v>25202501</v>
      </c>
      <c r="B2963" s="58" t="s">
        <v>1194</v>
      </c>
    </row>
    <row r="2964" spans="1:2" x14ac:dyDescent="0.25">
      <c r="A2964" s="57">
        <v>25202502</v>
      </c>
      <c r="B2964" s="58" t="s">
        <v>17209</v>
      </c>
    </row>
    <row r="2965" spans="1:2" x14ac:dyDescent="0.25">
      <c r="A2965" s="57">
        <v>25202503</v>
      </c>
      <c r="B2965" s="58" t="s">
        <v>15323</v>
      </c>
    </row>
    <row r="2966" spans="1:2" x14ac:dyDescent="0.25">
      <c r="A2966" s="57">
        <v>25202504</v>
      </c>
      <c r="B2966" s="58" t="s">
        <v>13119</v>
      </c>
    </row>
    <row r="2967" spans="1:2" x14ac:dyDescent="0.25">
      <c r="A2967" s="57">
        <v>25202505</v>
      </c>
      <c r="B2967" s="58" t="s">
        <v>18206</v>
      </c>
    </row>
    <row r="2968" spans="1:2" x14ac:dyDescent="0.25">
      <c r="A2968" s="57">
        <v>25202506</v>
      </c>
      <c r="B2968" s="58" t="s">
        <v>9080</v>
      </c>
    </row>
    <row r="2969" spans="1:2" x14ac:dyDescent="0.25">
      <c r="A2969" s="57">
        <v>25202507</v>
      </c>
      <c r="B2969" s="58" t="s">
        <v>15962</v>
      </c>
    </row>
    <row r="2970" spans="1:2" x14ac:dyDescent="0.25">
      <c r="A2970" s="57">
        <v>25202508</v>
      </c>
      <c r="B2970" s="58" t="s">
        <v>1882</v>
      </c>
    </row>
    <row r="2971" spans="1:2" x14ac:dyDescent="0.25">
      <c r="A2971" s="57">
        <v>25202509</v>
      </c>
      <c r="B2971" s="58" t="s">
        <v>5524</v>
      </c>
    </row>
    <row r="2972" spans="1:2" x14ac:dyDescent="0.25">
      <c r="A2972" s="57">
        <v>25202510</v>
      </c>
      <c r="B2972" s="58" t="s">
        <v>13316</v>
      </c>
    </row>
    <row r="2973" spans="1:2" x14ac:dyDescent="0.25">
      <c r="A2973" s="57">
        <v>25202601</v>
      </c>
      <c r="B2973" s="58" t="s">
        <v>14931</v>
      </c>
    </row>
    <row r="2974" spans="1:2" x14ac:dyDescent="0.25">
      <c r="A2974" s="57">
        <v>25202602</v>
      </c>
      <c r="B2974" s="58" t="s">
        <v>4447</v>
      </c>
    </row>
    <row r="2975" spans="1:2" x14ac:dyDescent="0.25">
      <c r="A2975" s="57">
        <v>25202603</v>
      </c>
      <c r="B2975" s="58" t="s">
        <v>9849</v>
      </c>
    </row>
    <row r="2976" spans="1:2" x14ac:dyDescent="0.25">
      <c r="A2976" s="57">
        <v>25202604</v>
      </c>
      <c r="B2976" s="58" t="s">
        <v>1859</v>
      </c>
    </row>
    <row r="2977" spans="1:2" x14ac:dyDescent="0.25">
      <c r="A2977" s="57">
        <v>25202605</v>
      </c>
      <c r="B2977" s="58" t="s">
        <v>10999</v>
      </c>
    </row>
    <row r="2978" spans="1:2" x14ac:dyDescent="0.25">
      <c r="A2978" s="57">
        <v>25202606</v>
      </c>
      <c r="B2978" s="58" t="s">
        <v>7165</v>
      </c>
    </row>
    <row r="2979" spans="1:2" x14ac:dyDescent="0.25">
      <c r="A2979" s="57">
        <v>25202607</v>
      </c>
      <c r="B2979" s="58" t="s">
        <v>7026</v>
      </c>
    </row>
    <row r="2980" spans="1:2" x14ac:dyDescent="0.25">
      <c r="A2980" s="57">
        <v>25202701</v>
      </c>
      <c r="B2980" s="58" t="s">
        <v>63</v>
      </c>
    </row>
    <row r="2981" spans="1:2" x14ac:dyDescent="0.25">
      <c r="A2981" s="57">
        <v>25202702</v>
      </c>
      <c r="B2981" s="58" t="s">
        <v>15837</v>
      </c>
    </row>
    <row r="2982" spans="1:2" x14ac:dyDescent="0.25">
      <c r="A2982" s="57">
        <v>26101501</v>
      </c>
      <c r="B2982" s="58" t="s">
        <v>202</v>
      </c>
    </row>
    <row r="2983" spans="1:2" x14ac:dyDescent="0.25">
      <c r="A2983" s="57">
        <v>26101502</v>
      </c>
      <c r="B2983" s="58" t="s">
        <v>9742</v>
      </c>
    </row>
    <row r="2984" spans="1:2" x14ac:dyDescent="0.25">
      <c r="A2984" s="57">
        <v>26101503</v>
      </c>
      <c r="B2984" s="58" t="s">
        <v>17600</v>
      </c>
    </row>
    <row r="2985" spans="1:2" x14ac:dyDescent="0.25">
      <c r="A2985" s="57">
        <v>26101504</v>
      </c>
      <c r="B2985" s="58" t="s">
        <v>15877</v>
      </c>
    </row>
    <row r="2986" spans="1:2" x14ac:dyDescent="0.25">
      <c r="A2986" s="57">
        <v>26101505</v>
      </c>
      <c r="B2986" s="58" t="s">
        <v>983</v>
      </c>
    </row>
    <row r="2987" spans="1:2" x14ac:dyDescent="0.25">
      <c r="A2987" s="57">
        <v>26101506</v>
      </c>
      <c r="B2987" s="58" t="s">
        <v>15541</v>
      </c>
    </row>
    <row r="2988" spans="1:2" x14ac:dyDescent="0.25">
      <c r="A2988" s="57">
        <v>26101507</v>
      </c>
      <c r="B2988" s="58" t="s">
        <v>13664</v>
      </c>
    </row>
    <row r="2989" spans="1:2" x14ac:dyDescent="0.25">
      <c r="A2989" s="57">
        <v>26101508</v>
      </c>
      <c r="B2989" s="58" t="s">
        <v>15925</v>
      </c>
    </row>
    <row r="2990" spans="1:2" x14ac:dyDescent="0.25">
      <c r="A2990" s="57">
        <v>26101509</v>
      </c>
      <c r="B2990" s="58" t="s">
        <v>633</v>
      </c>
    </row>
    <row r="2991" spans="1:2" x14ac:dyDescent="0.25">
      <c r="A2991" s="57">
        <v>26101510</v>
      </c>
      <c r="B2991" s="58" t="s">
        <v>6601</v>
      </c>
    </row>
    <row r="2992" spans="1:2" x14ac:dyDescent="0.25">
      <c r="A2992" s="57">
        <v>26101511</v>
      </c>
      <c r="B2992" s="58" t="s">
        <v>8737</v>
      </c>
    </row>
    <row r="2993" spans="1:2" x14ac:dyDescent="0.25">
      <c r="A2993" s="57">
        <v>26101512</v>
      </c>
      <c r="B2993" s="58" t="s">
        <v>17397</v>
      </c>
    </row>
    <row r="2994" spans="1:2" x14ac:dyDescent="0.25">
      <c r="A2994" s="57">
        <v>26101513</v>
      </c>
      <c r="B2994" s="58" t="s">
        <v>14943</v>
      </c>
    </row>
    <row r="2995" spans="1:2" x14ac:dyDescent="0.25">
      <c r="A2995" s="57">
        <v>26101601</v>
      </c>
      <c r="B2995" s="58" t="s">
        <v>14541</v>
      </c>
    </row>
    <row r="2996" spans="1:2" x14ac:dyDescent="0.25">
      <c r="A2996" s="57">
        <v>26101602</v>
      </c>
      <c r="B2996" s="58" t="s">
        <v>14247</v>
      </c>
    </row>
    <row r="2997" spans="1:2" x14ac:dyDescent="0.25">
      <c r="A2997" s="57">
        <v>26101603</v>
      </c>
      <c r="B2997" s="58" t="s">
        <v>5849</v>
      </c>
    </row>
    <row r="2998" spans="1:2" x14ac:dyDescent="0.25">
      <c r="A2998" s="57">
        <v>26101604</v>
      </c>
      <c r="B2998" s="58" t="s">
        <v>8285</v>
      </c>
    </row>
    <row r="2999" spans="1:2" x14ac:dyDescent="0.25">
      <c r="A2999" s="57">
        <v>26101605</v>
      </c>
      <c r="B2999" s="58" t="s">
        <v>15639</v>
      </c>
    </row>
    <row r="3000" spans="1:2" x14ac:dyDescent="0.25">
      <c r="A3000" s="57">
        <v>26101606</v>
      </c>
      <c r="B3000" s="58" t="s">
        <v>12102</v>
      </c>
    </row>
    <row r="3001" spans="1:2" x14ac:dyDescent="0.25">
      <c r="A3001" s="57">
        <v>26101607</v>
      </c>
      <c r="B3001" s="58" t="s">
        <v>1893</v>
      </c>
    </row>
    <row r="3002" spans="1:2" x14ac:dyDescent="0.25">
      <c r="A3002" s="57">
        <v>26101608</v>
      </c>
      <c r="B3002" s="58" t="s">
        <v>5224</v>
      </c>
    </row>
    <row r="3003" spans="1:2" x14ac:dyDescent="0.25">
      <c r="A3003" s="57">
        <v>26101609</v>
      </c>
      <c r="B3003" s="58" t="s">
        <v>13873</v>
      </c>
    </row>
    <row r="3004" spans="1:2" x14ac:dyDescent="0.25">
      <c r="A3004" s="57">
        <v>26101610</v>
      </c>
      <c r="B3004" s="58" t="s">
        <v>4306</v>
      </c>
    </row>
    <row r="3005" spans="1:2" x14ac:dyDescent="0.25">
      <c r="A3005" s="57">
        <v>26101611</v>
      </c>
      <c r="B3005" s="58" t="s">
        <v>13241</v>
      </c>
    </row>
    <row r="3006" spans="1:2" x14ac:dyDescent="0.25">
      <c r="A3006" s="57">
        <v>26101612</v>
      </c>
      <c r="B3006" s="58" t="s">
        <v>121</v>
      </c>
    </row>
    <row r="3007" spans="1:2" x14ac:dyDescent="0.25">
      <c r="A3007" s="57">
        <v>26101613</v>
      </c>
      <c r="B3007" s="58" t="s">
        <v>202</v>
      </c>
    </row>
    <row r="3008" spans="1:2" x14ac:dyDescent="0.25">
      <c r="A3008" s="57">
        <v>26101614</v>
      </c>
      <c r="B3008" s="58" t="s">
        <v>5757</v>
      </c>
    </row>
    <row r="3009" spans="1:2" x14ac:dyDescent="0.25">
      <c r="A3009" s="57">
        <v>26101615</v>
      </c>
      <c r="B3009" s="58" t="s">
        <v>5852</v>
      </c>
    </row>
    <row r="3010" spans="1:2" x14ac:dyDescent="0.25">
      <c r="A3010" s="57">
        <v>26101616</v>
      </c>
      <c r="B3010" s="58" t="s">
        <v>2805</v>
      </c>
    </row>
    <row r="3011" spans="1:2" x14ac:dyDescent="0.25">
      <c r="A3011" s="57">
        <v>26101701</v>
      </c>
      <c r="B3011" s="58" t="s">
        <v>3789</v>
      </c>
    </row>
    <row r="3012" spans="1:2" x14ac:dyDescent="0.25">
      <c r="A3012" s="57">
        <v>26101702</v>
      </c>
      <c r="B3012" s="58" t="s">
        <v>13013</v>
      </c>
    </row>
    <row r="3013" spans="1:2" x14ac:dyDescent="0.25">
      <c r="A3013" s="57">
        <v>26101703</v>
      </c>
      <c r="B3013" s="58" t="s">
        <v>2165</v>
      </c>
    </row>
    <row r="3014" spans="1:2" x14ac:dyDescent="0.25">
      <c r="A3014" s="57">
        <v>26101704</v>
      </c>
      <c r="B3014" s="58" t="s">
        <v>14270</v>
      </c>
    </row>
    <row r="3015" spans="1:2" x14ac:dyDescent="0.25">
      <c r="A3015" s="57">
        <v>26101705</v>
      </c>
      <c r="B3015" s="58" t="s">
        <v>16734</v>
      </c>
    </row>
    <row r="3016" spans="1:2" x14ac:dyDescent="0.25">
      <c r="A3016" s="57">
        <v>26101706</v>
      </c>
      <c r="B3016" s="58" t="s">
        <v>3760</v>
      </c>
    </row>
    <row r="3017" spans="1:2" x14ac:dyDescent="0.25">
      <c r="A3017" s="57">
        <v>26101707</v>
      </c>
      <c r="B3017" s="58" t="s">
        <v>7521</v>
      </c>
    </row>
    <row r="3018" spans="1:2" x14ac:dyDescent="0.25">
      <c r="A3018" s="57">
        <v>26101708</v>
      </c>
      <c r="B3018" s="58" t="s">
        <v>17737</v>
      </c>
    </row>
    <row r="3019" spans="1:2" x14ac:dyDescent="0.25">
      <c r="A3019" s="57">
        <v>26101709</v>
      </c>
      <c r="B3019" s="58" t="s">
        <v>16350</v>
      </c>
    </row>
    <row r="3020" spans="1:2" x14ac:dyDescent="0.25">
      <c r="A3020" s="57">
        <v>26101710</v>
      </c>
      <c r="B3020" s="58" t="s">
        <v>475</v>
      </c>
    </row>
    <row r="3021" spans="1:2" x14ac:dyDescent="0.25">
      <c r="A3021" s="57">
        <v>26101711</v>
      </c>
      <c r="B3021" s="58" t="s">
        <v>6376</v>
      </c>
    </row>
    <row r="3022" spans="1:2" x14ac:dyDescent="0.25">
      <c r="A3022" s="57">
        <v>26101712</v>
      </c>
      <c r="B3022" s="58" t="s">
        <v>12061</v>
      </c>
    </row>
    <row r="3023" spans="1:2" x14ac:dyDescent="0.25">
      <c r="A3023" s="57">
        <v>26101713</v>
      </c>
      <c r="B3023" s="58" t="s">
        <v>5138</v>
      </c>
    </row>
    <row r="3024" spans="1:2" x14ac:dyDescent="0.25">
      <c r="A3024" s="57">
        <v>26101715</v>
      </c>
      <c r="B3024" s="58" t="s">
        <v>634</v>
      </c>
    </row>
    <row r="3025" spans="1:2" x14ac:dyDescent="0.25">
      <c r="A3025" s="57">
        <v>26101716</v>
      </c>
      <c r="B3025" s="58" t="s">
        <v>3214</v>
      </c>
    </row>
    <row r="3026" spans="1:2" x14ac:dyDescent="0.25">
      <c r="A3026" s="57">
        <v>26101717</v>
      </c>
      <c r="B3026" s="58" t="s">
        <v>4179</v>
      </c>
    </row>
    <row r="3027" spans="1:2" x14ac:dyDescent="0.25">
      <c r="A3027" s="57">
        <v>26101718</v>
      </c>
      <c r="B3027" s="58" t="s">
        <v>6997</v>
      </c>
    </row>
    <row r="3028" spans="1:2" x14ac:dyDescent="0.25">
      <c r="A3028" s="57">
        <v>26101719</v>
      </c>
      <c r="B3028" s="58" t="s">
        <v>4428</v>
      </c>
    </row>
    <row r="3029" spans="1:2" x14ac:dyDescent="0.25">
      <c r="A3029" s="57">
        <v>26101720</v>
      </c>
      <c r="B3029" s="58" t="s">
        <v>2133</v>
      </c>
    </row>
    <row r="3030" spans="1:2" x14ac:dyDescent="0.25">
      <c r="A3030" s="57">
        <v>26101721</v>
      </c>
      <c r="B3030" s="58" t="s">
        <v>8003</v>
      </c>
    </row>
    <row r="3031" spans="1:2" x14ac:dyDescent="0.25">
      <c r="A3031" s="57">
        <v>26101723</v>
      </c>
      <c r="B3031" s="58" t="s">
        <v>3041</v>
      </c>
    </row>
    <row r="3032" spans="1:2" x14ac:dyDescent="0.25">
      <c r="A3032" s="57">
        <v>26101724</v>
      </c>
      <c r="B3032" s="58" t="s">
        <v>529</v>
      </c>
    </row>
    <row r="3033" spans="1:2" x14ac:dyDescent="0.25">
      <c r="A3033" s="57">
        <v>26101725</v>
      </c>
      <c r="B3033" s="58" t="s">
        <v>14645</v>
      </c>
    </row>
    <row r="3034" spans="1:2" x14ac:dyDescent="0.25">
      <c r="A3034" s="57">
        <v>26101726</v>
      </c>
      <c r="B3034" s="58" t="s">
        <v>11564</v>
      </c>
    </row>
    <row r="3035" spans="1:2" x14ac:dyDescent="0.25">
      <c r="A3035" s="57">
        <v>26101727</v>
      </c>
      <c r="B3035" s="58" t="s">
        <v>12198</v>
      </c>
    </row>
    <row r="3036" spans="1:2" x14ac:dyDescent="0.25">
      <c r="A3036" s="57">
        <v>26101728</v>
      </c>
      <c r="B3036" s="58" t="s">
        <v>3644</v>
      </c>
    </row>
    <row r="3037" spans="1:2" x14ac:dyDescent="0.25">
      <c r="A3037" s="57">
        <v>26101729</v>
      </c>
      <c r="B3037" s="58" t="s">
        <v>2011</v>
      </c>
    </row>
    <row r="3038" spans="1:2" x14ac:dyDescent="0.25">
      <c r="A3038" s="57">
        <v>26101730</v>
      </c>
      <c r="B3038" s="58" t="s">
        <v>616</v>
      </c>
    </row>
    <row r="3039" spans="1:2" x14ac:dyDescent="0.25">
      <c r="A3039" s="57">
        <v>26101731</v>
      </c>
      <c r="B3039" s="58" t="s">
        <v>11817</v>
      </c>
    </row>
    <row r="3040" spans="1:2" x14ac:dyDescent="0.25">
      <c r="A3040" s="57">
        <v>26101732</v>
      </c>
      <c r="B3040" s="58" t="s">
        <v>10843</v>
      </c>
    </row>
    <row r="3041" spans="1:2" x14ac:dyDescent="0.25">
      <c r="A3041" s="57">
        <v>26101733</v>
      </c>
      <c r="B3041" s="58" t="s">
        <v>6051</v>
      </c>
    </row>
    <row r="3042" spans="1:2" x14ac:dyDescent="0.25">
      <c r="A3042" s="57">
        <v>26101734</v>
      </c>
      <c r="B3042" s="58" t="s">
        <v>11941</v>
      </c>
    </row>
    <row r="3043" spans="1:2" x14ac:dyDescent="0.25">
      <c r="A3043" s="57">
        <v>26101735</v>
      </c>
      <c r="B3043" s="58" t="s">
        <v>13797</v>
      </c>
    </row>
    <row r="3044" spans="1:2" x14ac:dyDescent="0.25">
      <c r="A3044" s="57">
        <v>26101736</v>
      </c>
      <c r="B3044" s="58" t="s">
        <v>10797</v>
      </c>
    </row>
    <row r="3045" spans="1:2" x14ac:dyDescent="0.25">
      <c r="A3045" s="57">
        <v>26101737</v>
      </c>
      <c r="B3045" s="58" t="s">
        <v>1752</v>
      </c>
    </row>
    <row r="3046" spans="1:2" x14ac:dyDescent="0.25">
      <c r="A3046" s="57">
        <v>26101738</v>
      </c>
      <c r="B3046" s="58" t="s">
        <v>7496</v>
      </c>
    </row>
    <row r="3047" spans="1:2" x14ac:dyDescent="0.25">
      <c r="A3047" s="57">
        <v>26101740</v>
      </c>
      <c r="B3047" s="58" t="s">
        <v>5419</v>
      </c>
    </row>
    <row r="3048" spans="1:2" x14ac:dyDescent="0.25">
      <c r="A3048" s="57">
        <v>26101741</v>
      </c>
      <c r="B3048" s="58" t="s">
        <v>8316</v>
      </c>
    </row>
    <row r="3049" spans="1:2" x14ac:dyDescent="0.25">
      <c r="A3049" s="57">
        <v>26101742</v>
      </c>
      <c r="B3049" s="58" t="s">
        <v>16015</v>
      </c>
    </row>
    <row r="3050" spans="1:2" x14ac:dyDescent="0.25">
      <c r="A3050" s="57">
        <v>26101743</v>
      </c>
      <c r="B3050" s="58" t="s">
        <v>14061</v>
      </c>
    </row>
    <row r="3051" spans="1:2" x14ac:dyDescent="0.25">
      <c r="A3051" s="57">
        <v>26101747</v>
      </c>
      <c r="B3051" s="58" t="s">
        <v>1245</v>
      </c>
    </row>
    <row r="3052" spans="1:2" x14ac:dyDescent="0.25">
      <c r="A3052" s="57">
        <v>26101748</v>
      </c>
      <c r="B3052" s="58" t="s">
        <v>16773</v>
      </c>
    </row>
    <row r="3053" spans="1:2" x14ac:dyDescent="0.25">
      <c r="A3053" s="57">
        <v>26101749</v>
      </c>
      <c r="B3053" s="58" t="s">
        <v>7153</v>
      </c>
    </row>
    <row r="3054" spans="1:2" x14ac:dyDescent="0.25">
      <c r="A3054" s="57">
        <v>26101750</v>
      </c>
      <c r="B3054" s="58" t="s">
        <v>8347</v>
      </c>
    </row>
    <row r="3055" spans="1:2" x14ac:dyDescent="0.25">
      <c r="A3055" s="57">
        <v>26101751</v>
      </c>
      <c r="B3055" s="58" t="s">
        <v>6451</v>
      </c>
    </row>
    <row r="3056" spans="1:2" x14ac:dyDescent="0.25">
      <c r="A3056" s="57">
        <v>26101754</v>
      </c>
      <c r="B3056" s="58" t="s">
        <v>5531</v>
      </c>
    </row>
    <row r="3057" spans="1:2" x14ac:dyDescent="0.25">
      <c r="A3057" s="57">
        <v>26101755</v>
      </c>
      <c r="B3057" s="58" t="s">
        <v>385</v>
      </c>
    </row>
    <row r="3058" spans="1:2" x14ac:dyDescent="0.25">
      <c r="A3058" s="57">
        <v>26101756</v>
      </c>
      <c r="B3058" s="58" t="s">
        <v>6073</v>
      </c>
    </row>
    <row r="3059" spans="1:2" x14ac:dyDescent="0.25">
      <c r="A3059" s="57">
        <v>26101757</v>
      </c>
      <c r="B3059" s="58" t="s">
        <v>2761</v>
      </c>
    </row>
    <row r="3060" spans="1:2" x14ac:dyDescent="0.25">
      <c r="A3060" s="57">
        <v>26101758</v>
      </c>
      <c r="B3060" s="58" t="s">
        <v>5569</v>
      </c>
    </row>
    <row r="3061" spans="1:2" x14ac:dyDescent="0.25">
      <c r="A3061" s="57">
        <v>26101759</v>
      </c>
      <c r="B3061" s="58" t="s">
        <v>17411</v>
      </c>
    </row>
    <row r="3062" spans="1:2" x14ac:dyDescent="0.25">
      <c r="A3062" s="57">
        <v>26101760</v>
      </c>
      <c r="B3062" s="58" t="s">
        <v>10446</v>
      </c>
    </row>
    <row r="3063" spans="1:2" x14ac:dyDescent="0.25">
      <c r="A3063" s="57">
        <v>26101761</v>
      </c>
      <c r="B3063" s="58" t="s">
        <v>17937</v>
      </c>
    </row>
    <row r="3064" spans="1:2" x14ac:dyDescent="0.25">
      <c r="A3064" s="57">
        <v>26101762</v>
      </c>
      <c r="B3064" s="58" t="s">
        <v>1083</v>
      </c>
    </row>
    <row r="3065" spans="1:2" x14ac:dyDescent="0.25">
      <c r="A3065" s="57">
        <v>26101763</v>
      </c>
      <c r="B3065" s="58" t="s">
        <v>9506</v>
      </c>
    </row>
    <row r="3066" spans="1:2" x14ac:dyDescent="0.25">
      <c r="A3066" s="57">
        <v>26101764</v>
      </c>
      <c r="B3066" s="58" t="s">
        <v>10803</v>
      </c>
    </row>
    <row r="3067" spans="1:2" x14ac:dyDescent="0.25">
      <c r="A3067" s="57">
        <v>26101765</v>
      </c>
      <c r="B3067" s="58" t="s">
        <v>5780</v>
      </c>
    </row>
    <row r="3068" spans="1:2" x14ac:dyDescent="0.25">
      <c r="A3068" s="57">
        <v>26101766</v>
      </c>
      <c r="B3068" s="58" t="s">
        <v>13121</v>
      </c>
    </row>
    <row r="3069" spans="1:2" x14ac:dyDescent="0.25">
      <c r="A3069" s="57">
        <v>26101801</v>
      </c>
      <c r="B3069" s="58" t="s">
        <v>5266</v>
      </c>
    </row>
    <row r="3070" spans="1:2" x14ac:dyDescent="0.25">
      <c r="A3070" s="57">
        <v>26101802</v>
      </c>
      <c r="B3070" s="58" t="s">
        <v>10678</v>
      </c>
    </row>
    <row r="3071" spans="1:2" x14ac:dyDescent="0.25">
      <c r="A3071" s="57">
        <v>26101803</v>
      </c>
      <c r="B3071" s="58" t="s">
        <v>18798</v>
      </c>
    </row>
    <row r="3072" spans="1:2" x14ac:dyDescent="0.25">
      <c r="A3072" s="57">
        <v>26101805</v>
      </c>
      <c r="B3072" s="58" t="s">
        <v>10715</v>
      </c>
    </row>
    <row r="3073" spans="1:2" x14ac:dyDescent="0.25">
      <c r="A3073" s="57">
        <v>26101806</v>
      </c>
      <c r="B3073" s="58" t="s">
        <v>13326</v>
      </c>
    </row>
    <row r="3074" spans="1:2" x14ac:dyDescent="0.25">
      <c r="A3074" s="57">
        <v>26101807</v>
      </c>
      <c r="B3074" s="58" t="s">
        <v>9391</v>
      </c>
    </row>
    <row r="3075" spans="1:2" x14ac:dyDescent="0.25">
      <c r="A3075" s="57">
        <v>26101808</v>
      </c>
      <c r="B3075" s="58" t="s">
        <v>18805</v>
      </c>
    </row>
    <row r="3076" spans="1:2" x14ac:dyDescent="0.25">
      <c r="A3076" s="57">
        <v>26101809</v>
      </c>
      <c r="B3076" s="58" t="s">
        <v>12654</v>
      </c>
    </row>
    <row r="3077" spans="1:2" x14ac:dyDescent="0.25">
      <c r="A3077" s="57">
        <v>26101903</v>
      </c>
      <c r="B3077" s="58" t="s">
        <v>14927</v>
      </c>
    </row>
    <row r="3078" spans="1:2" x14ac:dyDescent="0.25">
      <c r="A3078" s="57">
        <v>26101904</v>
      </c>
      <c r="B3078" s="58" t="s">
        <v>6788</v>
      </c>
    </row>
    <row r="3079" spans="1:2" x14ac:dyDescent="0.25">
      <c r="A3079" s="57">
        <v>26101905</v>
      </c>
      <c r="B3079" s="58" t="s">
        <v>2281</v>
      </c>
    </row>
    <row r="3080" spans="1:2" x14ac:dyDescent="0.25">
      <c r="A3080" s="57">
        <v>26111501</v>
      </c>
      <c r="B3080" s="58" t="s">
        <v>10035</v>
      </c>
    </row>
    <row r="3081" spans="1:2" x14ac:dyDescent="0.25">
      <c r="A3081" s="57">
        <v>26111503</v>
      </c>
      <c r="B3081" s="58" t="s">
        <v>9187</v>
      </c>
    </row>
    <row r="3082" spans="1:2" x14ac:dyDescent="0.25">
      <c r="A3082" s="57">
        <v>26111504</v>
      </c>
      <c r="B3082" s="58" t="s">
        <v>4018</v>
      </c>
    </row>
    <row r="3083" spans="1:2" x14ac:dyDescent="0.25">
      <c r="A3083" s="57">
        <v>26111505</v>
      </c>
      <c r="B3083" s="58" t="s">
        <v>17542</v>
      </c>
    </row>
    <row r="3084" spans="1:2" x14ac:dyDescent="0.25">
      <c r="A3084" s="57">
        <v>26111506</v>
      </c>
      <c r="B3084" s="58" t="s">
        <v>1281</v>
      </c>
    </row>
    <row r="3085" spans="1:2" x14ac:dyDescent="0.25">
      <c r="A3085" s="57">
        <v>26111508</v>
      </c>
      <c r="B3085" s="58" t="s">
        <v>14944</v>
      </c>
    </row>
    <row r="3086" spans="1:2" x14ac:dyDescent="0.25">
      <c r="A3086" s="57">
        <v>26111509</v>
      </c>
      <c r="B3086" s="58" t="s">
        <v>2994</v>
      </c>
    </row>
    <row r="3087" spans="1:2" x14ac:dyDescent="0.25">
      <c r="A3087" s="57">
        <v>26111510</v>
      </c>
      <c r="B3087" s="58" t="s">
        <v>18261</v>
      </c>
    </row>
    <row r="3088" spans="1:2" x14ac:dyDescent="0.25">
      <c r="A3088" s="57">
        <v>26111512</v>
      </c>
      <c r="B3088" s="58" t="s">
        <v>1749</v>
      </c>
    </row>
    <row r="3089" spans="1:2" x14ac:dyDescent="0.25">
      <c r="A3089" s="57">
        <v>26111513</v>
      </c>
      <c r="B3089" s="58" t="s">
        <v>220</v>
      </c>
    </row>
    <row r="3090" spans="1:2" x14ac:dyDescent="0.25">
      <c r="A3090" s="57">
        <v>26111514</v>
      </c>
      <c r="B3090" s="58" t="s">
        <v>9364</v>
      </c>
    </row>
    <row r="3091" spans="1:2" x14ac:dyDescent="0.25">
      <c r="A3091" s="57">
        <v>26111515</v>
      </c>
      <c r="B3091" s="58" t="s">
        <v>16360</v>
      </c>
    </row>
    <row r="3092" spans="1:2" x14ac:dyDescent="0.25">
      <c r="A3092" s="57">
        <v>26111516</v>
      </c>
      <c r="B3092" s="58" t="s">
        <v>4275</v>
      </c>
    </row>
    <row r="3093" spans="1:2" x14ac:dyDescent="0.25">
      <c r="A3093" s="57">
        <v>26111517</v>
      </c>
      <c r="B3093" s="58" t="s">
        <v>10775</v>
      </c>
    </row>
    <row r="3094" spans="1:2" x14ac:dyDescent="0.25">
      <c r="A3094" s="57">
        <v>26111518</v>
      </c>
      <c r="B3094" s="58" t="s">
        <v>8715</v>
      </c>
    </row>
    <row r="3095" spans="1:2" x14ac:dyDescent="0.25">
      <c r="A3095" s="57">
        <v>26111519</v>
      </c>
      <c r="B3095" s="58" t="s">
        <v>6781</v>
      </c>
    </row>
    <row r="3096" spans="1:2" x14ac:dyDescent="0.25">
      <c r="A3096" s="57">
        <v>26111520</v>
      </c>
      <c r="B3096" s="58" t="s">
        <v>1451</v>
      </c>
    </row>
    <row r="3097" spans="1:2" x14ac:dyDescent="0.25">
      <c r="A3097" s="57">
        <v>26111521</v>
      </c>
      <c r="B3097" s="58" t="s">
        <v>3739</v>
      </c>
    </row>
    <row r="3098" spans="1:2" x14ac:dyDescent="0.25">
      <c r="A3098" s="57">
        <v>26111522</v>
      </c>
      <c r="B3098" s="58" t="s">
        <v>10856</v>
      </c>
    </row>
    <row r="3099" spans="1:2" x14ac:dyDescent="0.25">
      <c r="A3099" s="57">
        <v>26111523</v>
      </c>
      <c r="B3099" s="58" t="s">
        <v>3879</v>
      </c>
    </row>
    <row r="3100" spans="1:2" x14ac:dyDescent="0.25">
      <c r="A3100" s="57">
        <v>26111524</v>
      </c>
      <c r="B3100" s="58" t="s">
        <v>11076</v>
      </c>
    </row>
    <row r="3101" spans="1:2" x14ac:dyDescent="0.25">
      <c r="A3101" s="57">
        <v>26111525</v>
      </c>
      <c r="B3101" s="58" t="s">
        <v>14932</v>
      </c>
    </row>
    <row r="3102" spans="1:2" x14ac:dyDescent="0.25">
      <c r="A3102" s="57">
        <v>26111526</v>
      </c>
      <c r="B3102" s="58" t="s">
        <v>1207</v>
      </c>
    </row>
    <row r="3103" spans="1:2" x14ac:dyDescent="0.25">
      <c r="A3103" s="57">
        <v>26111527</v>
      </c>
      <c r="B3103" s="58" t="s">
        <v>18516</v>
      </c>
    </row>
    <row r="3104" spans="1:2" x14ac:dyDescent="0.25">
      <c r="A3104" s="57">
        <v>26111528</v>
      </c>
      <c r="B3104" s="58" t="s">
        <v>1418</v>
      </c>
    </row>
    <row r="3105" spans="1:2" x14ac:dyDescent="0.25">
      <c r="A3105" s="57">
        <v>26111529</v>
      </c>
      <c r="B3105" s="58" t="s">
        <v>15146</v>
      </c>
    </row>
    <row r="3106" spans="1:2" x14ac:dyDescent="0.25">
      <c r="A3106" s="57">
        <v>26111530</v>
      </c>
      <c r="B3106" s="58" t="s">
        <v>10606</v>
      </c>
    </row>
    <row r="3107" spans="1:2" x14ac:dyDescent="0.25">
      <c r="A3107" s="57">
        <v>26111531</v>
      </c>
      <c r="B3107" s="58" t="s">
        <v>1674</v>
      </c>
    </row>
    <row r="3108" spans="1:2" x14ac:dyDescent="0.25">
      <c r="A3108" s="57">
        <v>26111532</v>
      </c>
      <c r="B3108" s="58" t="s">
        <v>17884</v>
      </c>
    </row>
    <row r="3109" spans="1:2" x14ac:dyDescent="0.25">
      <c r="A3109" s="57">
        <v>26111533</v>
      </c>
      <c r="B3109" s="58" t="s">
        <v>3725</v>
      </c>
    </row>
    <row r="3110" spans="1:2" x14ac:dyDescent="0.25">
      <c r="A3110" s="57">
        <v>26111534</v>
      </c>
      <c r="B3110" s="58" t="s">
        <v>8786</v>
      </c>
    </row>
    <row r="3111" spans="1:2" x14ac:dyDescent="0.25">
      <c r="A3111" s="57">
        <v>26111535</v>
      </c>
      <c r="B3111" s="58" t="s">
        <v>15746</v>
      </c>
    </row>
    <row r="3112" spans="1:2" x14ac:dyDescent="0.25">
      <c r="A3112" s="57">
        <v>26111601</v>
      </c>
      <c r="B3112" s="58" t="s">
        <v>14899</v>
      </c>
    </row>
    <row r="3113" spans="1:2" x14ac:dyDescent="0.25">
      <c r="A3113" s="57">
        <v>26111602</v>
      </c>
      <c r="B3113" s="58" t="s">
        <v>14474</v>
      </c>
    </row>
    <row r="3114" spans="1:2" x14ac:dyDescent="0.25">
      <c r="A3114" s="57">
        <v>26111603</v>
      </c>
      <c r="B3114" s="58" t="s">
        <v>5349</v>
      </c>
    </row>
    <row r="3115" spans="1:2" x14ac:dyDescent="0.25">
      <c r="A3115" s="57">
        <v>26111604</v>
      </c>
      <c r="B3115" s="58" t="s">
        <v>9249</v>
      </c>
    </row>
    <row r="3116" spans="1:2" x14ac:dyDescent="0.25">
      <c r="A3116" s="57">
        <v>26111605</v>
      </c>
      <c r="B3116" s="58" t="s">
        <v>5275</v>
      </c>
    </row>
    <row r="3117" spans="1:2" x14ac:dyDescent="0.25">
      <c r="A3117" s="57">
        <v>26111606</v>
      </c>
      <c r="B3117" s="58" t="s">
        <v>16371</v>
      </c>
    </row>
    <row r="3118" spans="1:2" x14ac:dyDescent="0.25">
      <c r="A3118" s="57">
        <v>26111607</v>
      </c>
      <c r="B3118" s="58" t="s">
        <v>10522</v>
      </c>
    </row>
    <row r="3119" spans="1:2" x14ac:dyDescent="0.25">
      <c r="A3119" s="57">
        <v>26111608</v>
      </c>
      <c r="B3119" s="58" t="s">
        <v>13959</v>
      </c>
    </row>
    <row r="3120" spans="1:2" x14ac:dyDescent="0.25">
      <c r="A3120" s="57">
        <v>26111701</v>
      </c>
      <c r="B3120" s="58" t="s">
        <v>5428</v>
      </c>
    </row>
    <row r="3121" spans="1:2" x14ac:dyDescent="0.25">
      <c r="A3121" s="57">
        <v>26111702</v>
      </c>
      <c r="B3121" s="58" t="s">
        <v>10199</v>
      </c>
    </row>
    <row r="3122" spans="1:2" x14ac:dyDescent="0.25">
      <c r="A3122" s="57">
        <v>26111703</v>
      </c>
      <c r="B3122" s="58" t="s">
        <v>5283</v>
      </c>
    </row>
    <row r="3123" spans="1:2" x14ac:dyDescent="0.25">
      <c r="A3123" s="57">
        <v>26111704</v>
      </c>
      <c r="B3123" s="58" t="s">
        <v>1336</v>
      </c>
    </row>
    <row r="3124" spans="1:2" x14ac:dyDescent="0.25">
      <c r="A3124" s="57">
        <v>26111705</v>
      </c>
      <c r="B3124" s="58" t="s">
        <v>12277</v>
      </c>
    </row>
    <row r="3125" spans="1:2" x14ac:dyDescent="0.25">
      <c r="A3125" s="57">
        <v>26111706</v>
      </c>
      <c r="B3125" s="58" t="s">
        <v>1949</v>
      </c>
    </row>
    <row r="3126" spans="1:2" x14ac:dyDescent="0.25">
      <c r="A3126" s="57">
        <v>26111707</v>
      </c>
      <c r="B3126" s="58" t="s">
        <v>15500</v>
      </c>
    </row>
    <row r="3127" spans="1:2" x14ac:dyDescent="0.25">
      <c r="A3127" s="57">
        <v>26111708</v>
      </c>
      <c r="B3127" s="58" t="s">
        <v>3053</v>
      </c>
    </row>
    <row r="3128" spans="1:2" x14ac:dyDescent="0.25">
      <c r="A3128" s="57">
        <v>26111709</v>
      </c>
      <c r="B3128" s="58" t="s">
        <v>15522</v>
      </c>
    </row>
    <row r="3129" spans="1:2" x14ac:dyDescent="0.25">
      <c r="A3129" s="57">
        <v>26111710</v>
      </c>
      <c r="B3129" s="58" t="s">
        <v>11614</v>
      </c>
    </row>
    <row r="3130" spans="1:2" x14ac:dyDescent="0.25">
      <c r="A3130" s="57">
        <v>26111711</v>
      </c>
      <c r="B3130" s="58" t="s">
        <v>8598</v>
      </c>
    </row>
    <row r="3131" spans="1:2" x14ac:dyDescent="0.25">
      <c r="A3131" s="57">
        <v>26111712</v>
      </c>
      <c r="B3131" s="58" t="s">
        <v>16912</v>
      </c>
    </row>
    <row r="3132" spans="1:2" x14ac:dyDescent="0.25">
      <c r="A3132" s="57">
        <v>26111713</v>
      </c>
      <c r="B3132" s="58" t="s">
        <v>15864</v>
      </c>
    </row>
    <row r="3133" spans="1:2" x14ac:dyDescent="0.25">
      <c r="A3133" s="57">
        <v>26111714</v>
      </c>
      <c r="B3133" s="58" t="s">
        <v>3270</v>
      </c>
    </row>
    <row r="3134" spans="1:2" x14ac:dyDescent="0.25">
      <c r="A3134" s="57">
        <v>26111715</v>
      </c>
      <c r="B3134" s="58" t="s">
        <v>5655</v>
      </c>
    </row>
    <row r="3135" spans="1:2" x14ac:dyDescent="0.25">
      <c r="A3135" s="57">
        <v>26111716</v>
      </c>
      <c r="B3135" s="58" t="s">
        <v>8938</v>
      </c>
    </row>
    <row r="3136" spans="1:2" x14ac:dyDescent="0.25">
      <c r="A3136" s="57">
        <v>26111717</v>
      </c>
      <c r="B3136" s="58" t="s">
        <v>792</v>
      </c>
    </row>
    <row r="3137" spans="1:2" x14ac:dyDescent="0.25">
      <c r="A3137" s="57">
        <v>26111718</v>
      </c>
      <c r="B3137" s="58" t="s">
        <v>8804</v>
      </c>
    </row>
    <row r="3138" spans="1:2" x14ac:dyDescent="0.25">
      <c r="A3138" s="57">
        <v>26111719</v>
      </c>
      <c r="B3138" s="58" t="s">
        <v>8250</v>
      </c>
    </row>
    <row r="3139" spans="1:2" x14ac:dyDescent="0.25">
      <c r="A3139" s="57">
        <v>26111720</v>
      </c>
      <c r="B3139" s="58" t="s">
        <v>8983</v>
      </c>
    </row>
    <row r="3140" spans="1:2" x14ac:dyDescent="0.25">
      <c r="A3140" s="57">
        <v>26111721</v>
      </c>
      <c r="B3140" s="58" t="s">
        <v>18273</v>
      </c>
    </row>
    <row r="3141" spans="1:2" x14ac:dyDescent="0.25">
      <c r="A3141" s="57">
        <v>26111722</v>
      </c>
      <c r="B3141" s="58" t="s">
        <v>54</v>
      </c>
    </row>
    <row r="3142" spans="1:2" x14ac:dyDescent="0.25">
      <c r="A3142" s="57">
        <v>26111723</v>
      </c>
      <c r="B3142" s="58" t="s">
        <v>18347</v>
      </c>
    </row>
    <row r="3143" spans="1:2" x14ac:dyDescent="0.25">
      <c r="A3143" s="57">
        <v>26111724</v>
      </c>
      <c r="B3143" s="58" t="s">
        <v>3326</v>
      </c>
    </row>
    <row r="3144" spans="1:2" x14ac:dyDescent="0.25">
      <c r="A3144" s="57">
        <v>26111725</v>
      </c>
      <c r="B3144" s="58" t="s">
        <v>14135</v>
      </c>
    </row>
    <row r="3145" spans="1:2" x14ac:dyDescent="0.25">
      <c r="A3145" s="57">
        <v>26111801</v>
      </c>
      <c r="B3145" s="58" t="s">
        <v>15775</v>
      </c>
    </row>
    <row r="3146" spans="1:2" x14ac:dyDescent="0.25">
      <c r="A3146" s="57">
        <v>26111802</v>
      </c>
      <c r="B3146" s="58" t="s">
        <v>1515</v>
      </c>
    </row>
    <row r="3147" spans="1:2" x14ac:dyDescent="0.25">
      <c r="A3147" s="57">
        <v>26111803</v>
      </c>
      <c r="B3147" s="58" t="s">
        <v>6743</v>
      </c>
    </row>
    <row r="3148" spans="1:2" x14ac:dyDescent="0.25">
      <c r="A3148" s="57">
        <v>26111804</v>
      </c>
      <c r="B3148" s="58" t="s">
        <v>14982</v>
      </c>
    </row>
    <row r="3149" spans="1:2" x14ac:dyDescent="0.25">
      <c r="A3149" s="57">
        <v>26111805</v>
      </c>
      <c r="B3149" s="58" t="s">
        <v>1698</v>
      </c>
    </row>
    <row r="3150" spans="1:2" x14ac:dyDescent="0.25">
      <c r="A3150" s="57">
        <v>26111806</v>
      </c>
      <c r="B3150" s="58" t="s">
        <v>14815</v>
      </c>
    </row>
    <row r="3151" spans="1:2" x14ac:dyDescent="0.25">
      <c r="A3151" s="57">
        <v>26111807</v>
      </c>
      <c r="B3151" s="58" t="s">
        <v>3507</v>
      </c>
    </row>
    <row r="3152" spans="1:2" x14ac:dyDescent="0.25">
      <c r="A3152" s="57">
        <v>26111808</v>
      </c>
      <c r="B3152" s="58" t="s">
        <v>11009</v>
      </c>
    </row>
    <row r="3153" spans="1:2" x14ac:dyDescent="0.25">
      <c r="A3153" s="57">
        <v>26111809</v>
      </c>
      <c r="B3153" s="58" t="s">
        <v>5682</v>
      </c>
    </row>
    <row r="3154" spans="1:2" x14ac:dyDescent="0.25">
      <c r="A3154" s="57">
        <v>26111810</v>
      </c>
      <c r="B3154" s="58" t="s">
        <v>3900</v>
      </c>
    </row>
    <row r="3155" spans="1:2" x14ac:dyDescent="0.25">
      <c r="A3155" s="57">
        <v>26111901</v>
      </c>
      <c r="B3155" s="58" t="s">
        <v>12717</v>
      </c>
    </row>
    <row r="3156" spans="1:2" x14ac:dyDescent="0.25">
      <c r="A3156" s="57">
        <v>26111902</v>
      </c>
      <c r="B3156" s="58" t="s">
        <v>15807</v>
      </c>
    </row>
    <row r="3157" spans="1:2" x14ac:dyDescent="0.25">
      <c r="A3157" s="57">
        <v>26111903</v>
      </c>
      <c r="B3157" s="58" t="s">
        <v>6125</v>
      </c>
    </row>
    <row r="3158" spans="1:2" x14ac:dyDescent="0.25">
      <c r="A3158" s="57">
        <v>26111904</v>
      </c>
      <c r="B3158" s="58" t="s">
        <v>16656</v>
      </c>
    </row>
    <row r="3159" spans="1:2" x14ac:dyDescent="0.25">
      <c r="A3159" s="57">
        <v>26111905</v>
      </c>
      <c r="B3159" s="58" t="s">
        <v>3285</v>
      </c>
    </row>
    <row r="3160" spans="1:2" x14ac:dyDescent="0.25">
      <c r="A3160" s="57">
        <v>26111907</v>
      </c>
      <c r="B3160" s="58" t="s">
        <v>13213</v>
      </c>
    </row>
    <row r="3161" spans="1:2" x14ac:dyDescent="0.25">
      <c r="A3161" s="57">
        <v>26111908</v>
      </c>
      <c r="B3161" s="58" t="s">
        <v>2980</v>
      </c>
    </row>
    <row r="3162" spans="1:2" x14ac:dyDescent="0.25">
      <c r="A3162" s="57">
        <v>26111909</v>
      </c>
      <c r="B3162" s="58" t="s">
        <v>3698</v>
      </c>
    </row>
    <row r="3163" spans="1:2" x14ac:dyDescent="0.25">
      <c r="A3163" s="57">
        <v>26111910</v>
      </c>
      <c r="B3163" s="58" t="s">
        <v>2262</v>
      </c>
    </row>
    <row r="3164" spans="1:2" x14ac:dyDescent="0.25">
      <c r="A3164" s="57">
        <v>26112001</v>
      </c>
      <c r="B3164" s="58" t="s">
        <v>14069</v>
      </c>
    </row>
    <row r="3165" spans="1:2" x14ac:dyDescent="0.25">
      <c r="A3165" s="57">
        <v>26112002</v>
      </c>
      <c r="B3165" s="58" t="s">
        <v>16053</v>
      </c>
    </row>
    <row r="3166" spans="1:2" x14ac:dyDescent="0.25">
      <c r="A3166" s="57">
        <v>26112003</v>
      </c>
      <c r="B3166" s="58" t="s">
        <v>12967</v>
      </c>
    </row>
    <row r="3167" spans="1:2" x14ac:dyDescent="0.25">
      <c r="A3167" s="57">
        <v>26112004</v>
      </c>
      <c r="B3167" s="58" t="s">
        <v>9979</v>
      </c>
    </row>
    <row r="3168" spans="1:2" x14ac:dyDescent="0.25">
      <c r="A3168" s="57">
        <v>26112101</v>
      </c>
      <c r="B3168" s="58" t="s">
        <v>6309</v>
      </c>
    </row>
    <row r="3169" spans="1:2" x14ac:dyDescent="0.25">
      <c r="A3169" s="57">
        <v>26112102</v>
      </c>
      <c r="B3169" s="58" t="s">
        <v>1248</v>
      </c>
    </row>
    <row r="3170" spans="1:2" x14ac:dyDescent="0.25">
      <c r="A3170" s="57">
        <v>26112103</v>
      </c>
      <c r="B3170" s="58" t="s">
        <v>2995</v>
      </c>
    </row>
    <row r="3171" spans="1:2" x14ac:dyDescent="0.25">
      <c r="A3171" s="57">
        <v>26112104</v>
      </c>
      <c r="B3171" s="58" t="s">
        <v>1692</v>
      </c>
    </row>
    <row r="3172" spans="1:2" x14ac:dyDescent="0.25">
      <c r="A3172" s="57">
        <v>26112105</v>
      </c>
      <c r="B3172" s="58" t="s">
        <v>13607</v>
      </c>
    </row>
    <row r="3173" spans="1:2" x14ac:dyDescent="0.25">
      <c r="A3173" s="57">
        <v>26121501</v>
      </c>
      <c r="B3173" s="58" t="s">
        <v>11559</v>
      </c>
    </row>
    <row r="3174" spans="1:2" x14ac:dyDescent="0.25">
      <c r="A3174" s="57">
        <v>26121505</v>
      </c>
      <c r="B3174" s="58" t="s">
        <v>2012</v>
      </c>
    </row>
    <row r="3175" spans="1:2" x14ac:dyDescent="0.25">
      <c r="A3175" s="57">
        <v>26121507</v>
      </c>
      <c r="B3175" s="58" t="s">
        <v>9582</v>
      </c>
    </row>
    <row r="3176" spans="1:2" x14ac:dyDescent="0.25">
      <c r="A3176" s="57">
        <v>26121508</v>
      </c>
      <c r="B3176" s="58" t="s">
        <v>6595</v>
      </c>
    </row>
    <row r="3177" spans="1:2" x14ac:dyDescent="0.25">
      <c r="A3177" s="57">
        <v>26121509</v>
      </c>
      <c r="B3177" s="58" t="s">
        <v>17672</v>
      </c>
    </row>
    <row r="3178" spans="1:2" x14ac:dyDescent="0.25">
      <c r="A3178" s="57">
        <v>26121510</v>
      </c>
      <c r="B3178" s="58" t="s">
        <v>741</v>
      </c>
    </row>
    <row r="3179" spans="1:2" x14ac:dyDescent="0.25">
      <c r="A3179" s="57">
        <v>26121514</v>
      </c>
      <c r="B3179" s="58" t="s">
        <v>16166</v>
      </c>
    </row>
    <row r="3180" spans="1:2" x14ac:dyDescent="0.25">
      <c r="A3180" s="57">
        <v>26121515</v>
      </c>
      <c r="B3180" s="58" t="s">
        <v>2569</v>
      </c>
    </row>
    <row r="3181" spans="1:2" x14ac:dyDescent="0.25">
      <c r="A3181" s="57">
        <v>26121517</v>
      </c>
      <c r="B3181" s="58" t="s">
        <v>7204</v>
      </c>
    </row>
    <row r="3182" spans="1:2" x14ac:dyDescent="0.25">
      <c r="A3182" s="57">
        <v>26121519</v>
      </c>
      <c r="B3182" s="58" t="s">
        <v>16813</v>
      </c>
    </row>
    <row r="3183" spans="1:2" x14ac:dyDescent="0.25">
      <c r="A3183" s="57">
        <v>26121520</v>
      </c>
      <c r="B3183" s="58" t="s">
        <v>1365</v>
      </c>
    </row>
    <row r="3184" spans="1:2" x14ac:dyDescent="0.25">
      <c r="A3184" s="57">
        <v>26121521</v>
      </c>
      <c r="B3184" s="58" t="s">
        <v>2424</v>
      </c>
    </row>
    <row r="3185" spans="1:2" x14ac:dyDescent="0.25">
      <c r="A3185" s="57">
        <v>26121522</v>
      </c>
      <c r="B3185" s="58" t="s">
        <v>3875</v>
      </c>
    </row>
    <row r="3186" spans="1:2" x14ac:dyDescent="0.25">
      <c r="A3186" s="57">
        <v>26121523</v>
      </c>
      <c r="B3186" s="58" t="s">
        <v>17941</v>
      </c>
    </row>
    <row r="3187" spans="1:2" x14ac:dyDescent="0.25">
      <c r="A3187" s="57">
        <v>26121524</v>
      </c>
      <c r="B3187" s="58" t="s">
        <v>9213</v>
      </c>
    </row>
    <row r="3188" spans="1:2" x14ac:dyDescent="0.25">
      <c r="A3188" s="57">
        <v>26121532</v>
      </c>
      <c r="B3188" s="58" t="s">
        <v>831</v>
      </c>
    </row>
    <row r="3189" spans="1:2" x14ac:dyDescent="0.25">
      <c r="A3189" s="57">
        <v>26121533</v>
      </c>
      <c r="B3189" s="58" t="s">
        <v>6702</v>
      </c>
    </row>
    <row r="3190" spans="1:2" x14ac:dyDescent="0.25">
      <c r="A3190" s="57">
        <v>26121534</v>
      </c>
      <c r="B3190" s="58" t="s">
        <v>10316</v>
      </c>
    </row>
    <row r="3191" spans="1:2" x14ac:dyDescent="0.25">
      <c r="A3191" s="57">
        <v>26121536</v>
      </c>
      <c r="B3191" s="58" t="s">
        <v>4583</v>
      </c>
    </row>
    <row r="3192" spans="1:2" x14ac:dyDescent="0.25">
      <c r="A3192" s="57">
        <v>26121538</v>
      </c>
      <c r="B3192" s="58" t="s">
        <v>8764</v>
      </c>
    </row>
    <row r="3193" spans="1:2" x14ac:dyDescent="0.25">
      <c r="A3193" s="57">
        <v>26121539</v>
      </c>
      <c r="B3193" s="58" t="s">
        <v>11605</v>
      </c>
    </row>
    <row r="3194" spans="1:2" x14ac:dyDescent="0.25">
      <c r="A3194" s="57">
        <v>26121540</v>
      </c>
      <c r="B3194" s="58" t="s">
        <v>15127</v>
      </c>
    </row>
    <row r="3195" spans="1:2" x14ac:dyDescent="0.25">
      <c r="A3195" s="57">
        <v>26121541</v>
      </c>
      <c r="B3195" s="58" t="s">
        <v>18561</v>
      </c>
    </row>
    <row r="3196" spans="1:2" x14ac:dyDescent="0.25">
      <c r="A3196" s="57">
        <v>26121601</v>
      </c>
      <c r="B3196" s="58" t="s">
        <v>950</v>
      </c>
    </row>
    <row r="3197" spans="1:2" x14ac:dyDescent="0.25">
      <c r="A3197" s="57">
        <v>26121602</v>
      </c>
      <c r="B3197" s="58" t="s">
        <v>11907</v>
      </c>
    </row>
    <row r="3198" spans="1:2" x14ac:dyDescent="0.25">
      <c r="A3198" s="57">
        <v>26121603</v>
      </c>
      <c r="B3198" s="58" t="s">
        <v>9013</v>
      </c>
    </row>
    <row r="3199" spans="1:2" x14ac:dyDescent="0.25">
      <c r="A3199" s="57">
        <v>26121604</v>
      </c>
      <c r="B3199" s="58" t="s">
        <v>7567</v>
      </c>
    </row>
    <row r="3200" spans="1:2" x14ac:dyDescent="0.25">
      <c r="A3200" s="57">
        <v>26121605</v>
      </c>
      <c r="B3200" s="58" t="s">
        <v>1635</v>
      </c>
    </row>
    <row r="3201" spans="1:2" x14ac:dyDescent="0.25">
      <c r="A3201" s="57">
        <v>26121606</v>
      </c>
      <c r="B3201" s="58" t="s">
        <v>6667</v>
      </c>
    </row>
    <row r="3202" spans="1:2" x14ac:dyDescent="0.25">
      <c r="A3202" s="57">
        <v>26121607</v>
      </c>
      <c r="B3202" s="58" t="s">
        <v>14967</v>
      </c>
    </row>
    <row r="3203" spans="1:2" x14ac:dyDescent="0.25">
      <c r="A3203" s="57">
        <v>26121608</v>
      </c>
      <c r="B3203" s="58" t="s">
        <v>15358</v>
      </c>
    </row>
    <row r="3204" spans="1:2" x14ac:dyDescent="0.25">
      <c r="A3204" s="57">
        <v>26121609</v>
      </c>
      <c r="B3204" s="58" t="s">
        <v>4454</v>
      </c>
    </row>
    <row r="3205" spans="1:2" x14ac:dyDescent="0.25">
      <c r="A3205" s="57">
        <v>26121610</v>
      </c>
      <c r="B3205" s="58" t="s">
        <v>8134</v>
      </c>
    </row>
    <row r="3206" spans="1:2" x14ac:dyDescent="0.25">
      <c r="A3206" s="57">
        <v>26121611</v>
      </c>
      <c r="B3206" s="58" t="s">
        <v>10225</v>
      </c>
    </row>
    <row r="3207" spans="1:2" x14ac:dyDescent="0.25">
      <c r="A3207" s="57">
        <v>26121612</v>
      </c>
      <c r="B3207" s="58" t="s">
        <v>14115</v>
      </c>
    </row>
    <row r="3208" spans="1:2" x14ac:dyDescent="0.25">
      <c r="A3208" s="57">
        <v>26121613</v>
      </c>
      <c r="B3208" s="58" t="s">
        <v>8404</v>
      </c>
    </row>
    <row r="3209" spans="1:2" x14ac:dyDescent="0.25">
      <c r="A3209" s="57">
        <v>26121614</v>
      </c>
      <c r="B3209" s="58" t="s">
        <v>12468</v>
      </c>
    </row>
    <row r="3210" spans="1:2" x14ac:dyDescent="0.25">
      <c r="A3210" s="57">
        <v>26121615</v>
      </c>
      <c r="B3210" s="58" t="s">
        <v>10984</v>
      </c>
    </row>
    <row r="3211" spans="1:2" x14ac:dyDescent="0.25">
      <c r="A3211" s="57">
        <v>26121616</v>
      </c>
      <c r="B3211" s="58" t="s">
        <v>5970</v>
      </c>
    </row>
    <row r="3212" spans="1:2" x14ac:dyDescent="0.25">
      <c r="A3212" s="57">
        <v>26121617</v>
      </c>
      <c r="B3212" s="58" t="s">
        <v>7851</v>
      </c>
    </row>
    <row r="3213" spans="1:2" x14ac:dyDescent="0.25">
      <c r="A3213" s="57">
        <v>26121618</v>
      </c>
      <c r="B3213" s="58" t="s">
        <v>11553</v>
      </c>
    </row>
    <row r="3214" spans="1:2" x14ac:dyDescent="0.25">
      <c r="A3214" s="57">
        <v>26121619</v>
      </c>
      <c r="B3214" s="58" t="s">
        <v>5729</v>
      </c>
    </row>
    <row r="3215" spans="1:2" x14ac:dyDescent="0.25">
      <c r="A3215" s="57">
        <v>26121620</v>
      </c>
      <c r="B3215" s="58" t="s">
        <v>10401</v>
      </c>
    </row>
    <row r="3216" spans="1:2" x14ac:dyDescent="0.25">
      <c r="A3216" s="57">
        <v>26121621</v>
      </c>
      <c r="B3216" s="58" t="s">
        <v>14036</v>
      </c>
    </row>
    <row r="3217" spans="1:2" x14ac:dyDescent="0.25">
      <c r="A3217" s="57">
        <v>26121622</v>
      </c>
      <c r="B3217" s="58" t="s">
        <v>14344</v>
      </c>
    </row>
    <row r="3218" spans="1:2" x14ac:dyDescent="0.25">
      <c r="A3218" s="57">
        <v>26121623</v>
      </c>
      <c r="B3218" s="58" t="s">
        <v>7710</v>
      </c>
    </row>
    <row r="3219" spans="1:2" x14ac:dyDescent="0.25">
      <c r="A3219" s="57">
        <v>26121624</v>
      </c>
      <c r="B3219" s="58" t="s">
        <v>6871</v>
      </c>
    </row>
    <row r="3220" spans="1:2" x14ac:dyDescent="0.25">
      <c r="A3220" s="57">
        <v>26121628</v>
      </c>
      <c r="B3220" s="58" t="s">
        <v>14178</v>
      </c>
    </row>
    <row r="3221" spans="1:2" x14ac:dyDescent="0.25">
      <c r="A3221" s="57">
        <v>26121629</v>
      </c>
      <c r="B3221" s="58" t="s">
        <v>9205</v>
      </c>
    </row>
    <row r="3222" spans="1:2" x14ac:dyDescent="0.25">
      <c r="A3222" s="57">
        <v>26121630</v>
      </c>
      <c r="B3222" s="58" t="s">
        <v>1487</v>
      </c>
    </row>
    <row r="3223" spans="1:2" x14ac:dyDescent="0.25">
      <c r="A3223" s="57">
        <v>26121631</v>
      </c>
      <c r="B3223" s="58" t="s">
        <v>15518</v>
      </c>
    </row>
    <row r="3224" spans="1:2" x14ac:dyDescent="0.25">
      <c r="A3224" s="57">
        <v>26121632</v>
      </c>
      <c r="B3224" s="58" t="s">
        <v>15668</v>
      </c>
    </row>
    <row r="3225" spans="1:2" x14ac:dyDescent="0.25">
      <c r="A3225" s="57">
        <v>26121633</v>
      </c>
      <c r="B3225" s="58" t="s">
        <v>11715</v>
      </c>
    </row>
    <row r="3226" spans="1:2" x14ac:dyDescent="0.25">
      <c r="A3226" s="57">
        <v>26121634</v>
      </c>
      <c r="B3226" s="58" t="s">
        <v>9475</v>
      </c>
    </row>
    <row r="3227" spans="1:2" x14ac:dyDescent="0.25">
      <c r="A3227" s="57">
        <v>26121635</v>
      </c>
      <c r="B3227" s="58" t="s">
        <v>1471</v>
      </c>
    </row>
    <row r="3228" spans="1:2" x14ac:dyDescent="0.25">
      <c r="A3228" s="57">
        <v>26121636</v>
      </c>
      <c r="B3228" s="58" t="s">
        <v>14664</v>
      </c>
    </row>
    <row r="3229" spans="1:2" x14ac:dyDescent="0.25">
      <c r="A3229" s="57">
        <v>26121637</v>
      </c>
      <c r="B3229" s="58" t="s">
        <v>12276</v>
      </c>
    </row>
    <row r="3230" spans="1:2" x14ac:dyDescent="0.25">
      <c r="A3230" s="57">
        <v>26121701</v>
      </c>
      <c r="B3230" s="58" t="s">
        <v>11300</v>
      </c>
    </row>
    <row r="3231" spans="1:2" x14ac:dyDescent="0.25">
      <c r="A3231" s="57">
        <v>26121702</v>
      </c>
      <c r="B3231" s="58" t="s">
        <v>18385</v>
      </c>
    </row>
    <row r="3232" spans="1:2" x14ac:dyDescent="0.25">
      <c r="A3232" s="57">
        <v>26121703</v>
      </c>
      <c r="B3232" s="58" t="s">
        <v>16100</v>
      </c>
    </row>
    <row r="3233" spans="1:2" x14ac:dyDescent="0.25">
      <c r="A3233" s="57">
        <v>26121704</v>
      </c>
      <c r="B3233" s="58" t="s">
        <v>9915</v>
      </c>
    </row>
    <row r="3234" spans="1:2" x14ac:dyDescent="0.25">
      <c r="A3234" s="57">
        <v>26121705</v>
      </c>
      <c r="B3234" s="58" t="s">
        <v>11211</v>
      </c>
    </row>
    <row r="3235" spans="1:2" x14ac:dyDescent="0.25">
      <c r="A3235" s="57">
        <v>26131501</v>
      </c>
      <c r="B3235" s="58" t="s">
        <v>18017</v>
      </c>
    </row>
    <row r="3236" spans="1:2" x14ac:dyDescent="0.25">
      <c r="A3236" s="57">
        <v>26131502</v>
      </c>
      <c r="B3236" s="58" t="s">
        <v>18001</v>
      </c>
    </row>
    <row r="3237" spans="1:2" x14ac:dyDescent="0.25">
      <c r="A3237" s="57">
        <v>26131503</v>
      </c>
      <c r="B3237" s="58" t="s">
        <v>4116</v>
      </c>
    </row>
    <row r="3238" spans="1:2" x14ac:dyDescent="0.25">
      <c r="A3238" s="57">
        <v>26131504</v>
      </c>
      <c r="B3238" s="58" t="s">
        <v>7870</v>
      </c>
    </row>
    <row r="3239" spans="1:2" x14ac:dyDescent="0.25">
      <c r="A3239" s="57">
        <v>26131505</v>
      </c>
      <c r="B3239" s="58" t="s">
        <v>2874</v>
      </c>
    </row>
    <row r="3240" spans="1:2" x14ac:dyDescent="0.25">
      <c r="A3240" s="57">
        <v>26131506</v>
      </c>
      <c r="B3240" s="58" t="s">
        <v>17247</v>
      </c>
    </row>
    <row r="3241" spans="1:2" x14ac:dyDescent="0.25">
      <c r="A3241" s="57">
        <v>26131507</v>
      </c>
      <c r="B3241" s="58" t="s">
        <v>9274</v>
      </c>
    </row>
    <row r="3242" spans="1:2" x14ac:dyDescent="0.25">
      <c r="A3242" s="57">
        <v>26131508</v>
      </c>
      <c r="B3242" s="58" t="s">
        <v>3305</v>
      </c>
    </row>
    <row r="3243" spans="1:2" x14ac:dyDescent="0.25">
      <c r="A3243" s="57">
        <v>26131509</v>
      </c>
      <c r="B3243" s="58" t="s">
        <v>11671</v>
      </c>
    </row>
    <row r="3244" spans="1:2" x14ac:dyDescent="0.25">
      <c r="A3244" s="57">
        <v>26131510</v>
      </c>
      <c r="B3244" s="58" t="s">
        <v>10037</v>
      </c>
    </row>
    <row r="3245" spans="1:2" x14ac:dyDescent="0.25">
      <c r="A3245" s="57">
        <v>26131601</v>
      </c>
      <c r="B3245" s="58" t="s">
        <v>1146</v>
      </c>
    </row>
    <row r="3246" spans="1:2" x14ac:dyDescent="0.25">
      <c r="A3246" s="57">
        <v>26131602</v>
      </c>
      <c r="B3246" s="58" t="s">
        <v>14303</v>
      </c>
    </row>
    <row r="3247" spans="1:2" x14ac:dyDescent="0.25">
      <c r="A3247" s="57">
        <v>26131603</v>
      </c>
      <c r="B3247" s="58" t="s">
        <v>5178</v>
      </c>
    </row>
    <row r="3248" spans="1:2" x14ac:dyDescent="0.25">
      <c r="A3248" s="57">
        <v>26131604</v>
      </c>
      <c r="B3248" s="58" t="s">
        <v>15577</v>
      </c>
    </row>
    <row r="3249" spans="1:2" x14ac:dyDescent="0.25">
      <c r="A3249" s="57">
        <v>26131605</v>
      </c>
      <c r="B3249" s="58" t="s">
        <v>17340</v>
      </c>
    </row>
    <row r="3250" spans="1:2" x14ac:dyDescent="0.25">
      <c r="A3250" s="57">
        <v>26131606</v>
      </c>
      <c r="B3250" s="58" t="s">
        <v>4011</v>
      </c>
    </row>
    <row r="3251" spans="1:2" x14ac:dyDescent="0.25">
      <c r="A3251" s="57">
        <v>26131607</v>
      </c>
      <c r="B3251" s="58" t="s">
        <v>15906</v>
      </c>
    </row>
    <row r="3252" spans="1:2" x14ac:dyDescent="0.25">
      <c r="A3252" s="57">
        <v>26131608</v>
      </c>
      <c r="B3252" s="58" t="s">
        <v>8967</v>
      </c>
    </row>
    <row r="3253" spans="1:2" x14ac:dyDescent="0.25">
      <c r="A3253" s="57">
        <v>26131609</v>
      </c>
      <c r="B3253" s="58" t="s">
        <v>8280</v>
      </c>
    </row>
    <row r="3254" spans="1:2" x14ac:dyDescent="0.25">
      <c r="A3254" s="57">
        <v>26131610</v>
      </c>
      <c r="B3254" s="58" t="s">
        <v>7980</v>
      </c>
    </row>
    <row r="3255" spans="1:2" x14ac:dyDescent="0.25">
      <c r="A3255" s="57">
        <v>26131611</v>
      </c>
      <c r="B3255" s="58" t="s">
        <v>4911</v>
      </c>
    </row>
    <row r="3256" spans="1:2" x14ac:dyDescent="0.25">
      <c r="A3256" s="57">
        <v>26131612</v>
      </c>
      <c r="B3256" s="58" t="s">
        <v>6963</v>
      </c>
    </row>
    <row r="3257" spans="1:2" x14ac:dyDescent="0.25">
      <c r="A3257" s="57">
        <v>26131613</v>
      </c>
      <c r="B3257" s="58" t="s">
        <v>10832</v>
      </c>
    </row>
    <row r="3258" spans="1:2" x14ac:dyDescent="0.25">
      <c r="A3258" s="57">
        <v>26131614</v>
      </c>
      <c r="B3258" s="58" t="s">
        <v>10423</v>
      </c>
    </row>
    <row r="3259" spans="1:2" x14ac:dyDescent="0.25">
      <c r="A3259" s="57">
        <v>26131615</v>
      </c>
      <c r="B3259" s="58" t="s">
        <v>17880</v>
      </c>
    </row>
    <row r="3260" spans="1:2" x14ac:dyDescent="0.25">
      <c r="A3260" s="57">
        <v>26131616</v>
      </c>
      <c r="B3260" s="58" t="s">
        <v>4974</v>
      </c>
    </row>
    <row r="3261" spans="1:2" x14ac:dyDescent="0.25">
      <c r="A3261" s="57">
        <v>26131701</v>
      </c>
      <c r="B3261" s="58" t="s">
        <v>15287</v>
      </c>
    </row>
    <row r="3262" spans="1:2" x14ac:dyDescent="0.25">
      <c r="A3262" s="57">
        <v>26131702</v>
      </c>
      <c r="B3262" s="58" t="s">
        <v>13857</v>
      </c>
    </row>
    <row r="3263" spans="1:2" x14ac:dyDescent="0.25">
      <c r="A3263" s="57">
        <v>26131801</v>
      </c>
      <c r="B3263" s="58" t="s">
        <v>4559</v>
      </c>
    </row>
    <row r="3264" spans="1:2" x14ac:dyDescent="0.25">
      <c r="A3264" s="57">
        <v>26131802</v>
      </c>
      <c r="B3264" s="58" t="s">
        <v>7679</v>
      </c>
    </row>
    <row r="3265" spans="1:2" x14ac:dyDescent="0.25">
      <c r="A3265" s="57">
        <v>26131803</v>
      </c>
      <c r="B3265" s="58" t="s">
        <v>7518</v>
      </c>
    </row>
    <row r="3266" spans="1:2" x14ac:dyDescent="0.25">
      <c r="A3266" s="57">
        <v>26131804</v>
      </c>
      <c r="B3266" s="58" t="s">
        <v>8063</v>
      </c>
    </row>
    <row r="3267" spans="1:2" x14ac:dyDescent="0.25">
      <c r="A3267" s="57">
        <v>26131805</v>
      </c>
      <c r="B3267" s="58" t="s">
        <v>16709</v>
      </c>
    </row>
    <row r="3268" spans="1:2" x14ac:dyDescent="0.25">
      <c r="A3268" s="57">
        <v>26131806</v>
      </c>
      <c r="B3268" s="58" t="s">
        <v>5844</v>
      </c>
    </row>
    <row r="3269" spans="1:2" x14ac:dyDescent="0.25">
      <c r="A3269" s="57">
        <v>26131807</v>
      </c>
      <c r="B3269" s="58" t="s">
        <v>16073</v>
      </c>
    </row>
    <row r="3270" spans="1:2" x14ac:dyDescent="0.25">
      <c r="A3270" s="57">
        <v>26131808</v>
      </c>
      <c r="B3270" s="58" t="s">
        <v>15491</v>
      </c>
    </row>
    <row r="3271" spans="1:2" x14ac:dyDescent="0.25">
      <c r="A3271" s="57">
        <v>26131809</v>
      </c>
      <c r="B3271" s="58" t="s">
        <v>641</v>
      </c>
    </row>
    <row r="3272" spans="1:2" x14ac:dyDescent="0.25">
      <c r="A3272" s="57">
        <v>26131810</v>
      </c>
      <c r="B3272" s="58" t="s">
        <v>2923</v>
      </c>
    </row>
    <row r="3273" spans="1:2" x14ac:dyDescent="0.25">
      <c r="A3273" s="57">
        <v>26131811</v>
      </c>
      <c r="B3273" s="58" t="s">
        <v>15730</v>
      </c>
    </row>
    <row r="3274" spans="1:2" x14ac:dyDescent="0.25">
      <c r="A3274" s="57">
        <v>26131812</v>
      </c>
      <c r="B3274" s="58" t="s">
        <v>2087</v>
      </c>
    </row>
    <row r="3275" spans="1:2" x14ac:dyDescent="0.25">
      <c r="A3275" s="57">
        <v>26131813</v>
      </c>
      <c r="B3275" s="58" t="s">
        <v>9602</v>
      </c>
    </row>
    <row r="3276" spans="1:2" x14ac:dyDescent="0.25">
      <c r="A3276" s="57">
        <v>26131814</v>
      </c>
      <c r="B3276" s="58" t="s">
        <v>15425</v>
      </c>
    </row>
    <row r="3277" spans="1:2" x14ac:dyDescent="0.25">
      <c r="A3277" s="57">
        <v>26141601</v>
      </c>
      <c r="B3277" s="58" t="s">
        <v>12569</v>
      </c>
    </row>
    <row r="3278" spans="1:2" x14ac:dyDescent="0.25">
      <c r="A3278" s="57">
        <v>26141602</v>
      </c>
      <c r="B3278" s="58" t="s">
        <v>2343</v>
      </c>
    </row>
    <row r="3279" spans="1:2" x14ac:dyDescent="0.25">
      <c r="A3279" s="57">
        <v>26141603</v>
      </c>
      <c r="B3279" s="58" t="s">
        <v>2102</v>
      </c>
    </row>
    <row r="3280" spans="1:2" x14ac:dyDescent="0.25">
      <c r="A3280" s="57">
        <v>26141701</v>
      </c>
      <c r="B3280" s="58" t="s">
        <v>11588</v>
      </c>
    </row>
    <row r="3281" spans="1:2" x14ac:dyDescent="0.25">
      <c r="A3281" s="57">
        <v>26141702</v>
      </c>
      <c r="B3281" s="58" t="s">
        <v>246</v>
      </c>
    </row>
    <row r="3282" spans="1:2" x14ac:dyDescent="0.25">
      <c r="A3282" s="57">
        <v>26141703</v>
      </c>
      <c r="B3282" s="58" t="s">
        <v>3719</v>
      </c>
    </row>
    <row r="3283" spans="1:2" x14ac:dyDescent="0.25">
      <c r="A3283" s="57">
        <v>26141704</v>
      </c>
      <c r="B3283" s="58" t="s">
        <v>10470</v>
      </c>
    </row>
    <row r="3284" spans="1:2" x14ac:dyDescent="0.25">
      <c r="A3284" s="57">
        <v>26141801</v>
      </c>
      <c r="B3284" s="58" t="s">
        <v>7754</v>
      </c>
    </row>
    <row r="3285" spans="1:2" x14ac:dyDescent="0.25">
      <c r="A3285" s="57">
        <v>26141802</v>
      </c>
      <c r="B3285" s="58" t="s">
        <v>11422</v>
      </c>
    </row>
    <row r="3286" spans="1:2" x14ac:dyDescent="0.25">
      <c r="A3286" s="57">
        <v>26141803</v>
      </c>
      <c r="B3286" s="58" t="s">
        <v>18160</v>
      </c>
    </row>
    <row r="3287" spans="1:2" x14ac:dyDescent="0.25">
      <c r="A3287" s="57">
        <v>26141804</v>
      </c>
      <c r="B3287" s="58" t="s">
        <v>14126</v>
      </c>
    </row>
    <row r="3288" spans="1:2" x14ac:dyDescent="0.25">
      <c r="A3288" s="57">
        <v>26141805</v>
      </c>
      <c r="B3288" s="58" t="s">
        <v>9457</v>
      </c>
    </row>
    <row r="3289" spans="1:2" x14ac:dyDescent="0.25">
      <c r="A3289" s="57">
        <v>26141806</v>
      </c>
      <c r="B3289" s="58" t="s">
        <v>5217</v>
      </c>
    </row>
    <row r="3290" spans="1:2" x14ac:dyDescent="0.25">
      <c r="A3290" s="57">
        <v>26141807</v>
      </c>
      <c r="B3290" s="58" t="s">
        <v>4064</v>
      </c>
    </row>
    <row r="3291" spans="1:2" x14ac:dyDescent="0.25">
      <c r="A3291" s="57">
        <v>26141808</v>
      </c>
      <c r="B3291" s="58" t="s">
        <v>14905</v>
      </c>
    </row>
    <row r="3292" spans="1:2" x14ac:dyDescent="0.25">
      <c r="A3292" s="57">
        <v>26141809</v>
      </c>
      <c r="B3292" s="58" t="s">
        <v>13131</v>
      </c>
    </row>
    <row r="3293" spans="1:2" x14ac:dyDescent="0.25">
      <c r="A3293" s="57">
        <v>26141901</v>
      </c>
      <c r="B3293" s="58" t="s">
        <v>14810</v>
      </c>
    </row>
    <row r="3294" spans="1:2" x14ac:dyDescent="0.25">
      <c r="A3294" s="57">
        <v>26141902</v>
      </c>
      <c r="B3294" s="58" t="s">
        <v>14324</v>
      </c>
    </row>
    <row r="3295" spans="1:2" x14ac:dyDescent="0.25">
      <c r="A3295" s="57">
        <v>26141904</v>
      </c>
      <c r="B3295" s="58" t="s">
        <v>7946</v>
      </c>
    </row>
    <row r="3296" spans="1:2" x14ac:dyDescent="0.25">
      <c r="A3296" s="57">
        <v>26141905</v>
      </c>
      <c r="B3296" s="58" t="s">
        <v>6848</v>
      </c>
    </row>
    <row r="3297" spans="1:2" x14ac:dyDescent="0.25">
      <c r="A3297" s="57">
        <v>26141906</v>
      </c>
      <c r="B3297" s="58" t="s">
        <v>1641</v>
      </c>
    </row>
    <row r="3298" spans="1:2" x14ac:dyDescent="0.25">
      <c r="A3298" s="57">
        <v>26141907</v>
      </c>
      <c r="B3298" s="58" t="s">
        <v>3464</v>
      </c>
    </row>
    <row r="3299" spans="1:2" x14ac:dyDescent="0.25">
      <c r="A3299" s="57">
        <v>26141908</v>
      </c>
      <c r="B3299" s="58" t="s">
        <v>7680</v>
      </c>
    </row>
    <row r="3300" spans="1:2" x14ac:dyDescent="0.25">
      <c r="A3300" s="57">
        <v>26141909</v>
      </c>
      <c r="B3300" s="58" t="s">
        <v>9629</v>
      </c>
    </row>
    <row r="3301" spans="1:2" x14ac:dyDescent="0.25">
      <c r="A3301" s="57">
        <v>26141910</v>
      </c>
      <c r="B3301" s="58" t="s">
        <v>10880</v>
      </c>
    </row>
    <row r="3302" spans="1:2" x14ac:dyDescent="0.25">
      <c r="A3302" s="57">
        <v>26141911</v>
      </c>
      <c r="B3302" s="58" t="s">
        <v>7253</v>
      </c>
    </row>
    <row r="3303" spans="1:2" x14ac:dyDescent="0.25">
      <c r="A3303" s="57">
        <v>26142001</v>
      </c>
      <c r="B3303" s="58" t="s">
        <v>22</v>
      </c>
    </row>
    <row r="3304" spans="1:2" x14ac:dyDescent="0.25">
      <c r="A3304" s="57">
        <v>26142002</v>
      </c>
      <c r="B3304" s="58" t="s">
        <v>18039</v>
      </c>
    </row>
    <row r="3305" spans="1:2" x14ac:dyDescent="0.25">
      <c r="A3305" s="57">
        <v>26142003</v>
      </c>
      <c r="B3305" s="58" t="s">
        <v>13284</v>
      </c>
    </row>
    <row r="3306" spans="1:2" x14ac:dyDescent="0.25">
      <c r="A3306" s="57">
        <v>26142004</v>
      </c>
      <c r="B3306" s="58" t="s">
        <v>2683</v>
      </c>
    </row>
    <row r="3307" spans="1:2" x14ac:dyDescent="0.25">
      <c r="A3307" s="57">
        <v>26142005</v>
      </c>
      <c r="B3307" s="58" t="s">
        <v>4191</v>
      </c>
    </row>
    <row r="3308" spans="1:2" x14ac:dyDescent="0.25">
      <c r="A3308" s="57">
        <v>26142006</v>
      </c>
      <c r="B3308" s="58" t="s">
        <v>15773</v>
      </c>
    </row>
    <row r="3309" spans="1:2" x14ac:dyDescent="0.25">
      <c r="A3309" s="57">
        <v>26142007</v>
      </c>
      <c r="B3309" s="58" t="s">
        <v>7412</v>
      </c>
    </row>
    <row r="3310" spans="1:2" x14ac:dyDescent="0.25">
      <c r="A3310" s="57">
        <v>26142101</v>
      </c>
      <c r="B3310" s="58" t="s">
        <v>17894</v>
      </c>
    </row>
    <row r="3311" spans="1:2" x14ac:dyDescent="0.25">
      <c r="A3311" s="57">
        <v>26142106</v>
      </c>
      <c r="B3311" s="58" t="s">
        <v>11450</v>
      </c>
    </row>
    <row r="3312" spans="1:2" x14ac:dyDescent="0.25">
      <c r="A3312" s="57">
        <v>26142108</v>
      </c>
      <c r="B3312" s="58" t="s">
        <v>8042</v>
      </c>
    </row>
    <row r="3313" spans="1:2" x14ac:dyDescent="0.25">
      <c r="A3313" s="57">
        <v>26142117</v>
      </c>
      <c r="B3313" s="58" t="s">
        <v>8977</v>
      </c>
    </row>
    <row r="3314" spans="1:2" x14ac:dyDescent="0.25">
      <c r="A3314" s="57">
        <v>26142201</v>
      </c>
      <c r="B3314" s="58" t="s">
        <v>5289</v>
      </c>
    </row>
    <row r="3315" spans="1:2" x14ac:dyDescent="0.25">
      <c r="A3315" s="57">
        <v>26142202</v>
      </c>
      <c r="B3315" s="58" t="s">
        <v>13837</v>
      </c>
    </row>
    <row r="3316" spans="1:2" x14ac:dyDescent="0.25">
      <c r="A3316" s="57">
        <v>26142302</v>
      </c>
      <c r="B3316" s="58" t="s">
        <v>8773</v>
      </c>
    </row>
    <row r="3317" spans="1:2" x14ac:dyDescent="0.25">
      <c r="A3317" s="57">
        <v>26142303</v>
      </c>
      <c r="B3317" s="58" t="s">
        <v>12961</v>
      </c>
    </row>
    <row r="3318" spans="1:2" x14ac:dyDescent="0.25">
      <c r="A3318" s="57">
        <v>26142304</v>
      </c>
      <c r="B3318" s="58" t="s">
        <v>556</v>
      </c>
    </row>
    <row r="3319" spans="1:2" x14ac:dyDescent="0.25">
      <c r="A3319" s="57">
        <v>26142306</v>
      </c>
      <c r="B3319" s="58" t="s">
        <v>13623</v>
      </c>
    </row>
    <row r="3320" spans="1:2" x14ac:dyDescent="0.25">
      <c r="A3320" s="57">
        <v>26142307</v>
      </c>
      <c r="B3320" s="58" t="s">
        <v>9688</v>
      </c>
    </row>
    <row r="3321" spans="1:2" x14ac:dyDescent="0.25">
      <c r="A3321" s="57">
        <v>26142308</v>
      </c>
      <c r="B3321" s="58" t="s">
        <v>4668</v>
      </c>
    </row>
    <row r="3322" spans="1:2" x14ac:dyDescent="0.25">
      <c r="A3322" s="57">
        <v>26142310</v>
      </c>
      <c r="B3322" s="58" t="s">
        <v>17738</v>
      </c>
    </row>
    <row r="3323" spans="1:2" x14ac:dyDescent="0.25">
      <c r="A3323" s="57">
        <v>26142311</v>
      </c>
      <c r="B3323" s="58" t="s">
        <v>8621</v>
      </c>
    </row>
    <row r="3324" spans="1:2" x14ac:dyDescent="0.25">
      <c r="A3324" s="57">
        <v>26142312</v>
      </c>
      <c r="B3324" s="58" t="s">
        <v>4314</v>
      </c>
    </row>
    <row r="3325" spans="1:2" x14ac:dyDescent="0.25">
      <c r="A3325" s="57">
        <v>26142401</v>
      </c>
      <c r="B3325" s="58" t="s">
        <v>2913</v>
      </c>
    </row>
    <row r="3326" spans="1:2" x14ac:dyDescent="0.25">
      <c r="A3326" s="57">
        <v>26142402</v>
      </c>
      <c r="B3326" s="58" t="s">
        <v>16540</v>
      </c>
    </row>
    <row r="3327" spans="1:2" x14ac:dyDescent="0.25">
      <c r="A3327" s="57">
        <v>26142403</v>
      </c>
      <c r="B3327" s="58" t="s">
        <v>2000</v>
      </c>
    </row>
    <row r="3328" spans="1:2" x14ac:dyDescent="0.25">
      <c r="A3328" s="57">
        <v>26142404</v>
      </c>
      <c r="B3328" s="58" t="s">
        <v>12092</v>
      </c>
    </row>
    <row r="3329" spans="1:2" x14ac:dyDescent="0.25">
      <c r="A3329" s="57">
        <v>26142405</v>
      </c>
      <c r="B3329" s="58" t="s">
        <v>13365</v>
      </c>
    </row>
    <row r="3330" spans="1:2" x14ac:dyDescent="0.25">
      <c r="A3330" s="57">
        <v>26142406</v>
      </c>
      <c r="B3330" s="58" t="s">
        <v>13447</v>
      </c>
    </row>
    <row r="3331" spans="1:2" x14ac:dyDescent="0.25">
      <c r="A3331" s="57">
        <v>26142407</v>
      </c>
      <c r="B3331" s="58" t="s">
        <v>5372</v>
      </c>
    </row>
    <row r="3332" spans="1:2" x14ac:dyDescent="0.25">
      <c r="A3332" s="57">
        <v>26142408</v>
      </c>
      <c r="B3332" s="58" t="s">
        <v>8744</v>
      </c>
    </row>
    <row r="3333" spans="1:2" x14ac:dyDescent="0.25">
      <c r="A3333" s="57">
        <v>27111501</v>
      </c>
      <c r="B3333" s="58" t="s">
        <v>574</v>
      </c>
    </row>
    <row r="3334" spans="1:2" x14ac:dyDescent="0.25">
      <c r="A3334" s="57">
        <v>27111502</v>
      </c>
      <c r="B3334" s="58" t="s">
        <v>7998</v>
      </c>
    </row>
    <row r="3335" spans="1:2" x14ac:dyDescent="0.25">
      <c r="A3335" s="57">
        <v>27111503</v>
      </c>
      <c r="B3335" s="58" t="s">
        <v>2414</v>
      </c>
    </row>
    <row r="3336" spans="1:2" x14ac:dyDescent="0.25">
      <c r="A3336" s="57">
        <v>27111504</v>
      </c>
      <c r="B3336" s="58" t="s">
        <v>13464</v>
      </c>
    </row>
    <row r="3337" spans="1:2" x14ac:dyDescent="0.25">
      <c r="A3337" s="57">
        <v>27111505</v>
      </c>
      <c r="B3337" s="58" t="s">
        <v>16774</v>
      </c>
    </row>
    <row r="3338" spans="1:2" x14ac:dyDescent="0.25">
      <c r="A3338" s="57">
        <v>27111506</v>
      </c>
      <c r="B3338" s="58" t="s">
        <v>8274</v>
      </c>
    </row>
    <row r="3339" spans="1:2" x14ac:dyDescent="0.25">
      <c r="A3339" s="57">
        <v>27111507</v>
      </c>
      <c r="B3339" s="58" t="s">
        <v>4932</v>
      </c>
    </row>
    <row r="3340" spans="1:2" x14ac:dyDescent="0.25">
      <c r="A3340" s="57">
        <v>27111508</v>
      </c>
      <c r="B3340" s="58" t="s">
        <v>7397</v>
      </c>
    </row>
    <row r="3341" spans="1:2" x14ac:dyDescent="0.25">
      <c r="A3341" s="57">
        <v>27111509</v>
      </c>
      <c r="B3341" s="58" t="s">
        <v>8808</v>
      </c>
    </row>
    <row r="3342" spans="1:2" x14ac:dyDescent="0.25">
      <c r="A3342" s="57">
        <v>27111510</v>
      </c>
      <c r="B3342" s="58" t="s">
        <v>11084</v>
      </c>
    </row>
    <row r="3343" spans="1:2" x14ac:dyDescent="0.25">
      <c r="A3343" s="57">
        <v>27111511</v>
      </c>
      <c r="B3343" s="58" t="s">
        <v>9950</v>
      </c>
    </row>
    <row r="3344" spans="1:2" x14ac:dyDescent="0.25">
      <c r="A3344" s="57">
        <v>27111512</v>
      </c>
      <c r="B3344" s="58" t="s">
        <v>1367</v>
      </c>
    </row>
    <row r="3345" spans="1:2" x14ac:dyDescent="0.25">
      <c r="A3345" s="57">
        <v>27111513</v>
      </c>
      <c r="B3345" s="58" t="s">
        <v>13454</v>
      </c>
    </row>
    <row r="3346" spans="1:2" x14ac:dyDescent="0.25">
      <c r="A3346" s="57">
        <v>27111514</v>
      </c>
      <c r="B3346" s="58" t="s">
        <v>15640</v>
      </c>
    </row>
    <row r="3347" spans="1:2" x14ac:dyDescent="0.25">
      <c r="A3347" s="57">
        <v>27111515</v>
      </c>
      <c r="B3347" s="58" t="s">
        <v>12054</v>
      </c>
    </row>
    <row r="3348" spans="1:2" x14ac:dyDescent="0.25">
      <c r="A3348" s="57">
        <v>27111516</v>
      </c>
      <c r="B3348" s="58" t="s">
        <v>4146</v>
      </c>
    </row>
    <row r="3349" spans="1:2" x14ac:dyDescent="0.25">
      <c r="A3349" s="57">
        <v>27111517</v>
      </c>
      <c r="B3349" s="58" t="s">
        <v>10450</v>
      </c>
    </row>
    <row r="3350" spans="1:2" x14ac:dyDescent="0.25">
      <c r="A3350" s="57">
        <v>27111518</v>
      </c>
      <c r="B3350" s="58" t="s">
        <v>9000</v>
      </c>
    </row>
    <row r="3351" spans="1:2" x14ac:dyDescent="0.25">
      <c r="A3351" s="57">
        <v>27111519</v>
      </c>
      <c r="B3351" s="58" t="s">
        <v>8506</v>
      </c>
    </row>
    <row r="3352" spans="1:2" x14ac:dyDescent="0.25">
      <c r="A3352" s="57">
        <v>27111520</v>
      </c>
      <c r="B3352" s="58" t="s">
        <v>14252</v>
      </c>
    </row>
    <row r="3353" spans="1:2" x14ac:dyDescent="0.25">
      <c r="A3353" s="57">
        <v>27111521</v>
      </c>
      <c r="B3353" s="58" t="s">
        <v>301</v>
      </c>
    </row>
    <row r="3354" spans="1:2" x14ac:dyDescent="0.25">
      <c r="A3354" s="57">
        <v>27111601</v>
      </c>
      <c r="B3354" s="58" t="s">
        <v>10986</v>
      </c>
    </row>
    <row r="3355" spans="1:2" x14ac:dyDescent="0.25">
      <c r="A3355" s="57">
        <v>27111602</v>
      </c>
      <c r="B3355" s="58" t="s">
        <v>5668</v>
      </c>
    </row>
    <row r="3356" spans="1:2" x14ac:dyDescent="0.25">
      <c r="A3356" s="57">
        <v>27111603</v>
      </c>
      <c r="B3356" s="58" t="s">
        <v>12244</v>
      </c>
    </row>
    <row r="3357" spans="1:2" x14ac:dyDescent="0.25">
      <c r="A3357" s="57">
        <v>27111604</v>
      </c>
      <c r="B3357" s="58" t="s">
        <v>16511</v>
      </c>
    </row>
    <row r="3358" spans="1:2" x14ac:dyDescent="0.25">
      <c r="A3358" s="57">
        <v>27111605</v>
      </c>
      <c r="B3358" s="58" t="s">
        <v>7765</v>
      </c>
    </row>
    <row r="3359" spans="1:2" x14ac:dyDescent="0.25">
      <c r="A3359" s="57">
        <v>27111607</v>
      </c>
      <c r="B3359" s="58" t="s">
        <v>3449</v>
      </c>
    </row>
    <row r="3360" spans="1:2" x14ac:dyDescent="0.25">
      <c r="A3360" s="57">
        <v>27111608</v>
      </c>
      <c r="B3360" s="58" t="s">
        <v>7849</v>
      </c>
    </row>
    <row r="3361" spans="1:2" x14ac:dyDescent="0.25">
      <c r="A3361" s="57">
        <v>27111609</v>
      </c>
      <c r="B3361" s="58" t="s">
        <v>2864</v>
      </c>
    </row>
    <row r="3362" spans="1:2" x14ac:dyDescent="0.25">
      <c r="A3362" s="57">
        <v>27111701</v>
      </c>
      <c r="B3362" s="58" t="s">
        <v>10028</v>
      </c>
    </row>
    <row r="3363" spans="1:2" x14ac:dyDescent="0.25">
      <c r="A3363" s="57">
        <v>27111702</v>
      </c>
      <c r="B3363" s="58" t="s">
        <v>15487</v>
      </c>
    </row>
    <row r="3364" spans="1:2" x14ac:dyDescent="0.25">
      <c r="A3364" s="57">
        <v>27111703</v>
      </c>
      <c r="B3364" s="58" t="s">
        <v>5161</v>
      </c>
    </row>
    <row r="3365" spans="1:2" x14ac:dyDescent="0.25">
      <c r="A3365" s="57">
        <v>27111704</v>
      </c>
      <c r="B3365" s="58" t="s">
        <v>13506</v>
      </c>
    </row>
    <row r="3366" spans="1:2" x14ac:dyDescent="0.25">
      <c r="A3366" s="57">
        <v>27111705</v>
      </c>
      <c r="B3366" s="58" t="s">
        <v>7436</v>
      </c>
    </row>
    <row r="3367" spans="1:2" x14ac:dyDescent="0.25">
      <c r="A3367" s="57">
        <v>27111706</v>
      </c>
      <c r="B3367" s="58" t="s">
        <v>6864</v>
      </c>
    </row>
    <row r="3368" spans="1:2" x14ac:dyDescent="0.25">
      <c r="A3368" s="57">
        <v>27111707</v>
      </c>
      <c r="B3368" s="58" t="s">
        <v>978</v>
      </c>
    </row>
    <row r="3369" spans="1:2" x14ac:dyDescent="0.25">
      <c r="A3369" s="57">
        <v>27111708</v>
      </c>
      <c r="B3369" s="58" t="s">
        <v>16617</v>
      </c>
    </row>
    <row r="3370" spans="1:2" x14ac:dyDescent="0.25">
      <c r="A3370" s="57">
        <v>27111709</v>
      </c>
      <c r="B3370" s="58" t="s">
        <v>8585</v>
      </c>
    </row>
    <row r="3371" spans="1:2" x14ac:dyDescent="0.25">
      <c r="A3371" s="57">
        <v>27111710</v>
      </c>
      <c r="B3371" s="58" t="s">
        <v>8415</v>
      </c>
    </row>
    <row r="3372" spans="1:2" x14ac:dyDescent="0.25">
      <c r="A3372" s="57">
        <v>27111711</v>
      </c>
      <c r="B3372" s="58" t="s">
        <v>18563</v>
      </c>
    </row>
    <row r="3373" spans="1:2" x14ac:dyDescent="0.25">
      <c r="A3373" s="57">
        <v>27111712</v>
      </c>
      <c r="B3373" s="58" t="s">
        <v>330</v>
      </c>
    </row>
    <row r="3374" spans="1:2" x14ac:dyDescent="0.25">
      <c r="A3374" s="57">
        <v>27111713</v>
      </c>
      <c r="B3374" s="58" t="s">
        <v>12017</v>
      </c>
    </row>
    <row r="3375" spans="1:2" x14ac:dyDescent="0.25">
      <c r="A3375" s="57">
        <v>27111714</v>
      </c>
      <c r="B3375" s="58" t="s">
        <v>5150</v>
      </c>
    </row>
    <row r="3376" spans="1:2" x14ac:dyDescent="0.25">
      <c r="A3376" s="57">
        <v>27111715</v>
      </c>
      <c r="B3376" s="58" t="s">
        <v>7737</v>
      </c>
    </row>
    <row r="3377" spans="1:2" x14ac:dyDescent="0.25">
      <c r="A3377" s="57">
        <v>27111716</v>
      </c>
      <c r="B3377" s="58" t="s">
        <v>16627</v>
      </c>
    </row>
    <row r="3378" spans="1:2" x14ac:dyDescent="0.25">
      <c r="A3378" s="57">
        <v>27111717</v>
      </c>
      <c r="B3378" s="58" t="s">
        <v>8426</v>
      </c>
    </row>
    <row r="3379" spans="1:2" x14ac:dyDescent="0.25">
      <c r="A3379" s="57">
        <v>27111718</v>
      </c>
      <c r="B3379" s="58" t="s">
        <v>13518</v>
      </c>
    </row>
    <row r="3380" spans="1:2" x14ac:dyDescent="0.25">
      <c r="A3380" s="57">
        <v>27111720</v>
      </c>
      <c r="B3380" s="58" t="s">
        <v>9725</v>
      </c>
    </row>
    <row r="3381" spans="1:2" x14ac:dyDescent="0.25">
      <c r="A3381" s="57">
        <v>27111721</v>
      </c>
      <c r="B3381" s="58" t="s">
        <v>16055</v>
      </c>
    </row>
    <row r="3382" spans="1:2" x14ac:dyDescent="0.25">
      <c r="A3382" s="57">
        <v>27111722</v>
      </c>
      <c r="B3382" s="58" t="s">
        <v>14930</v>
      </c>
    </row>
    <row r="3383" spans="1:2" x14ac:dyDescent="0.25">
      <c r="A3383" s="57">
        <v>27111723</v>
      </c>
      <c r="B3383" s="58" t="s">
        <v>1947</v>
      </c>
    </row>
    <row r="3384" spans="1:2" x14ac:dyDescent="0.25">
      <c r="A3384" s="57">
        <v>27111724</v>
      </c>
      <c r="B3384" s="58" t="s">
        <v>7119</v>
      </c>
    </row>
    <row r="3385" spans="1:2" x14ac:dyDescent="0.25">
      <c r="A3385" s="57">
        <v>27111725</v>
      </c>
      <c r="B3385" s="58" t="s">
        <v>7671</v>
      </c>
    </row>
    <row r="3386" spans="1:2" x14ac:dyDescent="0.25">
      <c r="A3386" s="57">
        <v>27111726</v>
      </c>
      <c r="B3386" s="58" t="s">
        <v>15776</v>
      </c>
    </row>
    <row r="3387" spans="1:2" x14ac:dyDescent="0.25">
      <c r="A3387" s="57">
        <v>27111727</v>
      </c>
      <c r="B3387" s="58" t="s">
        <v>10110</v>
      </c>
    </row>
    <row r="3388" spans="1:2" x14ac:dyDescent="0.25">
      <c r="A3388" s="57">
        <v>27111801</v>
      </c>
      <c r="B3388" s="58" t="s">
        <v>10414</v>
      </c>
    </row>
    <row r="3389" spans="1:2" x14ac:dyDescent="0.25">
      <c r="A3389" s="57">
        <v>27111802</v>
      </c>
      <c r="B3389" s="58" t="s">
        <v>4736</v>
      </c>
    </row>
    <row r="3390" spans="1:2" x14ac:dyDescent="0.25">
      <c r="A3390" s="57">
        <v>27111803</v>
      </c>
      <c r="B3390" s="58" t="s">
        <v>14731</v>
      </c>
    </row>
    <row r="3391" spans="1:2" x14ac:dyDescent="0.25">
      <c r="A3391" s="57">
        <v>27111804</v>
      </c>
      <c r="B3391" s="58" t="s">
        <v>18289</v>
      </c>
    </row>
    <row r="3392" spans="1:2" x14ac:dyDescent="0.25">
      <c r="A3392" s="57">
        <v>27111806</v>
      </c>
      <c r="B3392" s="58" t="s">
        <v>5609</v>
      </c>
    </row>
    <row r="3393" spans="1:2" x14ac:dyDescent="0.25">
      <c r="A3393" s="57">
        <v>27111807</v>
      </c>
      <c r="B3393" s="58" t="s">
        <v>7175</v>
      </c>
    </row>
    <row r="3394" spans="1:2" x14ac:dyDescent="0.25">
      <c r="A3394" s="57">
        <v>27111809</v>
      </c>
      <c r="B3394" s="58" t="s">
        <v>8784</v>
      </c>
    </row>
    <row r="3395" spans="1:2" x14ac:dyDescent="0.25">
      <c r="A3395" s="57">
        <v>27111810</v>
      </c>
      <c r="B3395" s="58" t="s">
        <v>3508</v>
      </c>
    </row>
    <row r="3396" spans="1:2" x14ac:dyDescent="0.25">
      <c r="A3396" s="57">
        <v>27111901</v>
      </c>
      <c r="B3396" s="58" t="s">
        <v>16334</v>
      </c>
    </row>
    <row r="3397" spans="1:2" x14ac:dyDescent="0.25">
      <c r="A3397" s="57">
        <v>27111902</v>
      </c>
      <c r="B3397" s="58" t="s">
        <v>14689</v>
      </c>
    </row>
    <row r="3398" spans="1:2" x14ac:dyDescent="0.25">
      <c r="A3398" s="57">
        <v>27111903</v>
      </c>
      <c r="B3398" s="58" t="s">
        <v>13716</v>
      </c>
    </row>
    <row r="3399" spans="1:2" x14ac:dyDescent="0.25">
      <c r="A3399" s="57">
        <v>27111904</v>
      </c>
      <c r="B3399" s="58" t="s">
        <v>10464</v>
      </c>
    </row>
    <row r="3400" spans="1:2" x14ac:dyDescent="0.25">
      <c r="A3400" s="57">
        <v>27111905</v>
      </c>
      <c r="B3400" s="58" t="s">
        <v>1072</v>
      </c>
    </row>
    <row r="3401" spans="1:2" x14ac:dyDescent="0.25">
      <c r="A3401" s="57">
        <v>27111906</v>
      </c>
      <c r="B3401" s="58" t="s">
        <v>16345</v>
      </c>
    </row>
    <row r="3402" spans="1:2" x14ac:dyDescent="0.25">
      <c r="A3402" s="57">
        <v>27111907</v>
      </c>
      <c r="B3402" s="58" t="s">
        <v>4784</v>
      </c>
    </row>
    <row r="3403" spans="1:2" x14ac:dyDescent="0.25">
      <c r="A3403" s="57">
        <v>27111908</v>
      </c>
      <c r="B3403" s="58" t="s">
        <v>7803</v>
      </c>
    </row>
    <row r="3404" spans="1:2" x14ac:dyDescent="0.25">
      <c r="A3404" s="57">
        <v>27111909</v>
      </c>
      <c r="B3404" s="58" t="s">
        <v>17131</v>
      </c>
    </row>
    <row r="3405" spans="1:2" x14ac:dyDescent="0.25">
      <c r="A3405" s="57">
        <v>27111910</v>
      </c>
      <c r="B3405" s="58" t="s">
        <v>4323</v>
      </c>
    </row>
    <row r="3406" spans="1:2" x14ac:dyDescent="0.25">
      <c r="A3406" s="57">
        <v>27111911</v>
      </c>
      <c r="B3406" s="58" t="s">
        <v>4017</v>
      </c>
    </row>
    <row r="3407" spans="1:2" x14ac:dyDescent="0.25">
      <c r="A3407" s="57">
        <v>27112001</v>
      </c>
      <c r="B3407" s="58" t="s">
        <v>15978</v>
      </c>
    </row>
    <row r="3408" spans="1:2" x14ac:dyDescent="0.25">
      <c r="A3408" s="57">
        <v>27112002</v>
      </c>
      <c r="B3408" s="58" t="s">
        <v>2098</v>
      </c>
    </row>
    <row r="3409" spans="1:2" x14ac:dyDescent="0.25">
      <c r="A3409" s="57">
        <v>27112003</v>
      </c>
      <c r="B3409" s="58" t="s">
        <v>7810</v>
      </c>
    </row>
    <row r="3410" spans="1:2" x14ac:dyDescent="0.25">
      <c r="A3410" s="57">
        <v>27112004</v>
      </c>
      <c r="B3410" s="58" t="s">
        <v>4631</v>
      </c>
    </row>
    <row r="3411" spans="1:2" x14ac:dyDescent="0.25">
      <c r="A3411" s="57">
        <v>27112005</v>
      </c>
      <c r="B3411" s="58" t="s">
        <v>5373</v>
      </c>
    </row>
    <row r="3412" spans="1:2" x14ac:dyDescent="0.25">
      <c r="A3412" s="57">
        <v>27112006</v>
      </c>
      <c r="B3412" s="58" t="s">
        <v>4043</v>
      </c>
    </row>
    <row r="3413" spans="1:2" x14ac:dyDescent="0.25">
      <c r="A3413" s="57">
        <v>27112007</v>
      </c>
      <c r="B3413" s="58" t="s">
        <v>4747</v>
      </c>
    </row>
    <row r="3414" spans="1:2" x14ac:dyDescent="0.25">
      <c r="A3414" s="57">
        <v>27112008</v>
      </c>
      <c r="B3414" s="58" t="s">
        <v>14938</v>
      </c>
    </row>
    <row r="3415" spans="1:2" x14ac:dyDescent="0.25">
      <c r="A3415" s="57">
        <v>27112009</v>
      </c>
      <c r="B3415" s="58" t="s">
        <v>12103</v>
      </c>
    </row>
    <row r="3416" spans="1:2" x14ac:dyDescent="0.25">
      <c r="A3416" s="57">
        <v>27112010</v>
      </c>
      <c r="B3416" s="58" t="s">
        <v>300</v>
      </c>
    </row>
    <row r="3417" spans="1:2" x14ac:dyDescent="0.25">
      <c r="A3417" s="57">
        <v>27112011</v>
      </c>
      <c r="B3417" s="58" t="s">
        <v>231</v>
      </c>
    </row>
    <row r="3418" spans="1:2" x14ac:dyDescent="0.25">
      <c r="A3418" s="57">
        <v>27112012</v>
      </c>
      <c r="B3418" s="58" t="s">
        <v>15528</v>
      </c>
    </row>
    <row r="3419" spans="1:2" x14ac:dyDescent="0.25">
      <c r="A3419" s="57">
        <v>27112013</v>
      </c>
      <c r="B3419" s="58" t="s">
        <v>9833</v>
      </c>
    </row>
    <row r="3420" spans="1:2" x14ac:dyDescent="0.25">
      <c r="A3420" s="57">
        <v>27112014</v>
      </c>
      <c r="B3420" s="58" t="s">
        <v>14308</v>
      </c>
    </row>
    <row r="3421" spans="1:2" x14ac:dyDescent="0.25">
      <c r="A3421" s="57">
        <v>27112015</v>
      </c>
      <c r="B3421" s="58" t="s">
        <v>10287</v>
      </c>
    </row>
    <row r="3422" spans="1:2" x14ac:dyDescent="0.25">
      <c r="A3422" s="57">
        <v>27112016</v>
      </c>
      <c r="B3422" s="58" t="s">
        <v>17357</v>
      </c>
    </row>
    <row r="3423" spans="1:2" x14ac:dyDescent="0.25">
      <c r="A3423" s="57">
        <v>27112017</v>
      </c>
      <c r="B3423" s="58" t="s">
        <v>8658</v>
      </c>
    </row>
    <row r="3424" spans="1:2" x14ac:dyDescent="0.25">
      <c r="A3424" s="57">
        <v>27112101</v>
      </c>
      <c r="B3424" s="58" t="s">
        <v>2592</v>
      </c>
    </row>
    <row r="3425" spans="1:2" x14ac:dyDescent="0.25">
      <c r="A3425" s="57">
        <v>27112102</v>
      </c>
      <c r="B3425" s="58" t="s">
        <v>1437</v>
      </c>
    </row>
    <row r="3426" spans="1:2" x14ac:dyDescent="0.25">
      <c r="A3426" s="57">
        <v>27112103</v>
      </c>
      <c r="B3426" s="58" t="s">
        <v>77</v>
      </c>
    </row>
    <row r="3427" spans="1:2" x14ac:dyDescent="0.25">
      <c r="A3427" s="57">
        <v>27112104</v>
      </c>
      <c r="B3427" s="58" t="s">
        <v>4163</v>
      </c>
    </row>
    <row r="3428" spans="1:2" x14ac:dyDescent="0.25">
      <c r="A3428" s="57">
        <v>27112105</v>
      </c>
      <c r="B3428" s="58" t="s">
        <v>4955</v>
      </c>
    </row>
    <row r="3429" spans="1:2" x14ac:dyDescent="0.25">
      <c r="A3429" s="57">
        <v>27112106</v>
      </c>
      <c r="B3429" s="58" t="s">
        <v>8151</v>
      </c>
    </row>
    <row r="3430" spans="1:2" x14ac:dyDescent="0.25">
      <c r="A3430" s="57">
        <v>27112107</v>
      </c>
      <c r="B3430" s="58" t="s">
        <v>16968</v>
      </c>
    </row>
    <row r="3431" spans="1:2" x14ac:dyDescent="0.25">
      <c r="A3431" s="57">
        <v>27112108</v>
      </c>
      <c r="B3431" s="58" t="s">
        <v>15823</v>
      </c>
    </row>
    <row r="3432" spans="1:2" x14ac:dyDescent="0.25">
      <c r="A3432" s="57">
        <v>27112109</v>
      </c>
      <c r="B3432" s="58" t="s">
        <v>1334</v>
      </c>
    </row>
    <row r="3433" spans="1:2" x14ac:dyDescent="0.25">
      <c r="A3433" s="57">
        <v>27112110</v>
      </c>
      <c r="B3433" s="58" t="s">
        <v>9980</v>
      </c>
    </row>
    <row r="3434" spans="1:2" x14ac:dyDescent="0.25">
      <c r="A3434" s="57">
        <v>27112111</v>
      </c>
      <c r="B3434" s="58" t="s">
        <v>3912</v>
      </c>
    </row>
    <row r="3435" spans="1:2" x14ac:dyDescent="0.25">
      <c r="A3435" s="57">
        <v>27112112</v>
      </c>
      <c r="B3435" s="58" t="s">
        <v>75</v>
      </c>
    </row>
    <row r="3436" spans="1:2" x14ac:dyDescent="0.25">
      <c r="A3436" s="57">
        <v>27112113</v>
      </c>
      <c r="B3436" s="58" t="s">
        <v>3636</v>
      </c>
    </row>
    <row r="3437" spans="1:2" x14ac:dyDescent="0.25">
      <c r="A3437" s="57">
        <v>27112114</v>
      </c>
      <c r="B3437" s="58" t="s">
        <v>13533</v>
      </c>
    </row>
    <row r="3438" spans="1:2" x14ac:dyDescent="0.25">
      <c r="A3438" s="57">
        <v>27112115</v>
      </c>
      <c r="B3438" s="58" t="s">
        <v>18202</v>
      </c>
    </row>
    <row r="3439" spans="1:2" x14ac:dyDescent="0.25">
      <c r="A3439" s="57">
        <v>27112116</v>
      </c>
      <c r="B3439" s="58" t="s">
        <v>712</v>
      </c>
    </row>
    <row r="3440" spans="1:2" x14ac:dyDescent="0.25">
      <c r="A3440" s="57">
        <v>27112117</v>
      </c>
      <c r="B3440" s="58" t="s">
        <v>12032</v>
      </c>
    </row>
    <row r="3441" spans="1:2" x14ac:dyDescent="0.25">
      <c r="A3441" s="57">
        <v>27112119</v>
      </c>
      <c r="B3441" s="58" t="s">
        <v>5952</v>
      </c>
    </row>
    <row r="3442" spans="1:2" x14ac:dyDescent="0.25">
      <c r="A3442" s="57">
        <v>27112120</v>
      </c>
      <c r="B3442" s="58" t="s">
        <v>10153</v>
      </c>
    </row>
    <row r="3443" spans="1:2" x14ac:dyDescent="0.25">
      <c r="A3443" s="57">
        <v>27112121</v>
      </c>
      <c r="B3443" s="58" t="s">
        <v>11174</v>
      </c>
    </row>
    <row r="3444" spans="1:2" x14ac:dyDescent="0.25">
      <c r="A3444" s="57">
        <v>27112122</v>
      </c>
      <c r="B3444" s="58" t="s">
        <v>6422</v>
      </c>
    </row>
    <row r="3445" spans="1:2" x14ac:dyDescent="0.25">
      <c r="A3445" s="57">
        <v>27112123</v>
      </c>
      <c r="B3445" s="58" t="s">
        <v>3611</v>
      </c>
    </row>
    <row r="3446" spans="1:2" x14ac:dyDescent="0.25">
      <c r="A3446" s="57">
        <v>27112124</v>
      </c>
      <c r="B3446" s="58" t="s">
        <v>2775</v>
      </c>
    </row>
    <row r="3447" spans="1:2" x14ac:dyDescent="0.25">
      <c r="A3447" s="57">
        <v>27112125</v>
      </c>
      <c r="B3447" s="58" t="s">
        <v>12811</v>
      </c>
    </row>
    <row r="3448" spans="1:2" x14ac:dyDescent="0.25">
      <c r="A3448" s="57">
        <v>27112126</v>
      </c>
      <c r="B3448" s="58" t="s">
        <v>11716</v>
      </c>
    </row>
    <row r="3449" spans="1:2" x14ac:dyDescent="0.25">
      <c r="A3449" s="57">
        <v>27112127</v>
      </c>
      <c r="B3449" s="58" t="s">
        <v>6795</v>
      </c>
    </row>
    <row r="3450" spans="1:2" x14ac:dyDescent="0.25">
      <c r="A3450" s="57">
        <v>27112128</v>
      </c>
      <c r="B3450" s="58" t="s">
        <v>5932</v>
      </c>
    </row>
    <row r="3451" spans="1:2" x14ac:dyDescent="0.25">
      <c r="A3451" s="57">
        <v>27112129</v>
      </c>
      <c r="B3451" s="58" t="s">
        <v>1460</v>
      </c>
    </row>
    <row r="3452" spans="1:2" x14ac:dyDescent="0.25">
      <c r="A3452" s="57">
        <v>27112130</v>
      </c>
      <c r="B3452" s="58" t="s">
        <v>9578</v>
      </c>
    </row>
    <row r="3453" spans="1:2" x14ac:dyDescent="0.25">
      <c r="A3453" s="57">
        <v>27112131</v>
      </c>
      <c r="B3453" s="58" t="s">
        <v>14037</v>
      </c>
    </row>
    <row r="3454" spans="1:2" x14ac:dyDescent="0.25">
      <c r="A3454" s="57">
        <v>27112132</v>
      </c>
      <c r="B3454" s="58" t="s">
        <v>6287</v>
      </c>
    </row>
    <row r="3455" spans="1:2" x14ac:dyDescent="0.25">
      <c r="A3455" s="57">
        <v>27112133</v>
      </c>
      <c r="B3455" s="58" t="s">
        <v>12767</v>
      </c>
    </row>
    <row r="3456" spans="1:2" x14ac:dyDescent="0.25">
      <c r="A3456" s="57">
        <v>27112134</v>
      </c>
      <c r="B3456" s="58" t="s">
        <v>14086</v>
      </c>
    </row>
    <row r="3457" spans="1:2" x14ac:dyDescent="0.25">
      <c r="A3457" s="57">
        <v>27112201</v>
      </c>
      <c r="B3457" s="58" t="s">
        <v>2099</v>
      </c>
    </row>
    <row r="3458" spans="1:2" x14ac:dyDescent="0.25">
      <c r="A3458" s="57">
        <v>27112202</v>
      </c>
      <c r="B3458" s="58" t="s">
        <v>6644</v>
      </c>
    </row>
    <row r="3459" spans="1:2" x14ac:dyDescent="0.25">
      <c r="A3459" s="57">
        <v>27112203</v>
      </c>
      <c r="B3459" s="58" t="s">
        <v>7362</v>
      </c>
    </row>
    <row r="3460" spans="1:2" x14ac:dyDescent="0.25">
      <c r="A3460" s="57">
        <v>27112205</v>
      </c>
      <c r="B3460" s="58" t="s">
        <v>8947</v>
      </c>
    </row>
    <row r="3461" spans="1:2" x14ac:dyDescent="0.25">
      <c r="A3461" s="57">
        <v>27112301</v>
      </c>
      <c r="B3461" s="58" t="s">
        <v>10181</v>
      </c>
    </row>
    <row r="3462" spans="1:2" x14ac:dyDescent="0.25">
      <c r="A3462" s="57">
        <v>27112302</v>
      </c>
      <c r="B3462" s="58" t="s">
        <v>13551</v>
      </c>
    </row>
    <row r="3463" spans="1:2" x14ac:dyDescent="0.25">
      <c r="A3463" s="57">
        <v>27112303</v>
      </c>
      <c r="B3463" s="58" t="s">
        <v>4662</v>
      </c>
    </row>
    <row r="3464" spans="1:2" x14ac:dyDescent="0.25">
      <c r="A3464" s="57">
        <v>27112304</v>
      </c>
      <c r="B3464" s="58" t="s">
        <v>2968</v>
      </c>
    </row>
    <row r="3465" spans="1:2" x14ac:dyDescent="0.25">
      <c r="A3465" s="57">
        <v>27112305</v>
      </c>
      <c r="B3465" s="58" t="s">
        <v>3687</v>
      </c>
    </row>
    <row r="3466" spans="1:2" x14ac:dyDescent="0.25">
      <c r="A3466" s="57">
        <v>27112306</v>
      </c>
      <c r="B3466" s="58" t="s">
        <v>7612</v>
      </c>
    </row>
    <row r="3467" spans="1:2" x14ac:dyDescent="0.25">
      <c r="A3467" s="57">
        <v>27112401</v>
      </c>
      <c r="B3467" s="58" t="s">
        <v>11384</v>
      </c>
    </row>
    <row r="3468" spans="1:2" x14ac:dyDescent="0.25">
      <c r="A3468" s="57">
        <v>27112402</v>
      </c>
      <c r="B3468" s="58" t="s">
        <v>12177</v>
      </c>
    </row>
    <row r="3469" spans="1:2" x14ac:dyDescent="0.25">
      <c r="A3469" s="57">
        <v>27112403</v>
      </c>
      <c r="B3469" s="58" t="s">
        <v>3217</v>
      </c>
    </row>
    <row r="3470" spans="1:2" x14ac:dyDescent="0.25">
      <c r="A3470" s="57">
        <v>27112404</v>
      </c>
      <c r="B3470" s="58" t="s">
        <v>13874</v>
      </c>
    </row>
    <row r="3471" spans="1:2" x14ac:dyDescent="0.25">
      <c r="A3471" s="57">
        <v>27112405</v>
      </c>
      <c r="B3471" s="58" t="s">
        <v>11838</v>
      </c>
    </row>
    <row r="3472" spans="1:2" x14ac:dyDescent="0.25">
      <c r="A3472" s="57">
        <v>27112406</v>
      </c>
      <c r="B3472" s="58" t="s">
        <v>252</v>
      </c>
    </row>
    <row r="3473" spans="1:2" x14ac:dyDescent="0.25">
      <c r="A3473" s="57">
        <v>27112407</v>
      </c>
      <c r="B3473" s="58" t="s">
        <v>8743</v>
      </c>
    </row>
    <row r="3474" spans="1:2" x14ac:dyDescent="0.25">
      <c r="A3474" s="57">
        <v>27112501</v>
      </c>
      <c r="B3474" s="58" t="s">
        <v>9277</v>
      </c>
    </row>
    <row r="3475" spans="1:2" x14ac:dyDescent="0.25">
      <c r="A3475" s="57">
        <v>27112502</v>
      </c>
      <c r="B3475" s="58" t="s">
        <v>4391</v>
      </c>
    </row>
    <row r="3476" spans="1:2" x14ac:dyDescent="0.25">
      <c r="A3476" s="57">
        <v>27112503</v>
      </c>
      <c r="B3476" s="58" t="s">
        <v>10009</v>
      </c>
    </row>
    <row r="3477" spans="1:2" x14ac:dyDescent="0.25">
      <c r="A3477" s="57">
        <v>27112504</v>
      </c>
      <c r="B3477" s="58" t="s">
        <v>11358</v>
      </c>
    </row>
    <row r="3478" spans="1:2" x14ac:dyDescent="0.25">
      <c r="A3478" s="57">
        <v>27112505</v>
      </c>
      <c r="B3478" s="58" t="s">
        <v>2435</v>
      </c>
    </row>
    <row r="3479" spans="1:2" x14ac:dyDescent="0.25">
      <c r="A3479" s="57">
        <v>27112506</v>
      </c>
      <c r="B3479" s="58" t="s">
        <v>4396</v>
      </c>
    </row>
    <row r="3480" spans="1:2" x14ac:dyDescent="0.25">
      <c r="A3480" s="57">
        <v>27112601</v>
      </c>
      <c r="B3480" s="58" t="s">
        <v>1119</v>
      </c>
    </row>
    <row r="3481" spans="1:2" x14ac:dyDescent="0.25">
      <c r="A3481" s="57">
        <v>27112602</v>
      </c>
      <c r="B3481" s="58" t="s">
        <v>3888</v>
      </c>
    </row>
    <row r="3482" spans="1:2" x14ac:dyDescent="0.25">
      <c r="A3482" s="57">
        <v>27112701</v>
      </c>
      <c r="B3482" s="58" t="s">
        <v>4052</v>
      </c>
    </row>
    <row r="3483" spans="1:2" x14ac:dyDescent="0.25">
      <c r="A3483" s="57">
        <v>27112702</v>
      </c>
      <c r="B3483" s="58" t="s">
        <v>9159</v>
      </c>
    </row>
    <row r="3484" spans="1:2" x14ac:dyDescent="0.25">
      <c r="A3484" s="57">
        <v>27112703</v>
      </c>
      <c r="B3484" s="58" t="s">
        <v>4808</v>
      </c>
    </row>
    <row r="3485" spans="1:2" x14ac:dyDescent="0.25">
      <c r="A3485" s="57">
        <v>27112704</v>
      </c>
      <c r="B3485" s="58" t="s">
        <v>3643</v>
      </c>
    </row>
    <row r="3486" spans="1:2" x14ac:dyDescent="0.25">
      <c r="A3486" s="57">
        <v>27112705</v>
      </c>
      <c r="B3486" s="58" t="s">
        <v>17674</v>
      </c>
    </row>
    <row r="3487" spans="1:2" x14ac:dyDescent="0.25">
      <c r="A3487" s="57">
        <v>27112706</v>
      </c>
      <c r="B3487" s="58" t="s">
        <v>10393</v>
      </c>
    </row>
    <row r="3488" spans="1:2" x14ac:dyDescent="0.25">
      <c r="A3488" s="57">
        <v>27112707</v>
      </c>
      <c r="B3488" s="58" t="s">
        <v>8942</v>
      </c>
    </row>
    <row r="3489" spans="1:2" x14ac:dyDescent="0.25">
      <c r="A3489" s="57">
        <v>27112708</v>
      </c>
      <c r="B3489" s="58" t="s">
        <v>14491</v>
      </c>
    </row>
    <row r="3490" spans="1:2" x14ac:dyDescent="0.25">
      <c r="A3490" s="57">
        <v>27112709</v>
      </c>
      <c r="B3490" s="58" t="s">
        <v>1687</v>
      </c>
    </row>
    <row r="3491" spans="1:2" x14ac:dyDescent="0.25">
      <c r="A3491" s="57">
        <v>27112710</v>
      </c>
      <c r="B3491" s="58" t="s">
        <v>3711</v>
      </c>
    </row>
    <row r="3492" spans="1:2" x14ac:dyDescent="0.25">
      <c r="A3492" s="57">
        <v>27112711</v>
      </c>
      <c r="B3492" s="58" t="s">
        <v>376</v>
      </c>
    </row>
    <row r="3493" spans="1:2" x14ac:dyDescent="0.25">
      <c r="A3493" s="57">
        <v>27112712</v>
      </c>
      <c r="B3493" s="58" t="s">
        <v>1740</v>
      </c>
    </row>
    <row r="3494" spans="1:2" x14ac:dyDescent="0.25">
      <c r="A3494" s="57">
        <v>27112713</v>
      </c>
      <c r="B3494" s="58" t="s">
        <v>5439</v>
      </c>
    </row>
    <row r="3495" spans="1:2" x14ac:dyDescent="0.25">
      <c r="A3495" s="57">
        <v>27112714</v>
      </c>
      <c r="B3495" s="58" t="s">
        <v>12365</v>
      </c>
    </row>
    <row r="3496" spans="1:2" x14ac:dyDescent="0.25">
      <c r="A3496" s="57">
        <v>27112715</v>
      </c>
      <c r="B3496" s="58" t="s">
        <v>8568</v>
      </c>
    </row>
    <row r="3497" spans="1:2" x14ac:dyDescent="0.25">
      <c r="A3497" s="57">
        <v>27112716</v>
      </c>
      <c r="B3497" s="58" t="s">
        <v>5312</v>
      </c>
    </row>
    <row r="3498" spans="1:2" x14ac:dyDescent="0.25">
      <c r="A3498" s="57">
        <v>27112717</v>
      </c>
      <c r="B3498" s="58" t="s">
        <v>5448</v>
      </c>
    </row>
    <row r="3499" spans="1:2" x14ac:dyDescent="0.25">
      <c r="A3499" s="57">
        <v>27112718</v>
      </c>
      <c r="B3499" s="58" t="s">
        <v>9625</v>
      </c>
    </row>
    <row r="3500" spans="1:2" x14ac:dyDescent="0.25">
      <c r="A3500" s="57">
        <v>27112719</v>
      </c>
      <c r="B3500" s="58" t="s">
        <v>16718</v>
      </c>
    </row>
    <row r="3501" spans="1:2" x14ac:dyDescent="0.25">
      <c r="A3501" s="57">
        <v>27112720</v>
      </c>
      <c r="B3501" s="58" t="s">
        <v>3932</v>
      </c>
    </row>
    <row r="3502" spans="1:2" x14ac:dyDescent="0.25">
      <c r="A3502" s="57">
        <v>27112721</v>
      </c>
      <c r="B3502" s="58" t="s">
        <v>8861</v>
      </c>
    </row>
    <row r="3503" spans="1:2" x14ac:dyDescent="0.25">
      <c r="A3503" s="57">
        <v>27112801</v>
      </c>
      <c r="B3503" s="58" t="s">
        <v>14512</v>
      </c>
    </row>
    <row r="3504" spans="1:2" x14ac:dyDescent="0.25">
      <c r="A3504" s="57">
        <v>27112802</v>
      </c>
      <c r="B3504" s="58" t="s">
        <v>18478</v>
      </c>
    </row>
    <row r="3505" spans="1:2" x14ac:dyDescent="0.25">
      <c r="A3505" s="57">
        <v>27112803</v>
      </c>
      <c r="B3505" s="58" t="s">
        <v>9921</v>
      </c>
    </row>
    <row r="3506" spans="1:2" x14ac:dyDescent="0.25">
      <c r="A3506" s="57">
        <v>27112804</v>
      </c>
      <c r="B3506" s="58" t="s">
        <v>9901</v>
      </c>
    </row>
    <row r="3507" spans="1:2" x14ac:dyDescent="0.25">
      <c r="A3507" s="57">
        <v>27112805</v>
      </c>
      <c r="B3507" s="58" t="s">
        <v>15870</v>
      </c>
    </row>
    <row r="3508" spans="1:2" x14ac:dyDescent="0.25">
      <c r="A3508" s="57">
        <v>27112806</v>
      </c>
      <c r="B3508" s="58" t="s">
        <v>846</v>
      </c>
    </row>
    <row r="3509" spans="1:2" x14ac:dyDescent="0.25">
      <c r="A3509" s="57">
        <v>27112807</v>
      </c>
      <c r="B3509" s="58" t="s">
        <v>11358</v>
      </c>
    </row>
    <row r="3510" spans="1:2" x14ac:dyDescent="0.25">
      <c r="A3510" s="57">
        <v>27112808</v>
      </c>
      <c r="B3510" s="58" t="s">
        <v>16311</v>
      </c>
    </row>
    <row r="3511" spans="1:2" x14ac:dyDescent="0.25">
      <c r="A3511" s="57">
        <v>27112809</v>
      </c>
      <c r="B3511" s="58" t="s">
        <v>7759</v>
      </c>
    </row>
    <row r="3512" spans="1:2" x14ac:dyDescent="0.25">
      <c r="A3512" s="57">
        <v>27112810</v>
      </c>
      <c r="B3512" s="58" t="s">
        <v>17403</v>
      </c>
    </row>
    <row r="3513" spans="1:2" x14ac:dyDescent="0.25">
      <c r="A3513" s="57">
        <v>27112811</v>
      </c>
      <c r="B3513" s="58" t="s">
        <v>14485</v>
      </c>
    </row>
    <row r="3514" spans="1:2" x14ac:dyDescent="0.25">
      <c r="A3514" s="57">
        <v>27112812</v>
      </c>
      <c r="B3514" s="58" t="s">
        <v>8802</v>
      </c>
    </row>
    <row r="3515" spans="1:2" x14ac:dyDescent="0.25">
      <c r="A3515" s="57">
        <v>27112813</v>
      </c>
      <c r="B3515" s="58" t="s">
        <v>4948</v>
      </c>
    </row>
    <row r="3516" spans="1:2" x14ac:dyDescent="0.25">
      <c r="A3516" s="57">
        <v>27112814</v>
      </c>
      <c r="B3516" s="58" t="s">
        <v>3320</v>
      </c>
    </row>
    <row r="3517" spans="1:2" x14ac:dyDescent="0.25">
      <c r="A3517" s="57">
        <v>27112815</v>
      </c>
      <c r="B3517" s="58" t="s">
        <v>2522</v>
      </c>
    </row>
    <row r="3518" spans="1:2" x14ac:dyDescent="0.25">
      <c r="A3518" s="57">
        <v>27112818</v>
      </c>
      <c r="B3518" s="58" t="s">
        <v>14538</v>
      </c>
    </row>
    <row r="3519" spans="1:2" x14ac:dyDescent="0.25">
      <c r="A3519" s="57">
        <v>27112819</v>
      </c>
      <c r="B3519" s="58" t="s">
        <v>8219</v>
      </c>
    </row>
    <row r="3520" spans="1:2" x14ac:dyDescent="0.25">
      <c r="A3520" s="57">
        <v>27112820</v>
      </c>
      <c r="B3520" s="58" t="s">
        <v>11446</v>
      </c>
    </row>
    <row r="3521" spans="1:2" x14ac:dyDescent="0.25">
      <c r="A3521" s="57">
        <v>27112821</v>
      </c>
      <c r="B3521" s="58" t="s">
        <v>3670</v>
      </c>
    </row>
    <row r="3522" spans="1:2" x14ac:dyDescent="0.25">
      <c r="A3522" s="57">
        <v>27112822</v>
      </c>
      <c r="B3522" s="58" t="s">
        <v>17779</v>
      </c>
    </row>
    <row r="3523" spans="1:2" x14ac:dyDescent="0.25">
      <c r="A3523" s="57">
        <v>27112823</v>
      </c>
      <c r="B3523" s="58" t="s">
        <v>5665</v>
      </c>
    </row>
    <row r="3524" spans="1:2" x14ac:dyDescent="0.25">
      <c r="A3524" s="57">
        <v>27112824</v>
      </c>
      <c r="B3524" s="58" t="s">
        <v>14975</v>
      </c>
    </row>
    <row r="3525" spans="1:2" x14ac:dyDescent="0.25">
      <c r="A3525" s="57">
        <v>27112825</v>
      </c>
      <c r="B3525" s="58" t="s">
        <v>15666</v>
      </c>
    </row>
    <row r="3526" spans="1:2" x14ac:dyDescent="0.25">
      <c r="A3526" s="57">
        <v>27112826</v>
      </c>
      <c r="B3526" s="58" t="s">
        <v>11041</v>
      </c>
    </row>
    <row r="3527" spans="1:2" x14ac:dyDescent="0.25">
      <c r="A3527" s="57">
        <v>27112901</v>
      </c>
      <c r="B3527" s="58" t="s">
        <v>10695</v>
      </c>
    </row>
    <row r="3528" spans="1:2" x14ac:dyDescent="0.25">
      <c r="A3528" s="57">
        <v>27112902</v>
      </c>
      <c r="B3528" s="58" t="s">
        <v>2724</v>
      </c>
    </row>
    <row r="3529" spans="1:2" x14ac:dyDescent="0.25">
      <c r="A3529" s="57">
        <v>27112903</v>
      </c>
      <c r="B3529" s="58" t="s">
        <v>7535</v>
      </c>
    </row>
    <row r="3530" spans="1:2" x14ac:dyDescent="0.25">
      <c r="A3530" s="57">
        <v>27112904</v>
      </c>
      <c r="B3530" s="58" t="s">
        <v>15675</v>
      </c>
    </row>
    <row r="3531" spans="1:2" x14ac:dyDescent="0.25">
      <c r="A3531" s="57">
        <v>27112905</v>
      </c>
      <c r="B3531" s="58" t="s">
        <v>10962</v>
      </c>
    </row>
    <row r="3532" spans="1:2" x14ac:dyDescent="0.25">
      <c r="A3532" s="57">
        <v>27112906</v>
      </c>
      <c r="B3532" s="58" t="s">
        <v>9817</v>
      </c>
    </row>
    <row r="3533" spans="1:2" x14ac:dyDescent="0.25">
      <c r="A3533" s="57">
        <v>27112907</v>
      </c>
      <c r="B3533" s="58" t="s">
        <v>18078</v>
      </c>
    </row>
    <row r="3534" spans="1:2" x14ac:dyDescent="0.25">
      <c r="A3534" s="57">
        <v>27112908</v>
      </c>
      <c r="B3534" s="58" t="s">
        <v>17987</v>
      </c>
    </row>
    <row r="3535" spans="1:2" x14ac:dyDescent="0.25">
      <c r="A3535" s="57">
        <v>27113001</v>
      </c>
      <c r="B3535" s="58" t="s">
        <v>12108</v>
      </c>
    </row>
    <row r="3536" spans="1:2" x14ac:dyDescent="0.25">
      <c r="A3536" s="57">
        <v>27113002</v>
      </c>
      <c r="B3536" s="58" t="s">
        <v>8350</v>
      </c>
    </row>
    <row r="3537" spans="1:2" x14ac:dyDescent="0.25">
      <c r="A3537" s="57">
        <v>27113003</v>
      </c>
      <c r="B3537" s="58" t="s">
        <v>993</v>
      </c>
    </row>
    <row r="3538" spans="1:2" x14ac:dyDescent="0.25">
      <c r="A3538" s="57">
        <v>27113004</v>
      </c>
      <c r="B3538" s="58" t="s">
        <v>10050</v>
      </c>
    </row>
    <row r="3539" spans="1:2" x14ac:dyDescent="0.25">
      <c r="A3539" s="57">
        <v>27113101</v>
      </c>
      <c r="B3539" s="58" t="s">
        <v>9483</v>
      </c>
    </row>
    <row r="3540" spans="1:2" x14ac:dyDescent="0.25">
      <c r="A3540" s="57">
        <v>27113102</v>
      </c>
      <c r="B3540" s="58" t="s">
        <v>2307</v>
      </c>
    </row>
    <row r="3541" spans="1:2" x14ac:dyDescent="0.25">
      <c r="A3541" s="57">
        <v>27113103</v>
      </c>
      <c r="B3541" s="58" t="s">
        <v>13558</v>
      </c>
    </row>
    <row r="3542" spans="1:2" x14ac:dyDescent="0.25">
      <c r="A3542" s="57">
        <v>27113201</v>
      </c>
      <c r="B3542" s="58" t="s">
        <v>9309</v>
      </c>
    </row>
    <row r="3543" spans="1:2" x14ac:dyDescent="0.25">
      <c r="A3543" s="57">
        <v>27113202</v>
      </c>
      <c r="B3543" s="58" t="s">
        <v>14844</v>
      </c>
    </row>
    <row r="3544" spans="1:2" x14ac:dyDescent="0.25">
      <c r="A3544" s="57">
        <v>27113203</v>
      </c>
      <c r="B3544" s="58" t="s">
        <v>14677</v>
      </c>
    </row>
    <row r="3545" spans="1:2" x14ac:dyDescent="0.25">
      <c r="A3545" s="57">
        <v>27113204</v>
      </c>
      <c r="B3545" s="58" t="s">
        <v>8306</v>
      </c>
    </row>
    <row r="3546" spans="1:2" x14ac:dyDescent="0.25">
      <c r="A3546" s="57">
        <v>27121501</v>
      </c>
      <c r="B3546" s="58" t="s">
        <v>17835</v>
      </c>
    </row>
    <row r="3547" spans="1:2" x14ac:dyDescent="0.25">
      <c r="A3547" s="57">
        <v>27121502</v>
      </c>
      <c r="B3547" s="58" t="s">
        <v>15375</v>
      </c>
    </row>
    <row r="3548" spans="1:2" x14ac:dyDescent="0.25">
      <c r="A3548" s="57">
        <v>27121503</v>
      </c>
      <c r="B3548" s="58" t="s">
        <v>8549</v>
      </c>
    </row>
    <row r="3549" spans="1:2" x14ac:dyDescent="0.25">
      <c r="A3549" s="57">
        <v>27121601</v>
      </c>
      <c r="B3549" s="58" t="s">
        <v>11101</v>
      </c>
    </row>
    <row r="3550" spans="1:2" x14ac:dyDescent="0.25">
      <c r="A3550" s="57">
        <v>27121602</v>
      </c>
      <c r="B3550" s="58" t="s">
        <v>18748</v>
      </c>
    </row>
    <row r="3551" spans="1:2" x14ac:dyDescent="0.25">
      <c r="A3551" s="57">
        <v>27121603</v>
      </c>
      <c r="B3551" s="58" t="s">
        <v>18468</v>
      </c>
    </row>
    <row r="3552" spans="1:2" x14ac:dyDescent="0.25">
      <c r="A3552" s="57">
        <v>27121604</v>
      </c>
      <c r="B3552" s="58" t="s">
        <v>7414</v>
      </c>
    </row>
    <row r="3553" spans="1:2" x14ac:dyDescent="0.25">
      <c r="A3553" s="57">
        <v>27121605</v>
      </c>
      <c r="B3553" s="58" t="s">
        <v>13429</v>
      </c>
    </row>
    <row r="3554" spans="1:2" x14ac:dyDescent="0.25">
      <c r="A3554" s="57">
        <v>27121606</v>
      </c>
      <c r="B3554" s="58" t="s">
        <v>16493</v>
      </c>
    </row>
    <row r="3555" spans="1:2" x14ac:dyDescent="0.25">
      <c r="A3555" s="57">
        <v>27121701</v>
      </c>
      <c r="B3555" s="58" t="s">
        <v>14427</v>
      </c>
    </row>
    <row r="3556" spans="1:2" x14ac:dyDescent="0.25">
      <c r="A3556" s="57">
        <v>27121702</v>
      </c>
      <c r="B3556" s="58" t="s">
        <v>12548</v>
      </c>
    </row>
    <row r="3557" spans="1:2" x14ac:dyDescent="0.25">
      <c r="A3557" s="57">
        <v>27121703</v>
      </c>
      <c r="B3557" s="58" t="s">
        <v>3319</v>
      </c>
    </row>
    <row r="3558" spans="1:2" x14ac:dyDescent="0.25">
      <c r="A3558" s="57">
        <v>27121704</v>
      </c>
      <c r="B3558" s="58" t="s">
        <v>9420</v>
      </c>
    </row>
    <row r="3559" spans="1:2" x14ac:dyDescent="0.25">
      <c r="A3559" s="57">
        <v>27121705</v>
      </c>
      <c r="B3559" s="58" t="s">
        <v>16771</v>
      </c>
    </row>
    <row r="3560" spans="1:2" x14ac:dyDescent="0.25">
      <c r="A3560" s="57">
        <v>27121706</v>
      </c>
      <c r="B3560" s="58" t="s">
        <v>14437</v>
      </c>
    </row>
    <row r="3561" spans="1:2" x14ac:dyDescent="0.25">
      <c r="A3561" s="57">
        <v>27121707</v>
      </c>
      <c r="B3561" s="58" t="s">
        <v>8213</v>
      </c>
    </row>
    <row r="3562" spans="1:2" x14ac:dyDescent="0.25">
      <c r="A3562" s="57">
        <v>27126101</v>
      </c>
      <c r="B3562" s="58" t="s">
        <v>10314</v>
      </c>
    </row>
    <row r="3563" spans="1:2" x14ac:dyDescent="0.25">
      <c r="A3563" s="57">
        <v>27126102</v>
      </c>
      <c r="B3563" s="58" t="s">
        <v>12807</v>
      </c>
    </row>
    <row r="3564" spans="1:2" x14ac:dyDescent="0.25">
      <c r="A3564" s="57">
        <v>27131501</v>
      </c>
      <c r="B3564" s="58" t="s">
        <v>17416</v>
      </c>
    </row>
    <row r="3565" spans="1:2" x14ac:dyDescent="0.25">
      <c r="A3565" s="57">
        <v>27131502</v>
      </c>
      <c r="B3565" s="58" t="s">
        <v>10704</v>
      </c>
    </row>
    <row r="3566" spans="1:2" x14ac:dyDescent="0.25">
      <c r="A3566" s="57">
        <v>27131504</v>
      </c>
      <c r="B3566" s="58" t="s">
        <v>17172</v>
      </c>
    </row>
    <row r="3567" spans="1:2" x14ac:dyDescent="0.25">
      <c r="A3567" s="57">
        <v>27131505</v>
      </c>
      <c r="B3567" s="58" t="s">
        <v>10551</v>
      </c>
    </row>
    <row r="3568" spans="1:2" x14ac:dyDescent="0.25">
      <c r="A3568" s="57">
        <v>27131506</v>
      </c>
      <c r="B3568" s="58" t="s">
        <v>6242</v>
      </c>
    </row>
    <row r="3569" spans="1:2" x14ac:dyDescent="0.25">
      <c r="A3569" s="57">
        <v>27131507</v>
      </c>
      <c r="B3569" s="58" t="s">
        <v>416</v>
      </c>
    </row>
    <row r="3570" spans="1:2" x14ac:dyDescent="0.25">
      <c r="A3570" s="57">
        <v>27131508</v>
      </c>
      <c r="B3570" s="58" t="s">
        <v>9742</v>
      </c>
    </row>
    <row r="3571" spans="1:2" x14ac:dyDescent="0.25">
      <c r="A3571" s="57">
        <v>27131509</v>
      </c>
      <c r="B3571" s="58" t="s">
        <v>7862</v>
      </c>
    </row>
    <row r="3572" spans="1:2" x14ac:dyDescent="0.25">
      <c r="A3572" s="57">
        <v>27131510</v>
      </c>
      <c r="B3572" s="58" t="s">
        <v>13621</v>
      </c>
    </row>
    <row r="3573" spans="1:2" x14ac:dyDescent="0.25">
      <c r="A3573" s="57">
        <v>27131511</v>
      </c>
      <c r="B3573" s="58" t="s">
        <v>10337</v>
      </c>
    </row>
    <row r="3574" spans="1:2" x14ac:dyDescent="0.25">
      <c r="A3574" s="57">
        <v>27131512</v>
      </c>
      <c r="B3574" s="58" t="s">
        <v>5706</v>
      </c>
    </row>
    <row r="3575" spans="1:2" x14ac:dyDescent="0.25">
      <c r="A3575" s="57">
        <v>27131601</v>
      </c>
      <c r="B3575" s="58" t="s">
        <v>10054</v>
      </c>
    </row>
    <row r="3576" spans="1:2" x14ac:dyDescent="0.25">
      <c r="A3576" s="57">
        <v>27131603</v>
      </c>
      <c r="B3576" s="58" t="s">
        <v>4164</v>
      </c>
    </row>
    <row r="3577" spans="1:2" x14ac:dyDescent="0.25">
      <c r="A3577" s="57">
        <v>27131604</v>
      </c>
      <c r="B3577" s="58" t="s">
        <v>3019</v>
      </c>
    </row>
    <row r="3578" spans="1:2" x14ac:dyDescent="0.25">
      <c r="A3578" s="57">
        <v>27131605</v>
      </c>
      <c r="B3578" s="58" t="s">
        <v>16022</v>
      </c>
    </row>
    <row r="3579" spans="1:2" x14ac:dyDescent="0.25">
      <c r="A3579" s="57">
        <v>27131608</v>
      </c>
      <c r="B3579" s="58" t="s">
        <v>627</v>
      </c>
    </row>
    <row r="3580" spans="1:2" x14ac:dyDescent="0.25">
      <c r="A3580" s="57">
        <v>27131609</v>
      </c>
      <c r="B3580" s="58" t="s">
        <v>4686</v>
      </c>
    </row>
    <row r="3581" spans="1:2" x14ac:dyDescent="0.25">
      <c r="A3581" s="57">
        <v>27131610</v>
      </c>
      <c r="B3581" s="58" t="s">
        <v>3776</v>
      </c>
    </row>
    <row r="3582" spans="1:2" x14ac:dyDescent="0.25">
      <c r="A3582" s="57">
        <v>27131613</v>
      </c>
      <c r="B3582" s="58" t="s">
        <v>13087</v>
      </c>
    </row>
    <row r="3583" spans="1:2" x14ac:dyDescent="0.25">
      <c r="A3583" s="57">
        <v>27131614</v>
      </c>
      <c r="B3583" s="58" t="s">
        <v>8191</v>
      </c>
    </row>
    <row r="3584" spans="1:2" x14ac:dyDescent="0.25">
      <c r="A3584" s="57">
        <v>27131701</v>
      </c>
      <c r="B3584" s="58" t="s">
        <v>18598</v>
      </c>
    </row>
    <row r="3585" spans="1:2" x14ac:dyDescent="0.25">
      <c r="A3585" s="57">
        <v>27131702</v>
      </c>
      <c r="B3585" s="58" t="s">
        <v>17148</v>
      </c>
    </row>
    <row r="3586" spans="1:2" x14ac:dyDescent="0.25">
      <c r="A3586" s="57">
        <v>27131703</v>
      </c>
      <c r="B3586" s="58" t="s">
        <v>12299</v>
      </c>
    </row>
    <row r="3587" spans="1:2" x14ac:dyDescent="0.25">
      <c r="A3587" s="57">
        <v>27131704</v>
      </c>
      <c r="B3587" s="58" t="s">
        <v>3195</v>
      </c>
    </row>
    <row r="3588" spans="1:2" x14ac:dyDescent="0.25">
      <c r="A3588" s="57">
        <v>27131705</v>
      </c>
      <c r="B3588" s="58" t="s">
        <v>2114</v>
      </c>
    </row>
    <row r="3589" spans="1:2" x14ac:dyDescent="0.25">
      <c r="A3589" s="57">
        <v>27131706</v>
      </c>
      <c r="B3589" s="58" t="s">
        <v>2818</v>
      </c>
    </row>
    <row r="3590" spans="1:2" x14ac:dyDescent="0.25">
      <c r="A3590" s="57">
        <v>27131707</v>
      </c>
      <c r="B3590" s="58" t="s">
        <v>12358</v>
      </c>
    </row>
    <row r="3591" spans="1:2" x14ac:dyDescent="0.25">
      <c r="A3591" s="57">
        <v>27131708</v>
      </c>
      <c r="B3591" s="58" t="s">
        <v>16797</v>
      </c>
    </row>
    <row r="3592" spans="1:2" x14ac:dyDescent="0.25">
      <c r="A3592" s="57">
        <v>27131709</v>
      </c>
      <c r="B3592" s="58" t="s">
        <v>1954</v>
      </c>
    </row>
    <row r="3593" spans="1:2" x14ac:dyDescent="0.25">
      <c r="A3593" s="57">
        <v>27141001</v>
      </c>
      <c r="B3593" s="58" t="s">
        <v>1771</v>
      </c>
    </row>
    <row r="3594" spans="1:2" x14ac:dyDescent="0.25">
      <c r="A3594" s="57">
        <v>27141101</v>
      </c>
      <c r="B3594" s="58" t="s">
        <v>10432</v>
      </c>
    </row>
    <row r="3595" spans="1:2" x14ac:dyDescent="0.25">
      <c r="A3595" s="57">
        <v>30101501</v>
      </c>
      <c r="B3595" s="58" t="s">
        <v>9478</v>
      </c>
    </row>
    <row r="3596" spans="1:2" x14ac:dyDescent="0.25">
      <c r="A3596" s="57">
        <v>30101502</v>
      </c>
      <c r="B3596" s="58" t="s">
        <v>17581</v>
      </c>
    </row>
    <row r="3597" spans="1:2" x14ac:dyDescent="0.25">
      <c r="A3597" s="57">
        <v>30101503</v>
      </c>
      <c r="B3597" s="58" t="s">
        <v>17286</v>
      </c>
    </row>
    <row r="3598" spans="1:2" x14ac:dyDescent="0.25">
      <c r="A3598" s="57">
        <v>30101504</v>
      </c>
      <c r="B3598" s="58" t="s">
        <v>4653</v>
      </c>
    </row>
    <row r="3599" spans="1:2" x14ac:dyDescent="0.25">
      <c r="A3599" s="57">
        <v>30101505</v>
      </c>
      <c r="B3599" s="58" t="s">
        <v>2200</v>
      </c>
    </row>
    <row r="3600" spans="1:2" x14ac:dyDescent="0.25">
      <c r="A3600" s="57">
        <v>30101506</v>
      </c>
      <c r="B3600" s="58" t="s">
        <v>7965</v>
      </c>
    </row>
    <row r="3601" spans="1:2" x14ac:dyDescent="0.25">
      <c r="A3601" s="57">
        <v>30101507</v>
      </c>
      <c r="B3601" s="58" t="s">
        <v>2929</v>
      </c>
    </row>
    <row r="3602" spans="1:2" x14ac:dyDescent="0.25">
      <c r="A3602" s="57">
        <v>30101508</v>
      </c>
      <c r="B3602" s="58" t="s">
        <v>9374</v>
      </c>
    </row>
    <row r="3603" spans="1:2" x14ac:dyDescent="0.25">
      <c r="A3603" s="57">
        <v>30101509</v>
      </c>
      <c r="B3603" s="58" t="s">
        <v>11039</v>
      </c>
    </row>
    <row r="3604" spans="1:2" x14ac:dyDescent="0.25">
      <c r="A3604" s="57">
        <v>30101510</v>
      </c>
      <c r="B3604" s="58" t="s">
        <v>18727</v>
      </c>
    </row>
    <row r="3605" spans="1:2" x14ac:dyDescent="0.25">
      <c r="A3605" s="57">
        <v>30101511</v>
      </c>
      <c r="B3605" s="58" t="s">
        <v>14507</v>
      </c>
    </row>
    <row r="3606" spans="1:2" x14ac:dyDescent="0.25">
      <c r="A3606" s="57">
        <v>30101512</v>
      </c>
      <c r="B3606" s="58" t="s">
        <v>14719</v>
      </c>
    </row>
    <row r="3607" spans="1:2" x14ac:dyDescent="0.25">
      <c r="A3607" s="57">
        <v>30101513</v>
      </c>
      <c r="B3607" s="58" t="s">
        <v>16579</v>
      </c>
    </row>
    <row r="3608" spans="1:2" x14ac:dyDescent="0.25">
      <c r="A3608" s="57">
        <v>30101514</v>
      </c>
      <c r="B3608" s="58" t="s">
        <v>12581</v>
      </c>
    </row>
    <row r="3609" spans="1:2" x14ac:dyDescent="0.25">
      <c r="A3609" s="57">
        <v>30101515</v>
      </c>
      <c r="B3609" s="58" t="s">
        <v>4457</v>
      </c>
    </row>
    <row r="3610" spans="1:2" x14ac:dyDescent="0.25">
      <c r="A3610" s="57">
        <v>30101516</v>
      </c>
      <c r="B3610" s="58" t="s">
        <v>15183</v>
      </c>
    </row>
    <row r="3611" spans="1:2" x14ac:dyDescent="0.25">
      <c r="A3611" s="57">
        <v>30101517</v>
      </c>
      <c r="B3611" s="58" t="s">
        <v>4582</v>
      </c>
    </row>
    <row r="3612" spans="1:2" x14ac:dyDescent="0.25">
      <c r="A3612" s="57">
        <v>30101601</v>
      </c>
      <c r="B3612" s="58" t="s">
        <v>14663</v>
      </c>
    </row>
    <row r="3613" spans="1:2" x14ac:dyDescent="0.25">
      <c r="A3613" s="57">
        <v>30101602</v>
      </c>
      <c r="B3613" s="58" t="s">
        <v>3686</v>
      </c>
    </row>
    <row r="3614" spans="1:2" x14ac:dyDescent="0.25">
      <c r="A3614" s="57">
        <v>30101603</v>
      </c>
      <c r="B3614" s="58" t="s">
        <v>4078</v>
      </c>
    </row>
    <row r="3615" spans="1:2" x14ac:dyDescent="0.25">
      <c r="A3615" s="57">
        <v>30101604</v>
      </c>
      <c r="B3615" s="58" t="s">
        <v>4558</v>
      </c>
    </row>
    <row r="3616" spans="1:2" x14ac:dyDescent="0.25">
      <c r="A3616" s="57">
        <v>30101605</v>
      </c>
      <c r="B3616" s="58" t="s">
        <v>16304</v>
      </c>
    </row>
    <row r="3617" spans="1:2" x14ac:dyDescent="0.25">
      <c r="A3617" s="57">
        <v>30101606</v>
      </c>
      <c r="B3617" s="58" t="s">
        <v>409</v>
      </c>
    </row>
    <row r="3618" spans="1:2" x14ac:dyDescent="0.25">
      <c r="A3618" s="57">
        <v>30101607</v>
      </c>
      <c r="B3618" s="58" t="s">
        <v>5051</v>
      </c>
    </row>
    <row r="3619" spans="1:2" x14ac:dyDescent="0.25">
      <c r="A3619" s="57">
        <v>30101608</v>
      </c>
      <c r="B3619" s="58" t="s">
        <v>17028</v>
      </c>
    </row>
    <row r="3620" spans="1:2" x14ac:dyDescent="0.25">
      <c r="A3620" s="57">
        <v>30101609</v>
      </c>
      <c r="B3620" s="58" t="s">
        <v>16880</v>
      </c>
    </row>
    <row r="3621" spans="1:2" x14ac:dyDescent="0.25">
      <c r="A3621" s="57">
        <v>30101610</v>
      </c>
      <c r="B3621" s="58" t="s">
        <v>12046</v>
      </c>
    </row>
    <row r="3622" spans="1:2" x14ac:dyDescent="0.25">
      <c r="A3622" s="57">
        <v>30101611</v>
      </c>
      <c r="B3622" s="58" t="s">
        <v>4656</v>
      </c>
    </row>
    <row r="3623" spans="1:2" x14ac:dyDescent="0.25">
      <c r="A3623" s="57">
        <v>30101612</v>
      </c>
      <c r="B3623" s="58" t="s">
        <v>7533</v>
      </c>
    </row>
    <row r="3624" spans="1:2" x14ac:dyDescent="0.25">
      <c r="A3624" s="57">
        <v>30101613</v>
      </c>
      <c r="B3624" s="58" t="s">
        <v>14009</v>
      </c>
    </row>
    <row r="3625" spans="1:2" x14ac:dyDescent="0.25">
      <c r="A3625" s="57">
        <v>30101614</v>
      </c>
      <c r="B3625" s="58" t="s">
        <v>6009</v>
      </c>
    </row>
    <row r="3626" spans="1:2" x14ac:dyDescent="0.25">
      <c r="A3626" s="57">
        <v>30101615</v>
      </c>
      <c r="B3626" s="58" t="s">
        <v>731</v>
      </c>
    </row>
    <row r="3627" spans="1:2" x14ac:dyDescent="0.25">
      <c r="A3627" s="57">
        <v>30101616</v>
      </c>
      <c r="B3627" s="58" t="s">
        <v>12180</v>
      </c>
    </row>
    <row r="3628" spans="1:2" x14ac:dyDescent="0.25">
      <c r="A3628" s="57">
        <v>30101617</v>
      </c>
      <c r="B3628" s="58" t="s">
        <v>16866</v>
      </c>
    </row>
    <row r="3629" spans="1:2" x14ac:dyDescent="0.25">
      <c r="A3629" s="57">
        <v>30101618</v>
      </c>
      <c r="B3629" s="58" t="s">
        <v>14636</v>
      </c>
    </row>
    <row r="3630" spans="1:2" x14ac:dyDescent="0.25">
      <c r="A3630" s="57">
        <v>30101701</v>
      </c>
      <c r="B3630" s="58" t="s">
        <v>15304</v>
      </c>
    </row>
    <row r="3631" spans="1:2" x14ac:dyDescent="0.25">
      <c r="A3631" s="57">
        <v>30101702</v>
      </c>
      <c r="B3631" s="58" t="s">
        <v>2475</v>
      </c>
    </row>
    <row r="3632" spans="1:2" x14ac:dyDescent="0.25">
      <c r="A3632" s="57">
        <v>30101703</v>
      </c>
      <c r="B3632" s="58" t="s">
        <v>324</v>
      </c>
    </row>
    <row r="3633" spans="1:2" x14ac:dyDescent="0.25">
      <c r="A3633" s="57">
        <v>30101704</v>
      </c>
      <c r="B3633" s="58" t="s">
        <v>6148</v>
      </c>
    </row>
    <row r="3634" spans="1:2" x14ac:dyDescent="0.25">
      <c r="A3634" s="57">
        <v>30101705</v>
      </c>
      <c r="B3634" s="58" t="s">
        <v>16256</v>
      </c>
    </row>
    <row r="3635" spans="1:2" x14ac:dyDescent="0.25">
      <c r="A3635" s="57">
        <v>30101706</v>
      </c>
      <c r="B3635" s="58" t="s">
        <v>17752</v>
      </c>
    </row>
    <row r="3636" spans="1:2" x14ac:dyDescent="0.25">
      <c r="A3636" s="57">
        <v>30101707</v>
      </c>
      <c r="B3636" s="58" t="s">
        <v>9770</v>
      </c>
    </row>
    <row r="3637" spans="1:2" x14ac:dyDescent="0.25">
      <c r="A3637" s="57">
        <v>30101708</v>
      </c>
      <c r="B3637" s="58" t="s">
        <v>3865</v>
      </c>
    </row>
    <row r="3638" spans="1:2" x14ac:dyDescent="0.25">
      <c r="A3638" s="57">
        <v>30101709</v>
      </c>
      <c r="B3638" s="58" t="s">
        <v>4874</v>
      </c>
    </row>
    <row r="3639" spans="1:2" x14ac:dyDescent="0.25">
      <c r="A3639" s="57">
        <v>30101710</v>
      </c>
      <c r="B3639" s="58" t="s">
        <v>15340</v>
      </c>
    </row>
    <row r="3640" spans="1:2" x14ac:dyDescent="0.25">
      <c r="A3640" s="57">
        <v>30101711</v>
      </c>
      <c r="B3640" s="58" t="s">
        <v>2825</v>
      </c>
    </row>
    <row r="3641" spans="1:2" x14ac:dyDescent="0.25">
      <c r="A3641" s="57">
        <v>30101712</v>
      </c>
      <c r="B3641" s="58" t="s">
        <v>1953</v>
      </c>
    </row>
    <row r="3642" spans="1:2" x14ac:dyDescent="0.25">
      <c r="A3642" s="57">
        <v>30101713</v>
      </c>
      <c r="B3642" s="58" t="s">
        <v>746</v>
      </c>
    </row>
    <row r="3643" spans="1:2" x14ac:dyDescent="0.25">
      <c r="A3643" s="57">
        <v>30101714</v>
      </c>
      <c r="B3643" s="58" t="s">
        <v>11035</v>
      </c>
    </row>
    <row r="3644" spans="1:2" x14ac:dyDescent="0.25">
      <c r="A3644" s="57">
        <v>30101715</v>
      </c>
      <c r="B3644" s="58" t="s">
        <v>14803</v>
      </c>
    </row>
    <row r="3645" spans="1:2" x14ac:dyDescent="0.25">
      <c r="A3645" s="57">
        <v>30101716</v>
      </c>
      <c r="B3645" s="58" t="s">
        <v>15444</v>
      </c>
    </row>
    <row r="3646" spans="1:2" x14ac:dyDescent="0.25">
      <c r="A3646" s="57">
        <v>30101717</v>
      </c>
      <c r="B3646" s="58" t="s">
        <v>14923</v>
      </c>
    </row>
    <row r="3647" spans="1:2" x14ac:dyDescent="0.25">
      <c r="A3647" s="57">
        <v>30101718</v>
      </c>
      <c r="B3647" s="58" t="s">
        <v>3571</v>
      </c>
    </row>
    <row r="3648" spans="1:2" x14ac:dyDescent="0.25">
      <c r="A3648" s="57">
        <v>30101801</v>
      </c>
      <c r="B3648" s="58" t="s">
        <v>5713</v>
      </c>
    </row>
    <row r="3649" spans="1:2" x14ac:dyDescent="0.25">
      <c r="A3649" s="57">
        <v>30101802</v>
      </c>
      <c r="B3649" s="58" t="s">
        <v>11223</v>
      </c>
    </row>
    <row r="3650" spans="1:2" x14ac:dyDescent="0.25">
      <c r="A3650" s="57">
        <v>30101803</v>
      </c>
      <c r="B3650" s="58" t="s">
        <v>11701</v>
      </c>
    </row>
    <row r="3651" spans="1:2" x14ac:dyDescent="0.25">
      <c r="A3651" s="57">
        <v>30101804</v>
      </c>
      <c r="B3651" s="58" t="s">
        <v>12508</v>
      </c>
    </row>
    <row r="3652" spans="1:2" x14ac:dyDescent="0.25">
      <c r="A3652" s="57">
        <v>30101805</v>
      </c>
      <c r="B3652" s="58" t="s">
        <v>11250</v>
      </c>
    </row>
    <row r="3653" spans="1:2" x14ac:dyDescent="0.25">
      <c r="A3653" s="57">
        <v>30101806</v>
      </c>
      <c r="B3653" s="58" t="s">
        <v>12659</v>
      </c>
    </row>
    <row r="3654" spans="1:2" x14ac:dyDescent="0.25">
      <c r="A3654" s="57">
        <v>30101807</v>
      </c>
      <c r="B3654" s="58" t="s">
        <v>15556</v>
      </c>
    </row>
    <row r="3655" spans="1:2" x14ac:dyDescent="0.25">
      <c r="A3655" s="57">
        <v>30101808</v>
      </c>
      <c r="B3655" s="58" t="s">
        <v>10300</v>
      </c>
    </row>
    <row r="3656" spans="1:2" x14ac:dyDescent="0.25">
      <c r="A3656" s="57">
        <v>30101809</v>
      </c>
      <c r="B3656" s="58" t="s">
        <v>3062</v>
      </c>
    </row>
    <row r="3657" spans="1:2" x14ac:dyDescent="0.25">
      <c r="A3657" s="57">
        <v>30101810</v>
      </c>
      <c r="B3657" s="58" t="s">
        <v>8009</v>
      </c>
    </row>
    <row r="3658" spans="1:2" x14ac:dyDescent="0.25">
      <c r="A3658" s="57">
        <v>30101811</v>
      </c>
      <c r="B3658" s="58" t="s">
        <v>17001</v>
      </c>
    </row>
    <row r="3659" spans="1:2" x14ac:dyDescent="0.25">
      <c r="A3659" s="57">
        <v>30101812</v>
      </c>
      <c r="B3659" s="58" t="s">
        <v>6843</v>
      </c>
    </row>
    <row r="3660" spans="1:2" x14ac:dyDescent="0.25">
      <c r="A3660" s="57">
        <v>30101813</v>
      </c>
      <c r="B3660" s="58" t="s">
        <v>11014</v>
      </c>
    </row>
    <row r="3661" spans="1:2" x14ac:dyDescent="0.25">
      <c r="A3661" s="57">
        <v>30101814</v>
      </c>
      <c r="B3661" s="58" t="s">
        <v>7979</v>
      </c>
    </row>
    <row r="3662" spans="1:2" x14ac:dyDescent="0.25">
      <c r="A3662" s="57">
        <v>30101815</v>
      </c>
      <c r="B3662" s="58" t="s">
        <v>11360</v>
      </c>
    </row>
    <row r="3663" spans="1:2" x14ac:dyDescent="0.25">
      <c r="A3663" s="57">
        <v>30101816</v>
      </c>
      <c r="B3663" s="58" t="s">
        <v>13535</v>
      </c>
    </row>
    <row r="3664" spans="1:2" x14ac:dyDescent="0.25">
      <c r="A3664" s="57">
        <v>30101817</v>
      </c>
      <c r="B3664" s="58" t="s">
        <v>7276</v>
      </c>
    </row>
    <row r="3665" spans="1:2" x14ac:dyDescent="0.25">
      <c r="A3665" s="57">
        <v>30101901</v>
      </c>
      <c r="B3665" s="58" t="s">
        <v>11277</v>
      </c>
    </row>
    <row r="3666" spans="1:2" x14ac:dyDescent="0.25">
      <c r="A3666" s="57">
        <v>30101902</v>
      </c>
      <c r="B3666" s="58" t="s">
        <v>16414</v>
      </c>
    </row>
    <row r="3667" spans="1:2" x14ac:dyDescent="0.25">
      <c r="A3667" s="57">
        <v>30101903</v>
      </c>
      <c r="B3667" s="58" t="s">
        <v>7592</v>
      </c>
    </row>
    <row r="3668" spans="1:2" x14ac:dyDescent="0.25">
      <c r="A3668" s="57">
        <v>30101904</v>
      </c>
      <c r="B3668" s="58" t="s">
        <v>4329</v>
      </c>
    </row>
    <row r="3669" spans="1:2" x14ac:dyDescent="0.25">
      <c r="A3669" s="57">
        <v>30101905</v>
      </c>
      <c r="B3669" s="58" t="s">
        <v>21</v>
      </c>
    </row>
    <row r="3670" spans="1:2" x14ac:dyDescent="0.25">
      <c r="A3670" s="57">
        <v>30101906</v>
      </c>
      <c r="B3670" s="58" t="s">
        <v>17808</v>
      </c>
    </row>
    <row r="3671" spans="1:2" x14ac:dyDescent="0.25">
      <c r="A3671" s="57">
        <v>30101907</v>
      </c>
      <c r="B3671" s="58" t="s">
        <v>13148</v>
      </c>
    </row>
    <row r="3672" spans="1:2" x14ac:dyDescent="0.25">
      <c r="A3672" s="57">
        <v>30101908</v>
      </c>
      <c r="B3672" s="58" t="s">
        <v>17084</v>
      </c>
    </row>
    <row r="3673" spans="1:2" x14ac:dyDescent="0.25">
      <c r="A3673" s="57">
        <v>30101909</v>
      </c>
      <c r="B3673" s="58" t="s">
        <v>1153</v>
      </c>
    </row>
    <row r="3674" spans="1:2" x14ac:dyDescent="0.25">
      <c r="A3674" s="57">
        <v>30101910</v>
      </c>
      <c r="B3674" s="58" t="s">
        <v>12745</v>
      </c>
    </row>
    <row r="3675" spans="1:2" x14ac:dyDescent="0.25">
      <c r="A3675" s="57">
        <v>30101911</v>
      </c>
      <c r="B3675" s="58" t="s">
        <v>15086</v>
      </c>
    </row>
    <row r="3676" spans="1:2" x14ac:dyDescent="0.25">
      <c r="A3676" s="57">
        <v>30101912</v>
      </c>
      <c r="B3676" s="58" t="s">
        <v>13274</v>
      </c>
    </row>
    <row r="3677" spans="1:2" x14ac:dyDescent="0.25">
      <c r="A3677" s="57">
        <v>30101913</v>
      </c>
      <c r="B3677" s="58" t="s">
        <v>6454</v>
      </c>
    </row>
    <row r="3678" spans="1:2" x14ac:dyDescent="0.25">
      <c r="A3678" s="57">
        <v>30101914</v>
      </c>
      <c r="B3678" s="58" t="s">
        <v>11695</v>
      </c>
    </row>
    <row r="3679" spans="1:2" x14ac:dyDescent="0.25">
      <c r="A3679" s="57">
        <v>30101915</v>
      </c>
      <c r="B3679" s="58" t="s">
        <v>1309</v>
      </c>
    </row>
    <row r="3680" spans="1:2" x14ac:dyDescent="0.25">
      <c r="A3680" s="57">
        <v>30101916</v>
      </c>
      <c r="B3680" s="58" t="s">
        <v>13957</v>
      </c>
    </row>
    <row r="3681" spans="1:2" x14ac:dyDescent="0.25">
      <c r="A3681" s="57">
        <v>30101918</v>
      </c>
      <c r="B3681" s="58" t="s">
        <v>6497</v>
      </c>
    </row>
    <row r="3682" spans="1:2" x14ac:dyDescent="0.25">
      <c r="A3682" s="57">
        <v>30101919</v>
      </c>
      <c r="B3682" s="58" t="s">
        <v>2251</v>
      </c>
    </row>
    <row r="3683" spans="1:2" x14ac:dyDescent="0.25">
      <c r="A3683" s="57">
        <v>30101920</v>
      </c>
      <c r="B3683" s="58" t="s">
        <v>1657</v>
      </c>
    </row>
    <row r="3684" spans="1:2" x14ac:dyDescent="0.25">
      <c r="A3684" s="57">
        <v>30101921</v>
      </c>
      <c r="B3684" s="58" t="s">
        <v>11768</v>
      </c>
    </row>
    <row r="3685" spans="1:2" x14ac:dyDescent="0.25">
      <c r="A3685" s="57">
        <v>30101922</v>
      </c>
      <c r="B3685" s="58" t="s">
        <v>4580</v>
      </c>
    </row>
    <row r="3686" spans="1:2" x14ac:dyDescent="0.25">
      <c r="A3686" s="57">
        <v>30101923</v>
      </c>
      <c r="B3686" s="58" t="s">
        <v>13179</v>
      </c>
    </row>
    <row r="3687" spans="1:2" x14ac:dyDescent="0.25">
      <c r="A3687" s="57">
        <v>30102001</v>
      </c>
      <c r="B3687" s="58" t="s">
        <v>8670</v>
      </c>
    </row>
    <row r="3688" spans="1:2" x14ac:dyDescent="0.25">
      <c r="A3688" s="57">
        <v>30102002</v>
      </c>
      <c r="B3688" s="58" t="s">
        <v>13095</v>
      </c>
    </row>
    <row r="3689" spans="1:2" x14ac:dyDescent="0.25">
      <c r="A3689" s="57">
        <v>30102003</v>
      </c>
      <c r="B3689" s="58" t="s">
        <v>7774</v>
      </c>
    </row>
    <row r="3690" spans="1:2" x14ac:dyDescent="0.25">
      <c r="A3690" s="57">
        <v>30102004</v>
      </c>
      <c r="B3690" s="58" t="s">
        <v>518</v>
      </c>
    </row>
    <row r="3691" spans="1:2" x14ac:dyDescent="0.25">
      <c r="A3691" s="57">
        <v>30102005</v>
      </c>
      <c r="B3691" s="58" t="s">
        <v>17985</v>
      </c>
    </row>
    <row r="3692" spans="1:2" x14ac:dyDescent="0.25">
      <c r="A3692" s="57">
        <v>30102006</v>
      </c>
      <c r="B3692" s="58" t="s">
        <v>5274</v>
      </c>
    </row>
    <row r="3693" spans="1:2" x14ac:dyDescent="0.25">
      <c r="A3693" s="57">
        <v>30102007</v>
      </c>
      <c r="B3693" s="58" t="s">
        <v>15052</v>
      </c>
    </row>
    <row r="3694" spans="1:2" x14ac:dyDescent="0.25">
      <c r="A3694" s="57">
        <v>30102008</v>
      </c>
      <c r="B3694" s="58" t="s">
        <v>7326</v>
      </c>
    </row>
    <row r="3695" spans="1:2" x14ac:dyDescent="0.25">
      <c r="A3695" s="57">
        <v>30102009</v>
      </c>
      <c r="B3695" s="58" t="s">
        <v>15733</v>
      </c>
    </row>
    <row r="3696" spans="1:2" x14ac:dyDescent="0.25">
      <c r="A3696" s="57">
        <v>30102010</v>
      </c>
      <c r="B3696" s="58" t="s">
        <v>8922</v>
      </c>
    </row>
    <row r="3697" spans="1:2" x14ac:dyDescent="0.25">
      <c r="A3697" s="57">
        <v>30102011</v>
      </c>
      <c r="B3697" s="58" t="s">
        <v>11853</v>
      </c>
    </row>
    <row r="3698" spans="1:2" x14ac:dyDescent="0.25">
      <c r="A3698" s="57">
        <v>30102012</v>
      </c>
      <c r="B3698" s="58" t="s">
        <v>10083</v>
      </c>
    </row>
    <row r="3699" spans="1:2" x14ac:dyDescent="0.25">
      <c r="A3699" s="57">
        <v>30102013</v>
      </c>
      <c r="B3699" s="58" t="s">
        <v>5482</v>
      </c>
    </row>
    <row r="3700" spans="1:2" x14ac:dyDescent="0.25">
      <c r="A3700" s="57">
        <v>30102014</v>
      </c>
      <c r="B3700" s="58" t="s">
        <v>12697</v>
      </c>
    </row>
    <row r="3701" spans="1:2" x14ac:dyDescent="0.25">
      <c r="A3701" s="57">
        <v>30102015</v>
      </c>
      <c r="B3701" s="58" t="s">
        <v>14174</v>
      </c>
    </row>
    <row r="3702" spans="1:2" x14ac:dyDescent="0.25">
      <c r="A3702" s="57">
        <v>30102201</v>
      </c>
      <c r="B3702" s="58" t="s">
        <v>17899</v>
      </c>
    </row>
    <row r="3703" spans="1:2" x14ac:dyDescent="0.25">
      <c r="A3703" s="57">
        <v>30102202</v>
      </c>
      <c r="B3703" s="58" t="s">
        <v>13902</v>
      </c>
    </row>
    <row r="3704" spans="1:2" x14ac:dyDescent="0.25">
      <c r="A3704" s="57">
        <v>30102203</v>
      </c>
      <c r="B3704" s="58" t="s">
        <v>3524</v>
      </c>
    </row>
    <row r="3705" spans="1:2" x14ac:dyDescent="0.25">
      <c r="A3705" s="57">
        <v>30102204</v>
      </c>
      <c r="B3705" s="58" t="s">
        <v>9212</v>
      </c>
    </row>
    <row r="3706" spans="1:2" x14ac:dyDescent="0.25">
      <c r="A3706" s="57">
        <v>30102205</v>
      </c>
      <c r="B3706" s="58" t="s">
        <v>3736</v>
      </c>
    </row>
    <row r="3707" spans="1:2" x14ac:dyDescent="0.25">
      <c r="A3707" s="57">
        <v>30102206</v>
      </c>
      <c r="B3707" s="58" t="s">
        <v>3729</v>
      </c>
    </row>
    <row r="3708" spans="1:2" x14ac:dyDescent="0.25">
      <c r="A3708" s="57">
        <v>30102207</v>
      </c>
      <c r="B3708" s="58" t="s">
        <v>9195</v>
      </c>
    </row>
    <row r="3709" spans="1:2" x14ac:dyDescent="0.25">
      <c r="A3709" s="57">
        <v>30102208</v>
      </c>
      <c r="B3709" s="58" t="s">
        <v>14644</v>
      </c>
    </row>
    <row r="3710" spans="1:2" x14ac:dyDescent="0.25">
      <c r="A3710" s="57">
        <v>30102209</v>
      </c>
      <c r="B3710" s="58" t="s">
        <v>6911</v>
      </c>
    </row>
    <row r="3711" spans="1:2" x14ac:dyDescent="0.25">
      <c r="A3711" s="57">
        <v>30102210</v>
      </c>
      <c r="B3711" s="58" t="s">
        <v>9551</v>
      </c>
    </row>
    <row r="3712" spans="1:2" x14ac:dyDescent="0.25">
      <c r="A3712" s="57">
        <v>30102211</v>
      </c>
      <c r="B3712" s="58" t="s">
        <v>4475</v>
      </c>
    </row>
    <row r="3713" spans="1:2" x14ac:dyDescent="0.25">
      <c r="A3713" s="57">
        <v>30102212</v>
      </c>
      <c r="B3713" s="58" t="s">
        <v>10605</v>
      </c>
    </row>
    <row r="3714" spans="1:2" x14ac:dyDescent="0.25">
      <c r="A3714" s="57">
        <v>30102213</v>
      </c>
      <c r="B3714" s="58" t="s">
        <v>9502</v>
      </c>
    </row>
    <row r="3715" spans="1:2" x14ac:dyDescent="0.25">
      <c r="A3715" s="57">
        <v>30102214</v>
      </c>
      <c r="B3715" s="58" t="s">
        <v>10412</v>
      </c>
    </row>
    <row r="3716" spans="1:2" x14ac:dyDescent="0.25">
      <c r="A3716" s="57">
        <v>30102215</v>
      </c>
      <c r="B3716" s="58" t="s">
        <v>1350</v>
      </c>
    </row>
    <row r="3717" spans="1:2" x14ac:dyDescent="0.25">
      <c r="A3717" s="57">
        <v>30102216</v>
      </c>
      <c r="B3717" s="58" t="s">
        <v>14170</v>
      </c>
    </row>
    <row r="3718" spans="1:2" x14ac:dyDescent="0.25">
      <c r="A3718" s="57">
        <v>30102217</v>
      </c>
      <c r="B3718" s="58" t="s">
        <v>13319</v>
      </c>
    </row>
    <row r="3719" spans="1:2" x14ac:dyDescent="0.25">
      <c r="A3719" s="57">
        <v>30102218</v>
      </c>
      <c r="B3719" s="58" t="s">
        <v>6576</v>
      </c>
    </row>
    <row r="3720" spans="1:2" x14ac:dyDescent="0.25">
      <c r="A3720" s="57">
        <v>30102220</v>
      </c>
      <c r="B3720" s="58" t="s">
        <v>501</v>
      </c>
    </row>
    <row r="3721" spans="1:2" x14ac:dyDescent="0.25">
      <c r="A3721" s="57">
        <v>30102301</v>
      </c>
      <c r="B3721" s="58" t="s">
        <v>7461</v>
      </c>
    </row>
    <row r="3722" spans="1:2" x14ac:dyDescent="0.25">
      <c r="A3722" s="57">
        <v>30102302</v>
      </c>
      <c r="B3722" s="58" t="s">
        <v>12669</v>
      </c>
    </row>
    <row r="3723" spans="1:2" x14ac:dyDescent="0.25">
      <c r="A3723" s="57">
        <v>30102303</v>
      </c>
      <c r="B3723" s="58" t="s">
        <v>217</v>
      </c>
    </row>
    <row r="3724" spans="1:2" x14ac:dyDescent="0.25">
      <c r="A3724" s="57">
        <v>30102304</v>
      </c>
      <c r="B3724" s="58" t="s">
        <v>15461</v>
      </c>
    </row>
    <row r="3725" spans="1:2" x14ac:dyDescent="0.25">
      <c r="A3725" s="57">
        <v>30102305</v>
      </c>
      <c r="B3725" s="58" t="s">
        <v>14476</v>
      </c>
    </row>
    <row r="3726" spans="1:2" x14ac:dyDescent="0.25">
      <c r="A3726" s="57">
        <v>30102306</v>
      </c>
      <c r="B3726" s="58" t="s">
        <v>4967</v>
      </c>
    </row>
    <row r="3727" spans="1:2" x14ac:dyDescent="0.25">
      <c r="A3727" s="57">
        <v>30102307</v>
      </c>
      <c r="B3727" s="58" t="s">
        <v>18075</v>
      </c>
    </row>
    <row r="3728" spans="1:2" x14ac:dyDescent="0.25">
      <c r="A3728" s="57">
        <v>30102308</v>
      </c>
      <c r="B3728" s="58" t="s">
        <v>7822</v>
      </c>
    </row>
    <row r="3729" spans="1:2" x14ac:dyDescent="0.25">
      <c r="A3729" s="57">
        <v>30102309</v>
      </c>
      <c r="B3729" s="58" t="s">
        <v>17546</v>
      </c>
    </row>
    <row r="3730" spans="1:2" x14ac:dyDescent="0.25">
      <c r="A3730" s="57">
        <v>30102310</v>
      </c>
      <c r="B3730" s="58" t="s">
        <v>1985</v>
      </c>
    </row>
    <row r="3731" spans="1:2" x14ac:dyDescent="0.25">
      <c r="A3731" s="57">
        <v>30102311</v>
      </c>
      <c r="B3731" s="58" t="s">
        <v>18224</v>
      </c>
    </row>
    <row r="3732" spans="1:2" x14ac:dyDescent="0.25">
      <c r="A3732" s="57">
        <v>30102312</v>
      </c>
      <c r="B3732" s="58" t="s">
        <v>17563</v>
      </c>
    </row>
    <row r="3733" spans="1:2" x14ac:dyDescent="0.25">
      <c r="A3733" s="57">
        <v>30102313</v>
      </c>
      <c r="B3733" s="58" t="s">
        <v>3796</v>
      </c>
    </row>
    <row r="3734" spans="1:2" x14ac:dyDescent="0.25">
      <c r="A3734" s="57">
        <v>30102314</v>
      </c>
      <c r="B3734" s="58" t="s">
        <v>8028</v>
      </c>
    </row>
    <row r="3735" spans="1:2" x14ac:dyDescent="0.25">
      <c r="A3735" s="57">
        <v>30102315</v>
      </c>
      <c r="B3735" s="58" t="s">
        <v>867</v>
      </c>
    </row>
    <row r="3736" spans="1:2" x14ac:dyDescent="0.25">
      <c r="A3736" s="57">
        <v>30102316</v>
      </c>
      <c r="B3736" s="58" t="s">
        <v>10951</v>
      </c>
    </row>
    <row r="3737" spans="1:2" x14ac:dyDescent="0.25">
      <c r="A3737" s="57">
        <v>30102401</v>
      </c>
      <c r="B3737" s="58" t="s">
        <v>11154</v>
      </c>
    </row>
    <row r="3738" spans="1:2" x14ac:dyDescent="0.25">
      <c r="A3738" s="57">
        <v>30102402</v>
      </c>
      <c r="B3738" s="58" t="s">
        <v>16011</v>
      </c>
    </row>
    <row r="3739" spans="1:2" x14ac:dyDescent="0.25">
      <c r="A3739" s="57">
        <v>30102403</v>
      </c>
      <c r="B3739" s="58" t="s">
        <v>5949</v>
      </c>
    </row>
    <row r="3740" spans="1:2" x14ac:dyDescent="0.25">
      <c r="A3740" s="57">
        <v>30102404</v>
      </c>
      <c r="B3740" s="58" t="s">
        <v>12151</v>
      </c>
    </row>
    <row r="3741" spans="1:2" x14ac:dyDescent="0.25">
      <c r="A3741" s="57">
        <v>30102405</v>
      </c>
      <c r="B3741" s="58" t="s">
        <v>18533</v>
      </c>
    </row>
    <row r="3742" spans="1:2" x14ac:dyDescent="0.25">
      <c r="A3742" s="57">
        <v>30102406</v>
      </c>
      <c r="B3742" s="58" t="s">
        <v>493</v>
      </c>
    </row>
    <row r="3743" spans="1:2" x14ac:dyDescent="0.25">
      <c r="A3743" s="57">
        <v>30102407</v>
      </c>
      <c r="B3743" s="58" t="s">
        <v>13314</v>
      </c>
    </row>
    <row r="3744" spans="1:2" x14ac:dyDescent="0.25">
      <c r="A3744" s="57">
        <v>30102408</v>
      </c>
      <c r="B3744" s="58" t="s">
        <v>1522</v>
      </c>
    </row>
    <row r="3745" spans="1:2" x14ac:dyDescent="0.25">
      <c r="A3745" s="57">
        <v>30102409</v>
      </c>
      <c r="B3745" s="58" t="s">
        <v>1085</v>
      </c>
    </row>
    <row r="3746" spans="1:2" x14ac:dyDescent="0.25">
      <c r="A3746" s="57">
        <v>30102410</v>
      </c>
      <c r="B3746" s="58" t="s">
        <v>11571</v>
      </c>
    </row>
    <row r="3747" spans="1:2" x14ac:dyDescent="0.25">
      <c r="A3747" s="57">
        <v>30102411</v>
      </c>
      <c r="B3747" s="58" t="s">
        <v>8710</v>
      </c>
    </row>
    <row r="3748" spans="1:2" x14ac:dyDescent="0.25">
      <c r="A3748" s="57">
        <v>30102412</v>
      </c>
      <c r="B3748" s="58" t="s">
        <v>11455</v>
      </c>
    </row>
    <row r="3749" spans="1:2" x14ac:dyDescent="0.25">
      <c r="A3749" s="57">
        <v>30102413</v>
      </c>
      <c r="B3749" s="58" t="s">
        <v>11254</v>
      </c>
    </row>
    <row r="3750" spans="1:2" x14ac:dyDescent="0.25">
      <c r="A3750" s="57">
        <v>30102414</v>
      </c>
      <c r="B3750" s="58" t="s">
        <v>11102</v>
      </c>
    </row>
    <row r="3751" spans="1:2" x14ac:dyDescent="0.25">
      <c r="A3751" s="57">
        <v>30102415</v>
      </c>
      <c r="B3751" s="58" t="s">
        <v>10429</v>
      </c>
    </row>
    <row r="3752" spans="1:2" x14ac:dyDescent="0.25">
      <c r="A3752" s="57">
        <v>30102416</v>
      </c>
      <c r="B3752" s="58" t="s">
        <v>2104</v>
      </c>
    </row>
    <row r="3753" spans="1:2" x14ac:dyDescent="0.25">
      <c r="A3753" s="57">
        <v>30102417</v>
      </c>
      <c r="B3753" s="58" t="s">
        <v>7881</v>
      </c>
    </row>
    <row r="3754" spans="1:2" x14ac:dyDescent="0.25">
      <c r="A3754" s="57">
        <v>30102501</v>
      </c>
      <c r="B3754" s="58" t="s">
        <v>15665</v>
      </c>
    </row>
    <row r="3755" spans="1:2" x14ac:dyDescent="0.25">
      <c r="A3755" s="57">
        <v>30102502</v>
      </c>
      <c r="B3755" s="58" t="s">
        <v>3707</v>
      </c>
    </row>
    <row r="3756" spans="1:2" x14ac:dyDescent="0.25">
      <c r="A3756" s="57">
        <v>30102503</v>
      </c>
      <c r="B3756" s="58" t="s">
        <v>1342</v>
      </c>
    </row>
    <row r="3757" spans="1:2" x14ac:dyDescent="0.25">
      <c r="A3757" s="57">
        <v>30102504</v>
      </c>
      <c r="B3757" s="58" t="s">
        <v>9565</v>
      </c>
    </row>
    <row r="3758" spans="1:2" x14ac:dyDescent="0.25">
      <c r="A3758" s="57">
        <v>30102505</v>
      </c>
      <c r="B3758" s="58" t="s">
        <v>819</v>
      </c>
    </row>
    <row r="3759" spans="1:2" x14ac:dyDescent="0.25">
      <c r="A3759" s="57">
        <v>30102506</v>
      </c>
      <c r="B3759" s="58" t="s">
        <v>2760</v>
      </c>
    </row>
    <row r="3760" spans="1:2" x14ac:dyDescent="0.25">
      <c r="A3760" s="57">
        <v>30102507</v>
      </c>
      <c r="B3760" s="58" t="s">
        <v>2076</v>
      </c>
    </row>
    <row r="3761" spans="1:2" x14ac:dyDescent="0.25">
      <c r="A3761" s="57">
        <v>30102508</v>
      </c>
      <c r="B3761" s="58" t="s">
        <v>12424</v>
      </c>
    </row>
    <row r="3762" spans="1:2" x14ac:dyDescent="0.25">
      <c r="A3762" s="57">
        <v>30102509</v>
      </c>
      <c r="B3762" s="58" t="s">
        <v>214</v>
      </c>
    </row>
    <row r="3763" spans="1:2" x14ac:dyDescent="0.25">
      <c r="A3763" s="57">
        <v>30102510</v>
      </c>
      <c r="B3763" s="58" t="s">
        <v>14040</v>
      </c>
    </row>
    <row r="3764" spans="1:2" x14ac:dyDescent="0.25">
      <c r="A3764" s="57">
        <v>30102511</v>
      </c>
      <c r="B3764" s="58" t="s">
        <v>13714</v>
      </c>
    </row>
    <row r="3765" spans="1:2" x14ac:dyDescent="0.25">
      <c r="A3765" s="57">
        <v>30102512</v>
      </c>
      <c r="B3765" s="58" t="s">
        <v>14478</v>
      </c>
    </row>
    <row r="3766" spans="1:2" x14ac:dyDescent="0.25">
      <c r="A3766" s="57">
        <v>30102513</v>
      </c>
      <c r="B3766" s="58" t="s">
        <v>16457</v>
      </c>
    </row>
    <row r="3767" spans="1:2" x14ac:dyDescent="0.25">
      <c r="A3767" s="57">
        <v>30102514</v>
      </c>
      <c r="B3767" s="58" t="s">
        <v>9442</v>
      </c>
    </row>
    <row r="3768" spans="1:2" x14ac:dyDescent="0.25">
      <c r="A3768" s="57">
        <v>30102515</v>
      </c>
      <c r="B3768" s="58" t="s">
        <v>13456</v>
      </c>
    </row>
    <row r="3769" spans="1:2" x14ac:dyDescent="0.25">
      <c r="A3769" s="57">
        <v>30102516</v>
      </c>
      <c r="B3769" s="58" t="s">
        <v>11960</v>
      </c>
    </row>
    <row r="3770" spans="1:2" x14ac:dyDescent="0.25">
      <c r="A3770" s="57">
        <v>30102517</v>
      </c>
      <c r="B3770" s="58" t="s">
        <v>13892</v>
      </c>
    </row>
    <row r="3771" spans="1:2" x14ac:dyDescent="0.25">
      <c r="A3771" s="57">
        <v>30102518</v>
      </c>
      <c r="B3771" s="58" t="s">
        <v>11794</v>
      </c>
    </row>
    <row r="3772" spans="1:2" x14ac:dyDescent="0.25">
      <c r="A3772" s="57">
        <v>30102519</v>
      </c>
      <c r="B3772" s="58" t="s">
        <v>13583</v>
      </c>
    </row>
    <row r="3773" spans="1:2" x14ac:dyDescent="0.25">
      <c r="A3773" s="57">
        <v>30102520</v>
      </c>
      <c r="B3773" s="58" t="s">
        <v>11302</v>
      </c>
    </row>
    <row r="3774" spans="1:2" x14ac:dyDescent="0.25">
      <c r="A3774" s="57">
        <v>30102521</v>
      </c>
      <c r="B3774" s="58" t="s">
        <v>17556</v>
      </c>
    </row>
    <row r="3775" spans="1:2" x14ac:dyDescent="0.25">
      <c r="A3775" s="57">
        <v>30102522</v>
      </c>
      <c r="B3775" s="58" t="s">
        <v>14732</v>
      </c>
    </row>
    <row r="3776" spans="1:2" x14ac:dyDescent="0.25">
      <c r="A3776" s="57">
        <v>30102523</v>
      </c>
      <c r="B3776" s="58" t="s">
        <v>5735</v>
      </c>
    </row>
    <row r="3777" spans="1:2" x14ac:dyDescent="0.25">
      <c r="A3777" s="57">
        <v>30102524</v>
      </c>
      <c r="B3777" s="58" t="s">
        <v>3805</v>
      </c>
    </row>
    <row r="3778" spans="1:2" x14ac:dyDescent="0.25">
      <c r="A3778" s="57">
        <v>30102525</v>
      </c>
      <c r="B3778" s="58" t="s">
        <v>16804</v>
      </c>
    </row>
    <row r="3779" spans="1:2" x14ac:dyDescent="0.25">
      <c r="A3779" s="57">
        <v>30102526</v>
      </c>
      <c r="B3779" s="58" t="s">
        <v>939</v>
      </c>
    </row>
    <row r="3780" spans="1:2" x14ac:dyDescent="0.25">
      <c r="A3780" s="57">
        <v>30102601</v>
      </c>
      <c r="B3780" s="58" t="s">
        <v>17094</v>
      </c>
    </row>
    <row r="3781" spans="1:2" x14ac:dyDescent="0.25">
      <c r="A3781" s="57">
        <v>30102602</v>
      </c>
      <c r="B3781" s="58" t="s">
        <v>6183</v>
      </c>
    </row>
    <row r="3782" spans="1:2" x14ac:dyDescent="0.25">
      <c r="A3782" s="57">
        <v>30102603</v>
      </c>
      <c r="B3782" s="58" t="s">
        <v>6002</v>
      </c>
    </row>
    <row r="3783" spans="1:2" x14ac:dyDescent="0.25">
      <c r="A3783" s="57">
        <v>30102604</v>
      </c>
      <c r="B3783" s="58" t="s">
        <v>18550</v>
      </c>
    </row>
    <row r="3784" spans="1:2" x14ac:dyDescent="0.25">
      <c r="A3784" s="57">
        <v>30102605</v>
      </c>
      <c r="B3784" s="58" t="s">
        <v>15486</v>
      </c>
    </row>
    <row r="3785" spans="1:2" x14ac:dyDescent="0.25">
      <c r="A3785" s="57">
        <v>30102606</v>
      </c>
      <c r="B3785" s="58" t="s">
        <v>4103</v>
      </c>
    </row>
    <row r="3786" spans="1:2" x14ac:dyDescent="0.25">
      <c r="A3786" s="57">
        <v>30102607</v>
      </c>
      <c r="B3786" s="58" t="s">
        <v>16109</v>
      </c>
    </row>
    <row r="3787" spans="1:2" x14ac:dyDescent="0.25">
      <c r="A3787" s="57">
        <v>30102608</v>
      </c>
      <c r="B3787" s="58" t="s">
        <v>17856</v>
      </c>
    </row>
    <row r="3788" spans="1:2" x14ac:dyDescent="0.25">
      <c r="A3788" s="57">
        <v>30102609</v>
      </c>
      <c r="B3788" s="58" t="s">
        <v>18127</v>
      </c>
    </row>
    <row r="3789" spans="1:2" x14ac:dyDescent="0.25">
      <c r="A3789" s="57">
        <v>30102610</v>
      </c>
      <c r="B3789" s="58" t="s">
        <v>9368</v>
      </c>
    </row>
    <row r="3790" spans="1:2" x14ac:dyDescent="0.25">
      <c r="A3790" s="57">
        <v>30102611</v>
      </c>
      <c r="B3790" s="58" t="s">
        <v>3965</v>
      </c>
    </row>
    <row r="3791" spans="1:2" x14ac:dyDescent="0.25">
      <c r="A3791" s="57">
        <v>30102612</v>
      </c>
      <c r="B3791" s="58" t="s">
        <v>13313</v>
      </c>
    </row>
    <row r="3792" spans="1:2" x14ac:dyDescent="0.25">
      <c r="A3792" s="57">
        <v>30102613</v>
      </c>
      <c r="B3792" s="58" t="s">
        <v>8908</v>
      </c>
    </row>
    <row r="3793" spans="1:2" x14ac:dyDescent="0.25">
      <c r="A3793" s="57">
        <v>30102614</v>
      </c>
      <c r="B3793" s="58" t="s">
        <v>16654</v>
      </c>
    </row>
    <row r="3794" spans="1:2" x14ac:dyDescent="0.25">
      <c r="A3794" s="57">
        <v>30102615</v>
      </c>
      <c r="B3794" s="58" t="s">
        <v>14187</v>
      </c>
    </row>
    <row r="3795" spans="1:2" x14ac:dyDescent="0.25">
      <c r="A3795" s="57">
        <v>30102616</v>
      </c>
      <c r="B3795" s="58" t="s">
        <v>11708</v>
      </c>
    </row>
    <row r="3796" spans="1:2" x14ac:dyDescent="0.25">
      <c r="A3796" s="57">
        <v>30102801</v>
      </c>
      <c r="B3796" s="58" t="s">
        <v>4988</v>
      </c>
    </row>
    <row r="3797" spans="1:2" x14ac:dyDescent="0.25">
      <c r="A3797" s="57">
        <v>30102802</v>
      </c>
      <c r="B3797" s="58" t="s">
        <v>7041</v>
      </c>
    </row>
    <row r="3798" spans="1:2" x14ac:dyDescent="0.25">
      <c r="A3798" s="57">
        <v>30102803</v>
      </c>
      <c r="B3798" s="58" t="s">
        <v>5135</v>
      </c>
    </row>
    <row r="3799" spans="1:2" x14ac:dyDescent="0.25">
      <c r="A3799" s="57">
        <v>30102901</v>
      </c>
      <c r="B3799" s="58" t="s">
        <v>12042</v>
      </c>
    </row>
    <row r="3800" spans="1:2" x14ac:dyDescent="0.25">
      <c r="A3800" s="57">
        <v>30102903</v>
      </c>
      <c r="B3800" s="58" t="s">
        <v>18773</v>
      </c>
    </row>
    <row r="3801" spans="1:2" x14ac:dyDescent="0.25">
      <c r="A3801" s="57">
        <v>30102904</v>
      </c>
      <c r="B3801" s="58" t="s">
        <v>5301</v>
      </c>
    </row>
    <row r="3802" spans="1:2" x14ac:dyDescent="0.25">
      <c r="A3802" s="57">
        <v>30102905</v>
      </c>
      <c r="B3802" s="58" t="s">
        <v>2557</v>
      </c>
    </row>
    <row r="3803" spans="1:2" x14ac:dyDescent="0.25">
      <c r="A3803" s="57">
        <v>30102906</v>
      </c>
      <c r="B3803" s="58" t="s">
        <v>15370</v>
      </c>
    </row>
    <row r="3804" spans="1:2" x14ac:dyDescent="0.25">
      <c r="A3804" s="57">
        <v>30103001</v>
      </c>
      <c r="B3804" s="58" t="s">
        <v>5758</v>
      </c>
    </row>
    <row r="3805" spans="1:2" x14ac:dyDescent="0.25">
      <c r="A3805" s="57">
        <v>30103002</v>
      </c>
      <c r="B3805" s="58" t="s">
        <v>17838</v>
      </c>
    </row>
    <row r="3806" spans="1:2" x14ac:dyDescent="0.25">
      <c r="A3806" s="57">
        <v>30103101</v>
      </c>
      <c r="B3806" s="58" t="s">
        <v>2625</v>
      </c>
    </row>
    <row r="3807" spans="1:2" x14ac:dyDescent="0.25">
      <c r="A3807" s="57">
        <v>30103102</v>
      </c>
      <c r="B3807" s="58" t="s">
        <v>15861</v>
      </c>
    </row>
    <row r="3808" spans="1:2" x14ac:dyDescent="0.25">
      <c r="A3808" s="57">
        <v>30103103</v>
      </c>
      <c r="B3808" s="58" t="s">
        <v>4803</v>
      </c>
    </row>
    <row r="3809" spans="1:2" x14ac:dyDescent="0.25">
      <c r="A3809" s="57">
        <v>30103201</v>
      </c>
      <c r="B3809" s="58" t="s">
        <v>6414</v>
      </c>
    </row>
    <row r="3810" spans="1:2" x14ac:dyDescent="0.25">
      <c r="A3810" s="57">
        <v>30103202</v>
      </c>
      <c r="B3810" s="58" t="s">
        <v>4257</v>
      </c>
    </row>
    <row r="3811" spans="1:2" x14ac:dyDescent="0.25">
      <c r="A3811" s="57">
        <v>30103203</v>
      </c>
      <c r="B3811" s="58" t="s">
        <v>13343</v>
      </c>
    </row>
    <row r="3812" spans="1:2" x14ac:dyDescent="0.25">
      <c r="A3812" s="57">
        <v>30103204</v>
      </c>
      <c r="B3812" s="58" t="s">
        <v>17613</v>
      </c>
    </row>
    <row r="3813" spans="1:2" x14ac:dyDescent="0.25">
      <c r="A3813" s="57">
        <v>30103205</v>
      </c>
      <c r="B3813" s="58" t="s">
        <v>11209</v>
      </c>
    </row>
    <row r="3814" spans="1:2" x14ac:dyDescent="0.25">
      <c r="A3814" s="57">
        <v>30103206</v>
      </c>
      <c r="B3814" s="58" t="s">
        <v>18825</v>
      </c>
    </row>
    <row r="3815" spans="1:2" x14ac:dyDescent="0.25">
      <c r="A3815" s="57">
        <v>30103301</v>
      </c>
      <c r="B3815" s="58" t="s">
        <v>5219</v>
      </c>
    </row>
    <row r="3816" spans="1:2" x14ac:dyDescent="0.25">
      <c r="A3816" s="57">
        <v>30103302</v>
      </c>
      <c r="B3816" s="58" t="s">
        <v>12204</v>
      </c>
    </row>
    <row r="3817" spans="1:2" x14ac:dyDescent="0.25">
      <c r="A3817" s="57">
        <v>30103303</v>
      </c>
      <c r="B3817" s="58" t="s">
        <v>14452</v>
      </c>
    </row>
    <row r="3818" spans="1:2" x14ac:dyDescent="0.25">
      <c r="A3818" s="57">
        <v>30103304</v>
      </c>
      <c r="B3818" s="58" t="s">
        <v>2793</v>
      </c>
    </row>
    <row r="3819" spans="1:2" x14ac:dyDescent="0.25">
      <c r="A3819" s="57">
        <v>30103305</v>
      </c>
      <c r="B3819" s="58" t="s">
        <v>2553</v>
      </c>
    </row>
    <row r="3820" spans="1:2" x14ac:dyDescent="0.25">
      <c r="A3820" s="57">
        <v>30103306</v>
      </c>
      <c r="B3820" s="58" t="s">
        <v>1755</v>
      </c>
    </row>
    <row r="3821" spans="1:2" x14ac:dyDescent="0.25">
      <c r="A3821" s="57">
        <v>30103307</v>
      </c>
      <c r="B3821" s="58" t="s">
        <v>13233</v>
      </c>
    </row>
    <row r="3822" spans="1:2" x14ac:dyDescent="0.25">
      <c r="A3822" s="57">
        <v>30103308</v>
      </c>
      <c r="B3822" s="58" t="s">
        <v>671</v>
      </c>
    </row>
    <row r="3823" spans="1:2" x14ac:dyDescent="0.25">
      <c r="A3823" s="57">
        <v>30103309</v>
      </c>
      <c r="B3823" s="58" t="s">
        <v>8837</v>
      </c>
    </row>
    <row r="3824" spans="1:2" x14ac:dyDescent="0.25">
      <c r="A3824" s="57">
        <v>30103310</v>
      </c>
      <c r="B3824" s="58" t="s">
        <v>4914</v>
      </c>
    </row>
    <row r="3825" spans="1:2" x14ac:dyDescent="0.25">
      <c r="A3825" s="57">
        <v>30103311</v>
      </c>
      <c r="B3825" s="58" t="s">
        <v>6632</v>
      </c>
    </row>
    <row r="3826" spans="1:2" x14ac:dyDescent="0.25">
      <c r="A3826" s="57">
        <v>30103312</v>
      </c>
      <c r="B3826" s="58" t="s">
        <v>11800</v>
      </c>
    </row>
    <row r="3827" spans="1:2" x14ac:dyDescent="0.25">
      <c r="A3827" s="57">
        <v>30103313</v>
      </c>
      <c r="B3827" s="58" t="s">
        <v>791</v>
      </c>
    </row>
    <row r="3828" spans="1:2" x14ac:dyDescent="0.25">
      <c r="A3828" s="57">
        <v>30103401</v>
      </c>
      <c r="B3828" s="58" t="s">
        <v>16426</v>
      </c>
    </row>
    <row r="3829" spans="1:2" x14ac:dyDescent="0.25">
      <c r="A3829" s="57">
        <v>30103402</v>
      </c>
      <c r="B3829" s="58" t="s">
        <v>16106</v>
      </c>
    </row>
    <row r="3830" spans="1:2" x14ac:dyDescent="0.25">
      <c r="A3830" s="57">
        <v>30103403</v>
      </c>
      <c r="B3830" s="58" t="s">
        <v>10241</v>
      </c>
    </row>
    <row r="3831" spans="1:2" x14ac:dyDescent="0.25">
      <c r="A3831" s="57">
        <v>30103404</v>
      </c>
      <c r="B3831" s="58" t="s">
        <v>1259</v>
      </c>
    </row>
    <row r="3832" spans="1:2" x14ac:dyDescent="0.25">
      <c r="A3832" s="57">
        <v>30103405</v>
      </c>
      <c r="B3832" s="58" t="s">
        <v>17767</v>
      </c>
    </row>
    <row r="3833" spans="1:2" x14ac:dyDescent="0.25">
      <c r="A3833" s="57">
        <v>30103406</v>
      </c>
      <c r="B3833" s="58" t="s">
        <v>1647</v>
      </c>
    </row>
    <row r="3834" spans="1:2" x14ac:dyDescent="0.25">
      <c r="A3834" s="57">
        <v>30103407</v>
      </c>
      <c r="B3834" s="58" t="s">
        <v>12232</v>
      </c>
    </row>
    <row r="3835" spans="1:2" x14ac:dyDescent="0.25">
      <c r="A3835" s="57">
        <v>30103408</v>
      </c>
      <c r="B3835" s="58" t="s">
        <v>6469</v>
      </c>
    </row>
    <row r="3836" spans="1:2" x14ac:dyDescent="0.25">
      <c r="A3836" s="57">
        <v>30103409</v>
      </c>
      <c r="B3836" s="58" t="s">
        <v>2184</v>
      </c>
    </row>
    <row r="3837" spans="1:2" x14ac:dyDescent="0.25">
      <c r="A3837" s="57">
        <v>30103410</v>
      </c>
      <c r="B3837" s="58" t="s">
        <v>6263</v>
      </c>
    </row>
    <row r="3838" spans="1:2" x14ac:dyDescent="0.25">
      <c r="A3838" s="57">
        <v>30103411</v>
      </c>
      <c r="B3838" s="58" t="s">
        <v>2650</v>
      </c>
    </row>
    <row r="3839" spans="1:2" x14ac:dyDescent="0.25">
      <c r="A3839" s="57">
        <v>30103412</v>
      </c>
      <c r="B3839" s="58" t="s">
        <v>4682</v>
      </c>
    </row>
    <row r="3840" spans="1:2" x14ac:dyDescent="0.25">
      <c r="A3840" s="57">
        <v>30103413</v>
      </c>
      <c r="B3840" s="58" t="s">
        <v>9589</v>
      </c>
    </row>
    <row r="3841" spans="1:2" x14ac:dyDescent="0.25">
      <c r="A3841" s="57">
        <v>30103501</v>
      </c>
      <c r="B3841" s="58" t="s">
        <v>14105</v>
      </c>
    </row>
    <row r="3842" spans="1:2" x14ac:dyDescent="0.25">
      <c r="A3842" s="57">
        <v>30103502</v>
      </c>
      <c r="B3842" s="58" t="s">
        <v>1202</v>
      </c>
    </row>
    <row r="3843" spans="1:2" x14ac:dyDescent="0.25">
      <c r="A3843" s="57">
        <v>30103503</v>
      </c>
      <c r="B3843" s="58" t="s">
        <v>13054</v>
      </c>
    </row>
    <row r="3844" spans="1:2" x14ac:dyDescent="0.25">
      <c r="A3844" s="57">
        <v>30103504</v>
      </c>
      <c r="B3844" s="58" t="s">
        <v>15534</v>
      </c>
    </row>
    <row r="3845" spans="1:2" x14ac:dyDescent="0.25">
      <c r="A3845" s="57">
        <v>30103505</v>
      </c>
      <c r="B3845" s="58" t="s">
        <v>12649</v>
      </c>
    </row>
    <row r="3846" spans="1:2" x14ac:dyDescent="0.25">
      <c r="A3846" s="57">
        <v>30103506</v>
      </c>
      <c r="B3846" s="58" t="s">
        <v>8970</v>
      </c>
    </row>
    <row r="3847" spans="1:2" x14ac:dyDescent="0.25">
      <c r="A3847" s="57">
        <v>30103507</v>
      </c>
      <c r="B3847" s="58" t="s">
        <v>12191</v>
      </c>
    </row>
    <row r="3848" spans="1:2" x14ac:dyDescent="0.25">
      <c r="A3848" s="57">
        <v>30103508</v>
      </c>
      <c r="B3848" s="58" t="s">
        <v>10353</v>
      </c>
    </row>
    <row r="3849" spans="1:2" x14ac:dyDescent="0.25">
      <c r="A3849" s="57">
        <v>30103509</v>
      </c>
      <c r="B3849" s="58" t="s">
        <v>11640</v>
      </c>
    </row>
    <row r="3850" spans="1:2" x14ac:dyDescent="0.25">
      <c r="A3850" s="57">
        <v>30103510</v>
      </c>
      <c r="B3850" s="58" t="s">
        <v>7550</v>
      </c>
    </row>
    <row r="3851" spans="1:2" x14ac:dyDescent="0.25">
      <c r="A3851" s="57">
        <v>30103511</v>
      </c>
      <c r="B3851" s="58" t="s">
        <v>18106</v>
      </c>
    </row>
    <row r="3852" spans="1:2" x14ac:dyDescent="0.25">
      <c r="A3852" s="57">
        <v>30103512</v>
      </c>
      <c r="B3852" s="58" t="s">
        <v>6612</v>
      </c>
    </row>
    <row r="3853" spans="1:2" x14ac:dyDescent="0.25">
      <c r="A3853" s="57">
        <v>30103513</v>
      </c>
      <c r="B3853" s="58" t="s">
        <v>3048</v>
      </c>
    </row>
    <row r="3854" spans="1:2" x14ac:dyDescent="0.25">
      <c r="A3854" s="57">
        <v>30103514</v>
      </c>
      <c r="B3854" s="58" t="s">
        <v>3968</v>
      </c>
    </row>
    <row r="3855" spans="1:2" x14ac:dyDescent="0.25">
      <c r="A3855" s="57">
        <v>30103515</v>
      </c>
      <c r="B3855" s="58" t="s">
        <v>1942</v>
      </c>
    </row>
    <row r="3856" spans="1:2" x14ac:dyDescent="0.25">
      <c r="A3856" s="57">
        <v>30103601</v>
      </c>
      <c r="B3856" s="58" t="s">
        <v>11444</v>
      </c>
    </row>
    <row r="3857" spans="1:2" x14ac:dyDescent="0.25">
      <c r="A3857" s="57">
        <v>30103602</v>
      </c>
      <c r="B3857" s="58" t="s">
        <v>11937</v>
      </c>
    </row>
    <row r="3858" spans="1:2" x14ac:dyDescent="0.25">
      <c r="A3858" s="57">
        <v>30103603</v>
      </c>
      <c r="B3858" s="58" t="s">
        <v>6808</v>
      </c>
    </row>
    <row r="3859" spans="1:2" x14ac:dyDescent="0.25">
      <c r="A3859" s="57">
        <v>30103604</v>
      </c>
      <c r="B3859" s="58" t="s">
        <v>18416</v>
      </c>
    </row>
    <row r="3860" spans="1:2" x14ac:dyDescent="0.25">
      <c r="A3860" s="57">
        <v>30103605</v>
      </c>
      <c r="B3860" s="58" t="s">
        <v>11529</v>
      </c>
    </row>
    <row r="3861" spans="1:2" x14ac:dyDescent="0.25">
      <c r="A3861" s="57">
        <v>30103606</v>
      </c>
      <c r="B3861" s="58" t="s">
        <v>15136</v>
      </c>
    </row>
    <row r="3862" spans="1:2" x14ac:dyDescent="0.25">
      <c r="A3862" s="57">
        <v>30103607</v>
      </c>
      <c r="B3862" s="58" t="s">
        <v>8686</v>
      </c>
    </row>
    <row r="3863" spans="1:2" x14ac:dyDescent="0.25">
      <c r="A3863" s="57">
        <v>30103608</v>
      </c>
      <c r="B3863" s="58" t="s">
        <v>11330</v>
      </c>
    </row>
    <row r="3864" spans="1:2" x14ac:dyDescent="0.25">
      <c r="A3864" s="57">
        <v>30103701</v>
      </c>
      <c r="B3864" s="58" t="s">
        <v>5272</v>
      </c>
    </row>
    <row r="3865" spans="1:2" x14ac:dyDescent="0.25">
      <c r="A3865" s="57">
        <v>30111501</v>
      </c>
      <c r="B3865" s="58" t="s">
        <v>9200</v>
      </c>
    </row>
    <row r="3866" spans="1:2" x14ac:dyDescent="0.25">
      <c r="A3866" s="57">
        <v>30111502</v>
      </c>
      <c r="B3866" s="58" t="s">
        <v>11263</v>
      </c>
    </row>
    <row r="3867" spans="1:2" x14ac:dyDescent="0.25">
      <c r="A3867" s="57">
        <v>30111503</v>
      </c>
      <c r="B3867" s="58" t="s">
        <v>15001</v>
      </c>
    </row>
    <row r="3868" spans="1:2" x14ac:dyDescent="0.25">
      <c r="A3868" s="57">
        <v>30111504</v>
      </c>
      <c r="B3868" s="58" t="s">
        <v>12827</v>
      </c>
    </row>
    <row r="3869" spans="1:2" x14ac:dyDescent="0.25">
      <c r="A3869" s="57">
        <v>30111601</v>
      </c>
      <c r="B3869" s="58" t="s">
        <v>12778</v>
      </c>
    </row>
    <row r="3870" spans="1:2" x14ac:dyDescent="0.25">
      <c r="A3870" s="57">
        <v>30111602</v>
      </c>
      <c r="B3870" s="58" t="s">
        <v>1036</v>
      </c>
    </row>
    <row r="3871" spans="1:2" x14ac:dyDescent="0.25">
      <c r="A3871" s="57">
        <v>30111603</v>
      </c>
      <c r="B3871" s="58" t="s">
        <v>359</v>
      </c>
    </row>
    <row r="3872" spans="1:2" x14ac:dyDescent="0.25">
      <c r="A3872" s="57">
        <v>30111604</v>
      </c>
      <c r="B3872" s="58" t="s">
        <v>18693</v>
      </c>
    </row>
    <row r="3873" spans="1:2" x14ac:dyDescent="0.25">
      <c r="A3873" s="57">
        <v>30111605</v>
      </c>
      <c r="B3873" s="58" t="s">
        <v>3484</v>
      </c>
    </row>
    <row r="3874" spans="1:2" x14ac:dyDescent="0.25">
      <c r="A3874" s="57">
        <v>30111606</v>
      </c>
      <c r="B3874" s="58" t="s">
        <v>169</v>
      </c>
    </row>
    <row r="3875" spans="1:2" x14ac:dyDescent="0.25">
      <c r="A3875" s="57">
        <v>30111607</v>
      </c>
      <c r="B3875" s="58" t="s">
        <v>7619</v>
      </c>
    </row>
    <row r="3876" spans="1:2" x14ac:dyDescent="0.25">
      <c r="A3876" s="57">
        <v>30111701</v>
      </c>
      <c r="B3876" s="58" t="s">
        <v>8887</v>
      </c>
    </row>
    <row r="3877" spans="1:2" x14ac:dyDescent="0.25">
      <c r="A3877" s="57">
        <v>30121501</v>
      </c>
      <c r="B3877" s="58" t="s">
        <v>13367</v>
      </c>
    </row>
    <row r="3878" spans="1:2" x14ac:dyDescent="0.25">
      <c r="A3878" s="57">
        <v>30121503</v>
      </c>
      <c r="B3878" s="58" t="s">
        <v>5791</v>
      </c>
    </row>
    <row r="3879" spans="1:2" x14ac:dyDescent="0.25">
      <c r="A3879" s="57">
        <v>30121601</v>
      </c>
      <c r="B3879" s="58" t="s">
        <v>10458</v>
      </c>
    </row>
    <row r="3880" spans="1:2" x14ac:dyDescent="0.25">
      <c r="A3880" s="57">
        <v>30121602</v>
      </c>
      <c r="B3880" s="58" t="s">
        <v>17364</v>
      </c>
    </row>
    <row r="3881" spans="1:2" x14ac:dyDescent="0.25">
      <c r="A3881" s="57">
        <v>30121603</v>
      </c>
      <c r="B3881" s="58" t="s">
        <v>2694</v>
      </c>
    </row>
    <row r="3882" spans="1:2" x14ac:dyDescent="0.25">
      <c r="A3882" s="57">
        <v>30121604</v>
      </c>
      <c r="B3882" s="58" t="s">
        <v>4692</v>
      </c>
    </row>
    <row r="3883" spans="1:2" x14ac:dyDescent="0.25">
      <c r="A3883" s="57">
        <v>30121605</v>
      </c>
      <c r="B3883" s="58" t="s">
        <v>8126</v>
      </c>
    </row>
    <row r="3884" spans="1:2" x14ac:dyDescent="0.25">
      <c r="A3884" s="57">
        <v>30131501</v>
      </c>
      <c r="B3884" s="58" t="s">
        <v>3728</v>
      </c>
    </row>
    <row r="3885" spans="1:2" x14ac:dyDescent="0.25">
      <c r="A3885" s="57">
        <v>30131502</v>
      </c>
      <c r="B3885" s="58" t="s">
        <v>4010</v>
      </c>
    </row>
    <row r="3886" spans="1:2" x14ac:dyDescent="0.25">
      <c r="A3886" s="57">
        <v>30131503</v>
      </c>
      <c r="B3886" s="58" t="s">
        <v>2888</v>
      </c>
    </row>
    <row r="3887" spans="1:2" x14ac:dyDescent="0.25">
      <c r="A3887" s="57">
        <v>30131504</v>
      </c>
      <c r="B3887" s="58" t="s">
        <v>2758</v>
      </c>
    </row>
    <row r="3888" spans="1:2" x14ac:dyDescent="0.25">
      <c r="A3888" s="57">
        <v>30131601</v>
      </c>
      <c r="B3888" s="58" t="s">
        <v>5622</v>
      </c>
    </row>
    <row r="3889" spans="1:2" x14ac:dyDescent="0.25">
      <c r="A3889" s="57">
        <v>30131602</v>
      </c>
      <c r="B3889" s="58" t="s">
        <v>5175</v>
      </c>
    </row>
    <row r="3890" spans="1:2" x14ac:dyDescent="0.25">
      <c r="A3890" s="57">
        <v>30131603</v>
      </c>
      <c r="B3890" s="58" t="s">
        <v>14310</v>
      </c>
    </row>
    <row r="3891" spans="1:2" x14ac:dyDescent="0.25">
      <c r="A3891" s="57">
        <v>30131604</v>
      </c>
      <c r="B3891" s="58" t="s">
        <v>8072</v>
      </c>
    </row>
    <row r="3892" spans="1:2" x14ac:dyDescent="0.25">
      <c r="A3892" s="57">
        <v>30131701</v>
      </c>
      <c r="B3892" s="58" t="s">
        <v>3919</v>
      </c>
    </row>
    <row r="3893" spans="1:2" x14ac:dyDescent="0.25">
      <c r="A3893" s="57">
        <v>30131702</v>
      </c>
      <c r="B3893" s="58" t="s">
        <v>706</v>
      </c>
    </row>
    <row r="3894" spans="1:2" x14ac:dyDescent="0.25">
      <c r="A3894" s="57">
        <v>30131703</v>
      </c>
      <c r="B3894" s="58" t="s">
        <v>15192</v>
      </c>
    </row>
    <row r="3895" spans="1:2" x14ac:dyDescent="0.25">
      <c r="A3895" s="57">
        <v>30131704</v>
      </c>
      <c r="B3895" s="58" t="s">
        <v>3473</v>
      </c>
    </row>
    <row r="3896" spans="1:2" x14ac:dyDescent="0.25">
      <c r="A3896" s="57">
        <v>30131705</v>
      </c>
      <c r="B3896" s="58" t="s">
        <v>16123</v>
      </c>
    </row>
    <row r="3897" spans="1:2" x14ac:dyDescent="0.25">
      <c r="A3897" s="57">
        <v>30141501</v>
      </c>
      <c r="B3897" s="58" t="s">
        <v>1550</v>
      </c>
    </row>
    <row r="3898" spans="1:2" x14ac:dyDescent="0.25">
      <c r="A3898" s="57">
        <v>30141503</v>
      </c>
      <c r="B3898" s="58" t="s">
        <v>13718</v>
      </c>
    </row>
    <row r="3899" spans="1:2" x14ac:dyDescent="0.25">
      <c r="A3899" s="57">
        <v>30141505</v>
      </c>
      <c r="B3899" s="58" t="s">
        <v>3970</v>
      </c>
    </row>
    <row r="3900" spans="1:2" x14ac:dyDescent="0.25">
      <c r="A3900" s="57">
        <v>30141508</v>
      </c>
      <c r="B3900" s="58" t="s">
        <v>5596</v>
      </c>
    </row>
    <row r="3901" spans="1:2" x14ac:dyDescent="0.25">
      <c r="A3901" s="57">
        <v>30141510</v>
      </c>
      <c r="B3901" s="58" t="s">
        <v>11785</v>
      </c>
    </row>
    <row r="3902" spans="1:2" x14ac:dyDescent="0.25">
      <c r="A3902" s="57">
        <v>30141511</v>
      </c>
      <c r="B3902" s="58" t="s">
        <v>16765</v>
      </c>
    </row>
    <row r="3903" spans="1:2" x14ac:dyDescent="0.25">
      <c r="A3903" s="57">
        <v>30141512</v>
      </c>
      <c r="B3903" s="58" t="s">
        <v>16035</v>
      </c>
    </row>
    <row r="3904" spans="1:2" x14ac:dyDescent="0.25">
      <c r="A3904" s="57">
        <v>30141513</v>
      </c>
      <c r="B3904" s="58" t="s">
        <v>15820</v>
      </c>
    </row>
    <row r="3905" spans="1:2" x14ac:dyDescent="0.25">
      <c r="A3905" s="57">
        <v>30141601</v>
      </c>
      <c r="B3905" s="58" t="s">
        <v>1801</v>
      </c>
    </row>
    <row r="3906" spans="1:2" x14ac:dyDescent="0.25">
      <c r="A3906" s="57">
        <v>30141602</v>
      </c>
      <c r="B3906" s="58" t="s">
        <v>18382</v>
      </c>
    </row>
    <row r="3907" spans="1:2" x14ac:dyDescent="0.25">
      <c r="A3907" s="57">
        <v>30141603</v>
      </c>
      <c r="B3907" s="58" t="s">
        <v>12546</v>
      </c>
    </row>
    <row r="3908" spans="1:2" x14ac:dyDescent="0.25">
      <c r="A3908" s="57">
        <v>30151501</v>
      </c>
      <c r="B3908" s="58" t="s">
        <v>13257</v>
      </c>
    </row>
    <row r="3909" spans="1:2" x14ac:dyDescent="0.25">
      <c r="A3909" s="57">
        <v>30151502</v>
      </c>
      <c r="B3909" s="58" t="s">
        <v>6522</v>
      </c>
    </row>
    <row r="3910" spans="1:2" x14ac:dyDescent="0.25">
      <c r="A3910" s="57">
        <v>30151503</v>
      </c>
      <c r="B3910" s="58" t="s">
        <v>10005</v>
      </c>
    </row>
    <row r="3911" spans="1:2" x14ac:dyDescent="0.25">
      <c r="A3911" s="57">
        <v>30151504</v>
      </c>
      <c r="B3911" s="58" t="s">
        <v>8652</v>
      </c>
    </row>
    <row r="3912" spans="1:2" x14ac:dyDescent="0.25">
      <c r="A3912" s="57">
        <v>30151505</v>
      </c>
      <c r="B3912" s="58" t="s">
        <v>12880</v>
      </c>
    </row>
    <row r="3913" spans="1:2" x14ac:dyDescent="0.25">
      <c r="A3913" s="57">
        <v>30151506</v>
      </c>
      <c r="B3913" s="58" t="s">
        <v>7330</v>
      </c>
    </row>
    <row r="3914" spans="1:2" x14ac:dyDescent="0.25">
      <c r="A3914" s="57">
        <v>30151507</v>
      </c>
      <c r="B3914" s="58" t="s">
        <v>9422</v>
      </c>
    </row>
    <row r="3915" spans="1:2" x14ac:dyDescent="0.25">
      <c r="A3915" s="57">
        <v>30151508</v>
      </c>
      <c r="B3915" s="58" t="s">
        <v>8390</v>
      </c>
    </row>
    <row r="3916" spans="1:2" x14ac:dyDescent="0.25">
      <c r="A3916" s="57">
        <v>30151509</v>
      </c>
      <c r="B3916" s="58" t="s">
        <v>13985</v>
      </c>
    </row>
    <row r="3917" spans="1:2" x14ac:dyDescent="0.25">
      <c r="A3917" s="57">
        <v>30151510</v>
      </c>
      <c r="B3917" s="58" t="s">
        <v>12257</v>
      </c>
    </row>
    <row r="3918" spans="1:2" x14ac:dyDescent="0.25">
      <c r="A3918" s="57">
        <v>30151601</v>
      </c>
      <c r="B3918" s="58" t="s">
        <v>16634</v>
      </c>
    </row>
    <row r="3919" spans="1:2" x14ac:dyDescent="0.25">
      <c r="A3919" s="57">
        <v>30151602</v>
      </c>
      <c r="B3919" s="58" t="s">
        <v>16589</v>
      </c>
    </row>
    <row r="3920" spans="1:2" x14ac:dyDescent="0.25">
      <c r="A3920" s="57">
        <v>30151603</v>
      </c>
      <c r="B3920" s="58" t="s">
        <v>918</v>
      </c>
    </row>
    <row r="3921" spans="1:2" x14ac:dyDescent="0.25">
      <c r="A3921" s="57">
        <v>30151604</v>
      </c>
      <c r="B3921" s="58" t="s">
        <v>999</v>
      </c>
    </row>
    <row r="3922" spans="1:2" x14ac:dyDescent="0.25">
      <c r="A3922" s="57">
        <v>30151605</v>
      </c>
      <c r="B3922" s="58" t="s">
        <v>7076</v>
      </c>
    </row>
    <row r="3923" spans="1:2" x14ac:dyDescent="0.25">
      <c r="A3923" s="57">
        <v>30151606</v>
      </c>
      <c r="B3923" s="58" t="s">
        <v>15460</v>
      </c>
    </row>
    <row r="3924" spans="1:2" x14ac:dyDescent="0.25">
      <c r="A3924" s="57">
        <v>30151607</v>
      </c>
      <c r="B3924" s="58" t="s">
        <v>13693</v>
      </c>
    </row>
    <row r="3925" spans="1:2" x14ac:dyDescent="0.25">
      <c r="A3925" s="57">
        <v>30151608</v>
      </c>
      <c r="B3925" s="58" t="s">
        <v>14864</v>
      </c>
    </row>
    <row r="3926" spans="1:2" x14ac:dyDescent="0.25">
      <c r="A3926" s="57">
        <v>30151609</v>
      </c>
      <c r="B3926" s="58" t="s">
        <v>16479</v>
      </c>
    </row>
    <row r="3927" spans="1:2" x14ac:dyDescent="0.25">
      <c r="A3927" s="57">
        <v>30151610</v>
      </c>
      <c r="B3927" s="58" t="s">
        <v>4904</v>
      </c>
    </row>
    <row r="3928" spans="1:2" x14ac:dyDescent="0.25">
      <c r="A3928" s="57">
        <v>30151701</v>
      </c>
      <c r="B3928" s="58" t="s">
        <v>11327</v>
      </c>
    </row>
    <row r="3929" spans="1:2" x14ac:dyDescent="0.25">
      <c r="A3929" s="57">
        <v>30151702</v>
      </c>
      <c r="B3929" s="58" t="s">
        <v>10265</v>
      </c>
    </row>
    <row r="3930" spans="1:2" x14ac:dyDescent="0.25">
      <c r="A3930" s="57">
        <v>30151703</v>
      </c>
      <c r="B3930" s="58" t="s">
        <v>5528</v>
      </c>
    </row>
    <row r="3931" spans="1:2" x14ac:dyDescent="0.25">
      <c r="A3931" s="57">
        <v>30151704</v>
      </c>
      <c r="B3931" s="58" t="s">
        <v>11967</v>
      </c>
    </row>
    <row r="3932" spans="1:2" x14ac:dyDescent="0.25">
      <c r="A3932" s="57">
        <v>30151801</v>
      </c>
      <c r="B3932" s="58" t="s">
        <v>7410</v>
      </c>
    </row>
    <row r="3933" spans="1:2" x14ac:dyDescent="0.25">
      <c r="A3933" s="57">
        <v>30151802</v>
      </c>
      <c r="B3933" s="58" t="s">
        <v>4711</v>
      </c>
    </row>
    <row r="3934" spans="1:2" x14ac:dyDescent="0.25">
      <c r="A3934" s="57">
        <v>30151803</v>
      </c>
      <c r="B3934" s="58" t="s">
        <v>14851</v>
      </c>
    </row>
    <row r="3935" spans="1:2" x14ac:dyDescent="0.25">
      <c r="A3935" s="57">
        <v>30151804</v>
      </c>
      <c r="B3935" s="58" t="s">
        <v>14878</v>
      </c>
    </row>
    <row r="3936" spans="1:2" x14ac:dyDescent="0.25">
      <c r="A3936" s="57">
        <v>30151805</v>
      </c>
      <c r="B3936" s="58" t="s">
        <v>9047</v>
      </c>
    </row>
    <row r="3937" spans="1:2" x14ac:dyDescent="0.25">
      <c r="A3937" s="57">
        <v>30151806</v>
      </c>
      <c r="B3937" s="58" t="s">
        <v>18310</v>
      </c>
    </row>
    <row r="3938" spans="1:2" x14ac:dyDescent="0.25">
      <c r="A3938" s="57">
        <v>30151901</v>
      </c>
      <c r="B3938" s="58" t="s">
        <v>10135</v>
      </c>
    </row>
    <row r="3939" spans="1:2" x14ac:dyDescent="0.25">
      <c r="A3939" s="57">
        <v>30151902</v>
      </c>
      <c r="B3939" s="58" t="s">
        <v>8057</v>
      </c>
    </row>
    <row r="3940" spans="1:2" x14ac:dyDescent="0.25">
      <c r="A3940" s="57">
        <v>30152001</v>
      </c>
      <c r="B3940" s="58" t="s">
        <v>14026</v>
      </c>
    </row>
    <row r="3941" spans="1:2" x14ac:dyDescent="0.25">
      <c r="A3941" s="57">
        <v>30152002</v>
      </c>
      <c r="B3941" s="58" t="s">
        <v>17830</v>
      </c>
    </row>
    <row r="3942" spans="1:2" x14ac:dyDescent="0.25">
      <c r="A3942" s="57">
        <v>30152003</v>
      </c>
      <c r="B3942" s="58" t="s">
        <v>5480</v>
      </c>
    </row>
    <row r="3943" spans="1:2" x14ac:dyDescent="0.25">
      <c r="A3943" s="57">
        <v>30152101</v>
      </c>
      <c r="B3943" s="58" t="s">
        <v>8662</v>
      </c>
    </row>
    <row r="3944" spans="1:2" x14ac:dyDescent="0.25">
      <c r="A3944" s="57">
        <v>30161501</v>
      </c>
      <c r="B3944" s="58" t="s">
        <v>11729</v>
      </c>
    </row>
    <row r="3945" spans="1:2" x14ac:dyDescent="0.25">
      <c r="A3945" s="57">
        <v>30161502</v>
      </c>
      <c r="B3945" s="58" t="s">
        <v>13219</v>
      </c>
    </row>
    <row r="3946" spans="1:2" x14ac:dyDescent="0.25">
      <c r="A3946" s="57">
        <v>30161503</v>
      </c>
      <c r="B3946" s="58" t="s">
        <v>6134</v>
      </c>
    </row>
    <row r="3947" spans="1:2" x14ac:dyDescent="0.25">
      <c r="A3947" s="57">
        <v>30161504</v>
      </c>
      <c r="B3947" s="58" t="s">
        <v>9626</v>
      </c>
    </row>
    <row r="3948" spans="1:2" x14ac:dyDescent="0.25">
      <c r="A3948" s="57">
        <v>30161505</v>
      </c>
      <c r="B3948" s="58" t="s">
        <v>150</v>
      </c>
    </row>
    <row r="3949" spans="1:2" x14ac:dyDescent="0.25">
      <c r="A3949" s="57">
        <v>30161507</v>
      </c>
      <c r="B3949" s="58" t="s">
        <v>109</v>
      </c>
    </row>
    <row r="3950" spans="1:2" x14ac:dyDescent="0.25">
      <c r="A3950" s="57">
        <v>30161508</v>
      </c>
      <c r="B3950" s="58" t="s">
        <v>12218</v>
      </c>
    </row>
    <row r="3951" spans="1:2" x14ac:dyDescent="0.25">
      <c r="A3951" s="57">
        <v>30161509</v>
      </c>
      <c r="B3951" s="58" t="s">
        <v>3838</v>
      </c>
    </row>
    <row r="3952" spans="1:2" x14ac:dyDescent="0.25">
      <c r="A3952" s="57">
        <v>30161601</v>
      </c>
      <c r="B3952" s="58" t="s">
        <v>9518</v>
      </c>
    </row>
    <row r="3953" spans="1:2" x14ac:dyDescent="0.25">
      <c r="A3953" s="57">
        <v>30161602</v>
      </c>
      <c r="B3953" s="58" t="s">
        <v>8472</v>
      </c>
    </row>
    <row r="3954" spans="1:2" x14ac:dyDescent="0.25">
      <c r="A3954" s="57">
        <v>30161603</v>
      </c>
      <c r="B3954" s="58" t="s">
        <v>11556</v>
      </c>
    </row>
    <row r="3955" spans="1:2" x14ac:dyDescent="0.25">
      <c r="A3955" s="57">
        <v>30161604</v>
      </c>
      <c r="B3955" s="58" t="s">
        <v>15851</v>
      </c>
    </row>
    <row r="3956" spans="1:2" x14ac:dyDescent="0.25">
      <c r="A3956" s="57">
        <v>30161701</v>
      </c>
      <c r="B3956" s="58" t="s">
        <v>16165</v>
      </c>
    </row>
    <row r="3957" spans="1:2" x14ac:dyDescent="0.25">
      <c r="A3957" s="57">
        <v>30161702</v>
      </c>
      <c r="B3957" s="58" t="s">
        <v>12663</v>
      </c>
    </row>
    <row r="3958" spans="1:2" x14ac:dyDescent="0.25">
      <c r="A3958" s="57">
        <v>30161703</v>
      </c>
      <c r="B3958" s="58" t="s">
        <v>17421</v>
      </c>
    </row>
    <row r="3959" spans="1:2" x14ac:dyDescent="0.25">
      <c r="A3959" s="57">
        <v>30161705</v>
      </c>
      <c r="B3959" s="58" t="s">
        <v>18091</v>
      </c>
    </row>
    <row r="3960" spans="1:2" x14ac:dyDescent="0.25">
      <c r="A3960" s="57">
        <v>30161706</v>
      </c>
      <c r="B3960" s="58" t="s">
        <v>2373</v>
      </c>
    </row>
    <row r="3961" spans="1:2" x14ac:dyDescent="0.25">
      <c r="A3961" s="57">
        <v>30161707</v>
      </c>
      <c r="B3961" s="58" t="s">
        <v>10249</v>
      </c>
    </row>
    <row r="3962" spans="1:2" x14ac:dyDescent="0.25">
      <c r="A3962" s="57">
        <v>30161708</v>
      </c>
      <c r="B3962" s="58" t="s">
        <v>18052</v>
      </c>
    </row>
    <row r="3963" spans="1:2" x14ac:dyDescent="0.25">
      <c r="A3963" s="57">
        <v>30161709</v>
      </c>
      <c r="B3963" s="58" t="s">
        <v>15137</v>
      </c>
    </row>
    <row r="3964" spans="1:2" x14ac:dyDescent="0.25">
      <c r="A3964" s="57">
        <v>30161710</v>
      </c>
      <c r="B3964" s="58" t="s">
        <v>534</v>
      </c>
    </row>
    <row r="3965" spans="1:2" x14ac:dyDescent="0.25">
      <c r="A3965" s="57">
        <v>30161711</v>
      </c>
      <c r="B3965" s="58" t="s">
        <v>296</v>
      </c>
    </row>
    <row r="3966" spans="1:2" x14ac:dyDescent="0.25">
      <c r="A3966" s="57">
        <v>30161712</v>
      </c>
      <c r="B3966" s="58" t="s">
        <v>17897</v>
      </c>
    </row>
    <row r="3967" spans="1:2" x14ac:dyDescent="0.25">
      <c r="A3967" s="57">
        <v>30161713</v>
      </c>
      <c r="B3967" s="58" t="s">
        <v>7781</v>
      </c>
    </row>
    <row r="3968" spans="1:2" x14ac:dyDescent="0.25">
      <c r="A3968" s="57">
        <v>30161714</v>
      </c>
      <c r="B3968" s="58" t="s">
        <v>6088</v>
      </c>
    </row>
    <row r="3969" spans="1:2" x14ac:dyDescent="0.25">
      <c r="A3969" s="57">
        <v>30161715</v>
      </c>
      <c r="B3969" s="58" t="s">
        <v>1420</v>
      </c>
    </row>
    <row r="3970" spans="1:2" x14ac:dyDescent="0.25">
      <c r="A3970" s="57">
        <v>30161716</v>
      </c>
      <c r="B3970" s="58" t="s">
        <v>720</v>
      </c>
    </row>
    <row r="3971" spans="1:2" x14ac:dyDescent="0.25">
      <c r="A3971" s="57">
        <v>30161717</v>
      </c>
      <c r="B3971" s="58" t="s">
        <v>188</v>
      </c>
    </row>
    <row r="3972" spans="1:2" x14ac:dyDescent="0.25">
      <c r="A3972" s="57">
        <v>30161718</v>
      </c>
      <c r="B3972" s="58" t="s">
        <v>245</v>
      </c>
    </row>
    <row r="3973" spans="1:2" x14ac:dyDescent="0.25">
      <c r="A3973" s="57">
        <v>30161719</v>
      </c>
      <c r="B3973" s="58" t="s">
        <v>1766</v>
      </c>
    </row>
    <row r="3974" spans="1:2" x14ac:dyDescent="0.25">
      <c r="A3974" s="57">
        <v>30161801</v>
      </c>
      <c r="B3974" s="58" t="s">
        <v>238</v>
      </c>
    </row>
    <row r="3975" spans="1:2" x14ac:dyDescent="0.25">
      <c r="A3975" s="57">
        <v>30161802</v>
      </c>
      <c r="B3975" s="58" t="s">
        <v>16946</v>
      </c>
    </row>
    <row r="3976" spans="1:2" x14ac:dyDescent="0.25">
      <c r="A3976" s="57">
        <v>30161901</v>
      </c>
      <c r="B3976" s="58" t="s">
        <v>7817</v>
      </c>
    </row>
    <row r="3977" spans="1:2" x14ac:dyDescent="0.25">
      <c r="A3977" s="57">
        <v>30161902</v>
      </c>
      <c r="B3977" s="58" t="s">
        <v>12770</v>
      </c>
    </row>
    <row r="3978" spans="1:2" x14ac:dyDescent="0.25">
      <c r="A3978" s="57">
        <v>30161903</v>
      </c>
      <c r="B3978" s="58" t="s">
        <v>835</v>
      </c>
    </row>
    <row r="3979" spans="1:2" x14ac:dyDescent="0.25">
      <c r="A3979" s="57">
        <v>30161904</v>
      </c>
      <c r="B3979" s="58" t="s">
        <v>527</v>
      </c>
    </row>
    <row r="3980" spans="1:2" x14ac:dyDescent="0.25">
      <c r="A3980" s="57">
        <v>30161905</v>
      </c>
      <c r="B3980" s="58" t="s">
        <v>15203</v>
      </c>
    </row>
    <row r="3981" spans="1:2" x14ac:dyDescent="0.25">
      <c r="A3981" s="57">
        <v>30161906</v>
      </c>
      <c r="B3981" s="58" t="s">
        <v>18750</v>
      </c>
    </row>
    <row r="3982" spans="1:2" x14ac:dyDescent="0.25">
      <c r="A3982" s="57">
        <v>30161907</v>
      </c>
      <c r="B3982" s="58" t="s">
        <v>4334</v>
      </c>
    </row>
    <row r="3983" spans="1:2" x14ac:dyDescent="0.25">
      <c r="A3983" s="57">
        <v>30161908</v>
      </c>
      <c r="B3983" s="58" t="s">
        <v>15545</v>
      </c>
    </row>
    <row r="3984" spans="1:2" x14ac:dyDescent="0.25">
      <c r="A3984" s="57">
        <v>30171501</v>
      </c>
      <c r="B3984" s="58" t="s">
        <v>14235</v>
      </c>
    </row>
    <row r="3985" spans="1:2" x14ac:dyDescent="0.25">
      <c r="A3985" s="57">
        <v>30171502</v>
      </c>
      <c r="B3985" s="58" t="s">
        <v>17865</v>
      </c>
    </row>
    <row r="3986" spans="1:2" x14ac:dyDescent="0.25">
      <c r="A3986" s="57">
        <v>30171503</v>
      </c>
      <c r="B3986" s="58" t="s">
        <v>13887</v>
      </c>
    </row>
    <row r="3987" spans="1:2" x14ac:dyDescent="0.25">
      <c r="A3987" s="57">
        <v>30171504</v>
      </c>
      <c r="B3987" s="58" t="s">
        <v>6975</v>
      </c>
    </row>
    <row r="3988" spans="1:2" x14ac:dyDescent="0.25">
      <c r="A3988" s="57">
        <v>30171505</v>
      </c>
      <c r="B3988" s="58" t="s">
        <v>16418</v>
      </c>
    </row>
    <row r="3989" spans="1:2" x14ac:dyDescent="0.25">
      <c r="A3989" s="57">
        <v>30171506</v>
      </c>
      <c r="B3989" s="58" t="s">
        <v>13425</v>
      </c>
    </row>
    <row r="3990" spans="1:2" x14ac:dyDescent="0.25">
      <c r="A3990" s="57">
        <v>30171507</v>
      </c>
      <c r="B3990" s="58" t="s">
        <v>4544</v>
      </c>
    </row>
    <row r="3991" spans="1:2" x14ac:dyDescent="0.25">
      <c r="A3991" s="57">
        <v>30171508</v>
      </c>
      <c r="B3991" s="58" t="s">
        <v>6064</v>
      </c>
    </row>
    <row r="3992" spans="1:2" x14ac:dyDescent="0.25">
      <c r="A3992" s="57">
        <v>30171509</v>
      </c>
      <c r="B3992" s="58" t="s">
        <v>4199</v>
      </c>
    </row>
    <row r="3993" spans="1:2" x14ac:dyDescent="0.25">
      <c r="A3993" s="57">
        <v>30171510</v>
      </c>
      <c r="B3993" s="58" t="s">
        <v>16071</v>
      </c>
    </row>
    <row r="3994" spans="1:2" x14ac:dyDescent="0.25">
      <c r="A3994" s="57">
        <v>30171511</v>
      </c>
      <c r="B3994" s="58" t="s">
        <v>8817</v>
      </c>
    </row>
    <row r="3995" spans="1:2" x14ac:dyDescent="0.25">
      <c r="A3995" s="57">
        <v>30171512</v>
      </c>
      <c r="B3995" s="58" t="s">
        <v>10288</v>
      </c>
    </row>
    <row r="3996" spans="1:2" x14ac:dyDescent="0.25">
      <c r="A3996" s="57">
        <v>30171513</v>
      </c>
      <c r="B3996" s="58" t="s">
        <v>16000</v>
      </c>
    </row>
    <row r="3997" spans="1:2" x14ac:dyDescent="0.25">
      <c r="A3997" s="57">
        <v>30171514</v>
      </c>
      <c r="B3997" s="58" t="s">
        <v>18602</v>
      </c>
    </row>
    <row r="3998" spans="1:2" x14ac:dyDescent="0.25">
      <c r="A3998" s="57">
        <v>30171604</v>
      </c>
      <c r="B3998" s="58" t="s">
        <v>3253</v>
      </c>
    </row>
    <row r="3999" spans="1:2" x14ac:dyDescent="0.25">
      <c r="A3999" s="57">
        <v>30171605</v>
      </c>
      <c r="B3999" s="58" t="s">
        <v>18511</v>
      </c>
    </row>
    <row r="4000" spans="1:2" x14ac:dyDescent="0.25">
      <c r="A4000" s="57">
        <v>30171606</v>
      </c>
      <c r="B4000" s="58" t="s">
        <v>12413</v>
      </c>
    </row>
    <row r="4001" spans="1:2" x14ac:dyDescent="0.25">
      <c r="A4001" s="57">
        <v>30171607</v>
      </c>
      <c r="B4001" s="58" t="s">
        <v>14416</v>
      </c>
    </row>
    <row r="4002" spans="1:2" x14ac:dyDescent="0.25">
      <c r="A4002" s="57">
        <v>30171608</v>
      </c>
      <c r="B4002" s="58" t="s">
        <v>7139</v>
      </c>
    </row>
    <row r="4003" spans="1:2" x14ac:dyDescent="0.25">
      <c r="A4003" s="57">
        <v>30171609</v>
      </c>
      <c r="B4003" s="58" t="s">
        <v>9315</v>
      </c>
    </row>
    <row r="4004" spans="1:2" x14ac:dyDescent="0.25">
      <c r="A4004" s="57">
        <v>30171610</v>
      </c>
      <c r="B4004" s="58" t="s">
        <v>18496</v>
      </c>
    </row>
    <row r="4005" spans="1:2" x14ac:dyDescent="0.25">
      <c r="A4005" s="57">
        <v>30171611</v>
      </c>
      <c r="B4005" s="58" t="s">
        <v>18087</v>
      </c>
    </row>
    <row r="4006" spans="1:2" x14ac:dyDescent="0.25">
      <c r="A4006" s="57">
        <v>30171612</v>
      </c>
      <c r="B4006" s="58" t="s">
        <v>5307</v>
      </c>
    </row>
    <row r="4007" spans="1:2" x14ac:dyDescent="0.25">
      <c r="A4007" s="57">
        <v>30171613</v>
      </c>
      <c r="B4007" s="58" t="s">
        <v>6272</v>
      </c>
    </row>
    <row r="4008" spans="1:2" x14ac:dyDescent="0.25">
      <c r="A4008" s="57">
        <v>30171614</v>
      </c>
      <c r="B4008" s="58" t="s">
        <v>14949</v>
      </c>
    </row>
    <row r="4009" spans="1:2" x14ac:dyDescent="0.25">
      <c r="A4009" s="57">
        <v>30171615</v>
      </c>
      <c r="B4009" s="58" t="s">
        <v>14254</v>
      </c>
    </row>
    <row r="4010" spans="1:2" x14ac:dyDescent="0.25">
      <c r="A4010" s="57">
        <v>30171701</v>
      </c>
      <c r="B4010" s="58" t="s">
        <v>14276</v>
      </c>
    </row>
    <row r="4011" spans="1:2" x14ac:dyDescent="0.25">
      <c r="A4011" s="57">
        <v>30171703</v>
      </c>
      <c r="B4011" s="58" t="s">
        <v>12777</v>
      </c>
    </row>
    <row r="4012" spans="1:2" x14ac:dyDescent="0.25">
      <c r="A4012" s="57">
        <v>30171704</v>
      </c>
      <c r="B4012" s="58" t="s">
        <v>9443</v>
      </c>
    </row>
    <row r="4013" spans="1:2" x14ac:dyDescent="0.25">
      <c r="A4013" s="57">
        <v>30171705</v>
      </c>
      <c r="B4013" s="58" t="s">
        <v>15994</v>
      </c>
    </row>
    <row r="4014" spans="1:2" x14ac:dyDescent="0.25">
      <c r="A4014" s="57">
        <v>30171706</v>
      </c>
      <c r="B4014" s="58" t="s">
        <v>14361</v>
      </c>
    </row>
    <row r="4015" spans="1:2" x14ac:dyDescent="0.25">
      <c r="A4015" s="57">
        <v>30171707</v>
      </c>
      <c r="B4015" s="58" t="s">
        <v>11828</v>
      </c>
    </row>
    <row r="4016" spans="1:2" x14ac:dyDescent="0.25">
      <c r="A4016" s="57">
        <v>30171708</v>
      </c>
      <c r="B4016" s="58" t="s">
        <v>8212</v>
      </c>
    </row>
    <row r="4017" spans="1:2" x14ac:dyDescent="0.25">
      <c r="A4017" s="57">
        <v>30171709</v>
      </c>
      <c r="B4017" s="58" t="s">
        <v>15455</v>
      </c>
    </row>
    <row r="4018" spans="1:2" x14ac:dyDescent="0.25">
      <c r="A4018" s="57">
        <v>30171801</v>
      </c>
      <c r="B4018" s="58" t="s">
        <v>8839</v>
      </c>
    </row>
    <row r="4019" spans="1:2" x14ac:dyDescent="0.25">
      <c r="A4019" s="57">
        <v>30171802</v>
      </c>
      <c r="B4019" s="58" t="s">
        <v>9769</v>
      </c>
    </row>
    <row r="4020" spans="1:2" x14ac:dyDescent="0.25">
      <c r="A4020" s="57">
        <v>30171803</v>
      </c>
      <c r="B4020" s="58" t="s">
        <v>9181</v>
      </c>
    </row>
    <row r="4021" spans="1:2" x14ac:dyDescent="0.25">
      <c r="A4021" s="57">
        <v>30171901</v>
      </c>
      <c r="B4021" s="58" t="s">
        <v>6021</v>
      </c>
    </row>
    <row r="4022" spans="1:2" x14ac:dyDescent="0.25">
      <c r="A4022" s="57">
        <v>30171902</v>
      </c>
      <c r="B4022" s="58" t="s">
        <v>859</v>
      </c>
    </row>
    <row r="4023" spans="1:2" x14ac:dyDescent="0.25">
      <c r="A4023" s="57">
        <v>30171903</v>
      </c>
      <c r="B4023" s="58" t="s">
        <v>12958</v>
      </c>
    </row>
    <row r="4024" spans="1:2" x14ac:dyDescent="0.25">
      <c r="A4024" s="57">
        <v>30171904</v>
      </c>
      <c r="B4024" s="58" t="s">
        <v>1826</v>
      </c>
    </row>
    <row r="4025" spans="1:2" x14ac:dyDescent="0.25">
      <c r="A4025" s="57">
        <v>30171905</v>
      </c>
      <c r="B4025" s="58" t="s">
        <v>13239</v>
      </c>
    </row>
    <row r="4026" spans="1:2" x14ac:dyDescent="0.25">
      <c r="A4026" s="57">
        <v>30171906</v>
      </c>
      <c r="B4026" s="58" t="s">
        <v>10307</v>
      </c>
    </row>
    <row r="4027" spans="1:2" x14ac:dyDescent="0.25">
      <c r="A4027" s="57">
        <v>30172001</v>
      </c>
      <c r="B4027" s="58" t="s">
        <v>4928</v>
      </c>
    </row>
    <row r="4028" spans="1:2" x14ac:dyDescent="0.25">
      <c r="A4028" s="57">
        <v>30172002</v>
      </c>
      <c r="B4028" s="58" t="s">
        <v>17972</v>
      </c>
    </row>
    <row r="4029" spans="1:2" x14ac:dyDescent="0.25">
      <c r="A4029" s="57">
        <v>30181501</v>
      </c>
      <c r="B4029" s="58" t="s">
        <v>533</v>
      </c>
    </row>
    <row r="4030" spans="1:2" x14ac:dyDescent="0.25">
      <c r="A4030" s="57">
        <v>30181502</v>
      </c>
      <c r="B4030" s="58" t="s">
        <v>15217</v>
      </c>
    </row>
    <row r="4031" spans="1:2" x14ac:dyDescent="0.25">
      <c r="A4031" s="57">
        <v>30181503</v>
      </c>
      <c r="B4031" s="58" t="s">
        <v>10577</v>
      </c>
    </row>
    <row r="4032" spans="1:2" x14ac:dyDescent="0.25">
      <c r="A4032" s="57">
        <v>30181504</v>
      </c>
      <c r="B4032" s="58" t="s">
        <v>4058</v>
      </c>
    </row>
    <row r="4033" spans="1:2" x14ac:dyDescent="0.25">
      <c r="A4033" s="57">
        <v>30181505</v>
      </c>
      <c r="B4033" s="58" t="s">
        <v>16694</v>
      </c>
    </row>
    <row r="4034" spans="1:2" x14ac:dyDescent="0.25">
      <c r="A4034" s="57">
        <v>30181506</v>
      </c>
      <c r="B4034" s="58" t="s">
        <v>5407</v>
      </c>
    </row>
    <row r="4035" spans="1:2" x14ac:dyDescent="0.25">
      <c r="A4035" s="57">
        <v>30181507</v>
      </c>
      <c r="B4035" s="58" t="s">
        <v>6993</v>
      </c>
    </row>
    <row r="4036" spans="1:2" x14ac:dyDescent="0.25">
      <c r="A4036" s="57">
        <v>30181508</v>
      </c>
      <c r="B4036" s="58" t="s">
        <v>15191</v>
      </c>
    </row>
    <row r="4037" spans="1:2" x14ac:dyDescent="0.25">
      <c r="A4037" s="57">
        <v>30181509</v>
      </c>
      <c r="B4037" s="58" t="s">
        <v>5626</v>
      </c>
    </row>
    <row r="4038" spans="1:2" x14ac:dyDescent="0.25">
      <c r="A4038" s="57">
        <v>30181510</v>
      </c>
      <c r="B4038" s="58" t="s">
        <v>15705</v>
      </c>
    </row>
    <row r="4039" spans="1:2" x14ac:dyDescent="0.25">
      <c r="A4039" s="57">
        <v>30181511</v>
      </c>
      <c r="B4039" s="58" t="s">
        <v>16694</v>
      </c>
    </row>
    <row r="4040" spans="1:2" x14ac:dyDescent="0.25">
      <c r="A4040" s="57">
        <v>30181512</v>
      </c>
      <c r="B4040" s="58" t="s">
        <v>17061</v>
      </c>
    </row>
    <row r="4041" spans="1:2" x14ac:dyDescent="0.25">
      <c r="A4041" s="57">
        <v>30181513</v>
      </c>
      <c r="B4041" s="58" t="s">
        <v>3881</v>
      </c>
    </row>
    <row r="4042" spans="1:2" x14ac:dyDescent="0.25">
      <c r="A4042" s="57">
        <v>30181514</v>
      </c>
      <c r="B4042" s="58" t="s">
        <v>6408</v>
      </c>
    </row>
    <row r="4043" spans="1:2" x14ac:dyDescent="0.25">
      <c r="A4043" s="57">
        <v>30181515</v>
      </c>
      <c r="B4043" s="58" t="s">
        <v>4424</v>
      </c>
    </row>
    <row r="4044" spans="1:2" x14ac:dyDescent="0.25">
      <c r="A4044" s="57">
        <v>30191501</v>
      </c>
      <c r="B4044" s="58" t="s">
        <v>4334</v>
      </c>
    </row>
    <row r="4045" spans="1:2" x14ac:dyDescent="0.25">
      <c r="A4045" s="57">
        <v>30191502</v>
      </c>
      <c r="B4045" s="58" t="s">
        <v>4626</v>
      </c>
    </row>
    <row r="4046" spans="1:2" x14ac:dyDescent="0.25">
      <c r="A4046" s="57">
        <v>30191505</v>
      </c>
      <c r="B4046" s="58" t="s">
        <v>7060</v>
      </c>
    </row>
    <row r="4047" spans="1:2" x14ac:dyDescent="0.25">
      <c r="A4047" s="57">
        <v>30191601</v>
      </c>
      <c r="B4047" s="58" t="s">
        <v>17560</v>
      </c>
    </row>
    <row r="4048" spans="1:2" x14ac:dyDescent="0.25">
      <c r="A4048" s="57">
        <v>30191602</v>
      </c>
      <c r="B4048" s="58" t="s">
        <v>4474</v>
      </c>
    </row>
    <row r="4049" spans="1:2" x14ac:dyDescent="0.25">
      <c r="A4049" s="57">
        <v>30191603</v>
      </c>
      <c r="B4049" s="58" t="s">
        <v>8867</v>
      </c>
    </row>
    <row r="4050" spans="1:2" x14ac:dyDescent="0.25">
      <c r="A4050" s="57">
        <v>30201501</v>
      </c>
      <c r="B4050" s="58" t="s">
        <v>18327</v>
      </c>
    </row>
    <row r="4051" spans="1:2" x14ac:dyDescent="0.25">
      <c r="A4051" s="57">
        <v>30201502</v>
      </c>
      <c r="B4051" s="58" t="s">
        <v>7036</v>
      </c>
    </row>
    <row r="4052" spans="1:2" x14ac:dyDescent="0.25">
      <c r="A4052" s="57">
        <v>30201601</v>
      </c>
      <c r="B4052" s="58" t="s">
        <v>2060</v>
      </c>
    </row>
    <row r="4053" spans="1:2" x14ac:dyDescent="0.25">
      <c r="A4053" s="57">
        <v>30201602</v>
      </c>
      <c r="B4053" s="58" t="s">
        <v>15091</v>
      </c>
    </row>
    <row r="4054" spans="1:2" x14ac:dyDescent="0.25">
      <c r="A4054" s="57">
        <v>30201603</v>
      </c>
      <c r="B4054" s="58" t="s">
        <v>6802</v>
      </c>
    </row>
    <row r="4055" spans="1:2" x14ac:dyDescent="0.25">
      <c r="A4055" s="57">
        <v>30201604</v>
      </c>
      <c r="B4055" s="58" t="s">
        <v>17589</v>
      </c>
    </row>
    <row r="4056" spans="1:2" x14ac:dyDescent="0.25">
      <c r="A4056" s="57">
        <v>30201605</v>
      </c>
      <c r="B4056" s="58" t="s">
        <v>7595</v>
      </c>
    </row>
    <row r="4057" spans="1:2" x14ac:dyDescent="0.25">
      <c r="A4057" s="57">
        <v>30201606</v>
      </c>
      <c r="B4057" s="58" t="s">
        <v>11097</v>
      </c>
    </row>
    <row r="4058" spans="1:2" x14ac:dyDescent="0.25">
      <c r="A4058" s="57">
        <v>30201701</v>
      </c>
      <c r="B4058" s="58" t="s">
        <v>13075</v>
      </c>
    </row>
    <row r="4059" spans="1:2" x14ac:dyDescent="0.25">
      <c r="A4059" s="57">
        <v>30201702</v>
      </c>
      <c r="B4059" s="58" t="s">
        <v>12851</v>
      </c>
    </row>
    <row r="4060" spans="1:2" x14ac:dyDescent="0.25">
      <c r="A4060" s="57">
        <v>30201703</v>
      </c>
      <c r="B4060" s="58" t="s">
        <v>2548</v>
      </c>
    </row>
    <row r="4061" spans="1:2" x14ac:dyDescent="0.25">
      <c r="A4061" s="57">
        <v>30201704</v>
      </c>
      <c r="B4061" s="58" t="s">
        <v>4025</v>
      </c>
    </row>
    <row r="4062" spans="1:2" x14ac:dyDescent="0.25">
      <c r="A4062" s="57">
        <v>30201705</v>
      </c>
      <c r="B4062" s="58" t="s">
        <v>346</v>
      </c>
    </row>
    <row r="4063" spans="1:2" x14ac:dyDescent="0.25">
      <c r="A4063" s="57">
        <v>30201706</v>
      </c>
      <c r="B4063" s="58" t="s">
        <v>15596</v>
      </c>
    </row>
    <row r="4064" spans="1:2" x14ac:dyDescent="0.25">
      <c r="A4064" s="57">
        <v>30201707</v>
      </c>
      <c r="B4064" s="58" t="s">
        <v>4076</v>
      </c>
    </row>
    <row r="4065" spans="1:2" x14ac:dyDescent="0.25">
      <c r="A4065" s="57">
        <v>30201708</v>
      </c>
      <c r="B4065" s="58" t="s">
        <v>12071</v>
      </c>
    </row>
    <row r="4066" spans="1:2" x14ac:dyDescent="0.25">
      <c r="A4066" s="57">
        <v>30201710</v>
      </c>
      <c r="B4066" s="58" t="s">
        <v>12665</v>
      </c>
    </row>
    <row r="4067" spans="1:2" x14ac:dyDescent="0.25">
      <c r="A4067" s="57">
        <v>30201711</v>
      </c>
      <c r="B4067" s="58" t="s">
        <v>17531</v>
      </c>
    </row>
    <row r="4068" spans="1:2" x14ac:dyDescent="0.25">
      <c r="A4068" s="57">
        <v>30201712</v>
      </c>
      <c r="B4068" s="58" t="s">
        <v>1685</v>
      </c>
    </row>
    <row r="4069" spans="1:2" x14ac:dyDescent="0.25">
      <c r="A4069" s="57">
        <v>30201801</v>
      </c>
      <c r="B4069" s="58" t="s">
        <v>17686</v>
      </c>
    </row>
    <row r="4070" spans="1:2" x14ac:dyDescent="0.25">
      <c r="A4070" s="57">
        <v>30201802</v>
      </c>
      <c r="B4070" s="58" t="s">
        <v>15</v>
      </c>
    </row>
    <row r="4071" spans="1:2" x14ac:dyDescent="0.25">
      <c r="A4071" s="57">
        <v>30201803</v>
      </c>
      <c r="B4071" s="58" t="s">
        <v>8736</v>
      </c>
    </row>
    <row r="4072" spans="1:2" x14ac:dyDescent="0.25">
      <c r="A4072" s="57">
        <v>30201901</v>
      </c>
      <c r="B4072" s="58" t="s">
        <v>3431</v>
      </c>
    </row>
    <row r="4073" spans="1:2" x14ac:dyDescent="0.25">
      <c r="A4073" s="57">
        <v>30201902</v>
      </c>
      <c r="B4073" s="58" t="s">
        <v>14973</v>
      </c>
    </row>
    <row r="4074" spans="1:2" x14ac:dyDescent="0.25">
      <c r="A4074" s="57">
        <v>30201903</v>
      </c>
      <c r="B4074" s="58" t="s">
        <v>2869</v>
      </c>
    </row>
    <row r="4075" spans="1:2" x14ac:dyDescent="0.25">
      <c r="A4075" s="57">
        <v>30201904</v>
      </c>
      <c r="B4075" s="58" t="s">
        <v>18589</v>
      </c>
    </row>
    <row r="4076" spans="1:2" x14ac:dyDescent="0.25">
      <c r="A4076" s="57">
        <v>30221001</v>
      </c>
      <c r="B4076" s="58" t="s">
        <v>6468</v>
      </c>
    </row>
    <row r="4077" spans="1:2" x14ac:dyDescent="0.25">
      <c r="A4077" s="57">
        <v>30221002</v>
      </c>
      <c r="B4077" s="58" t="s">
        <v>9772</v>
      </c>
    </row>
    <row r="4078" spans="1:2" x14ac:dyDescent="0.25">
      <c r="A4078" s="57">
        <v>30221003</v>
      </c>
      <c r="B4078" s="58" t="s">
        <v>7106</v>
      </c>
    </row>
    <row r="4079" spans="1:2" x14ac:dyDescent="0.25">
      <c r="A4079" s="57">
        <v>30221004</v>
      </c>
      <c r="B4079" s="58" t="s">
        <v>14620</v>
      </c>
    </row>
    <row r="4080" spans="1:2" x14ac:dyDescent="0.25">
      <c r="A4080" s="57">
        <v>30221005</v>
      </c>
      <c r="B4080" s="58" t="s">
        <v>17166</v>
      </c>
    </row>
    <row r="4081" spans="1:2" x14ac:dyDescent="0.25">
      <c r="A4081" s="57">
        <v>30221006</v>
      </c>
      <c r="B4081" s="58" t="s">
        <v>16411</v>
      </c>
    </row>
    <row r="4082" spans="1:2" x14ac:dyDescent="0.25">
      <c r="A4082" s="57">
        <v>30221007</v>
      </c>
      <c r="B4082" s="58" t="s">
        <v>4277</v>
      </c>
    </row>
    <row r="4083" spans="1:2" x14ac:dyDescent="0.25">
      <c r="A4083" s="57">
        <v>30221009</v>
      </c>
      <c r="B4083" s="58" t="s">
        <v>16061</v>
      </c>
    </row>
    <row r="4084" spans="1:2" x14ac:dyDescent="0.25">
      <c r="A4084" s="57">
        <v>30221010</v>
      </c>
      <c r="B4084" s="58" t="s">
        <v>1558</v>
      </c>
    </row>
    <row r="4085" spans="1:2" x14ac:dyDescent="0.25">
      <c r="A4085" s="57">
        <v>30221011</v>
      </c>
      <c r="B4085" s="58" t="s">
        <v>7610</v>
      </c>
    </row>
    <row r="4086" spans="1:2" x14ac:dyDescent="0.25">
      <c r="A4086" s="57">
        <v>30221012</v>
      </c>
      <c r="B4086" s="58" t="s">
        <v>17344</v>
      </c>
    </row>
    <row r="4087" spans="1:2" x14ac:dyDescent="0.25">
      <c r="A4087" s="57">
        <v>30221013</v>
      </c>
      <c r="B4087" s="58" t="s">
        <v>2449</v>
      </c>
    </row>
    <row r="4088" spans="1:2" x14ac:dyDescent="0.25">
      <c r="A4088" s="57">
        <v>30221014</v>
      </c>
      <c r="B4088" s="58" t="s">
        <v>2969</v>
      </c>
    </row>
    <row r="4089" spans="1:2" x14ac:dyDescent="0.25">
      <c r="A4089" s="57">
        <v>30222001</v>
      </c>
      <c r="B4089" s="58" t="s">
        <v>13811</v>
      </c>
    </row>
    <row r="4090" spans="1:2" x14ac:dyDescent="0.25">
      <c r="A4090" s="57">
        <v>30222002</v>
      </c>
      <c r="B4090" s="58" t="s">
        <v>1101</v>
      </c>
    </row>
    <row r="4091" spans="1:2" x14ac:dyDescent="0.25">
      <c r="A4091" s="57">
        <v>30222003</v>
      </c>
      <c r="B4091" s="58" t="s">
        <v>2186</v>
      </c>
    </row>
    <row r="4092" spans="1:2" x14ac:dyDescent="0.25">
      <c r="A4092" s="57">
        <v>30222004</v>
      </c>
      <c r="B4092" s="58" t="s">
        <v>7190</v>
      </c>
    </row>
    <row r="4093" spans="1:2" x14ac:dyDescent="0.25">
      <c r="A4093" s="57">
        <v>30222005</v>
      </c>
      <c r="B4093" s="58" t="s">
        <v>10549</v>
      </c>
    </row>
    <row r="4094" spans="1:2" x14ac:dyDescent="0.25">
      <c r="A4094" s="57">
        <v>30222006</v>
      </c>
      <c r="B4094" s="58" t="s">
        <v>1743</v>
      </c>
    </row>
    <row r="4095" spans="1:2" x14ac:dyDescent="0.25">
      <c r="A4095" s="57">
        <v>30222007</v>
      </c>
      <c r="B4095" s="58" t="s">
        <v>10492</v>
      </c>
    </row>
    <row r="4096" spans="1:2" x14ac:dyDescent="0.25">
      <c r="A4096" s="57">
        <v>30222008</v>
      </c>
      <c r="B4096" s="58" t="s">
        <v>7614</v>
      </c>
    </row>
    <row r="4097" spans="1:2" x14ac:dyDescent="0.25">
      <c r="A4097" s="57">
        <v>30222009</v>
      </c>
      <c r="B4097" s="58" t="s">
        <v>9869</v>
      </c>
    </row>
    <row r="4098" spans="1:2" x14ac:dyDescent="0.25">
      <c r="A4098" s="57">
        <v>30222010</v>
      </c>
      <c r="B4098" s="58" t="s">
        <v>3469</v>
      </c>
    </row>
    <row r="4099" spans="1:2" x14ac:dyDescent="0.25">
      <c r="A4099" s="57">
        <v>30222011</v>
      </c>
      <c r="B4099" s="58" t="s">
        <v>5698</v>
      </c>
    </row>
    <row r="4100" spans="1:2" x14ac:dyDescent="0.25">
      <c r="A4100" s="57">
        <v>30222012</v>
      </c>
      <c r="B4100" s="58" t="s">
        <v>10507</v>
      </c>
    </row>
    <row r="4101" spans="1:2" x14ac:dyDescent="0.25">
      <c r="A4101" s="57">
        <v>30222013</v>
      </c>
      <c r="B4101" s="58" t="s">
        <v>12771</v>
      </c>
    </row>
    <row r="4102" spans="1:2" x14ac:dyDescent="0.25">
      <c r="A4102" s="57">
        <v>30222014</v>
      </c>
      <c r="B4102" s="58" t="s">
        <v>7569</v>
      </c>
    </row>
    <row r="4103" spans="1:2" x14ac:dyDescent="0.25">
      <c r="A4103" s="57">
        <v>30222015</v>
      </c>
      <c r="B4103" s="58" t="s">
        <v>2423</v>
      </c>
    </row>
    <row r="4104" spans="1:2" x14ac:dyDescent="0.25">
      <c r="A4104" s="57">
        <v>30222016</v>
      </c>
      <c r="B4104" s="58" t="s">
        <v>2178</v>
      </c>
    </row>
    <row r="4105" spans="1:2" x14ac:dyDescent="0.25">
      <c r="A4105" s="57">
        <v>30222017</v>
      </c>
      <c r="B4105" s="58" t="s">
        <v>16570</v>
      </c>
    </row>
    <row r="4106" spans="1:2" x14ac:dyDescent="0.25">
      <c r="A4106" s="57">
        <v>30222018</v>
      </c>
      <c r="B4106" s="58" t="s">
        <v>17978</v>
      </c>
    </row>
    <row r="4107" spans="1:2" x14ac:dyDescent="0.25">
      <c r="A4107" s="57">
        <v>30222019</v>
      </c>
      <c r="B4107" s="58" t="s">
        <v>12453</v>
      </c>
    </row>
    <row r="4108" spans="1:2" x14ac:dyDescent="0.25">
      <c r="A4108" s="57">
        <v>30222020</v>
      </c>
      <c r="B4108" s="58" t="s">
        <v>644</v>
      </c>
    </row>
    <row r="4109" spans="1:2" x14ac:dyDescent="0.25">
      <c r="A4109" s="57">
        <v>30222021</v>
      </c>
      <c r="B4109" s="58" t="s">
        <v>16280</v>
      </c>
    </row>
    <row r="4110" spans="1:2" x14ac:dyDescent="0.25">
      <c r="A4110" s="57">
        <v>30222022</v>
      </c>
      <c r="B4110" s="58" t="s">
        <v>8788</v>
      </c>
    </row>
    <row r="4111" spans="1:2" x14ac:dyDescent="0.25">
      <c r="A4111" s="57">
        <v>30222023</v>
      </c>
      <c r="B4111" s="58" t="s">
        <v>18571</v>
      </c>
    </row>
    <row r="4112" spans="1:2" x14ac:dyDescent="0.25">
      <c r="A4112" s="57">
        <v>30222024</v>
      </c>
      <c r="B4112" s="58" t="s">
        <v>6079</v>
      </c>
    </row>
    <row r="4113" spans="1:2" x14ac:dyDescent="0.25">
      <c r="A4113" s="57">
        <v>30222025</v>
      </c>
      <c r="B4113" s="58" t="s">
        <v>396</v>
      </c>
    </row>
    <row r="4114" spans="1:2" x14ac:dyDescent="0.25">
      <c r="A4114" s="57">
        <v>30222026</v>
      </c>
      <c r="B4114" s="58" t="s">
        <v>1203</v>
      </c>
    </row>
    <row r="4115" spans="1:2" x14ac:dyDescent="0.25">
      <c r="A4115" s="57">
        <v>30222027</v>
      </c>
      <c r="B4115" s="58" t="s">
        <v>13525</v>
      </c>
    </row>
    <row r="4116" spans="1:2" x14ac:dyDescent="0.25">
      <c r="A4116" s="57">
        <v>30222028</v>
      </c>
      <c r="B4116" s="58" t="s">
        <v>7896</v>
      </c>
    </row>
    <row r="4117" spans="1:2" x14ac:dyDescent="0.25">
      <c r="A4117" s="57">
        <v>30222029</v>
      </c>
      <c r="B4117" s="58" t="s">
        <v>7885</v>
      </c>
    </row>
    <row r="4118" spans="1:2" x14ac:dyDescent="0.25">
      <c r="A4118" s="57">
        <v>30222030</v>
      </c>
      <c r="B4118" s="58" t="s">
        <v>16020</v>
      </c>
    </row>
    <row r="4119" spans="1:2" x14ac:dyDescent="0.25">
      <c r="A4119" s="57">
        <v>30222031</v>
      </c>
      <c r="B4119" s="58" t="s">
        <v>6319</v>
      </c>
    </row>
    <row r="4120" spans="1:2" x14ac:dyDescent="0.25">
      <c r="A4120" s="57">
        <v>30222032</v>
      </c>
      <c r="B4120" s="58" t="s">
        <v>18372</v>
      </c>
    </row>
    <row r="4121" spans="1:2" x14ac:dyDescent="0.25">
      <c r="A4121" s="57">
        <v>30222033</v>
      </c>
      <c r="B4121" s="58" t="s">
        <v>4452</v>
      </c>
    </row>
    <row r="4122" spans="1:2" x14ac:dyDescent="0.25">
      <c r="A4122" s="57">
        <v>30222034</v>
      </c>
      <c r="B4122" s="58" t="s">
        <v>18011</v>
      </c>
    </row>
    <row r="4123" spans="1:2" x14ac:dyDescent="0.25">
      <c r="A4123" s="57">
        <v>30222035</v>
      </c>
      <c r="B4123" s="58" t="s">
        <v>11519</v>
      </c>
    </row>
    <row r="4124" spans="1:2" x14ac:dyDescent="0.25">
      <c r="A4124" s="57">
        <v>30222036</v>
      </c>
      <c r="B4124" s="58" t="s">
        <v>12667</v>
      </c>
    </row>
    <row r="4125" spans="1:2" x14ac:dyDescent="0.25">
      <c r="A4125" s="57">
        <v>30222037</v>
      </c>
      <c r="B4125" s="58" t="s">
        <v>17704</v>
      </c>
    </row>
    <row r="4126" spans="1:2" x14ac:dyDescent="0.25">
      <c r="A4126" s="57">
        <v>30222038</v>
      </c>
      <c r="B4126" s="58" t="s">
        <v>7579</v>
      </c>
    </row>
    <row r="4127" spans="1:2" x14ac:dyDescent="0.25">
      <c r="A4127" s="57">
        <v>30222039</v>
      </c>
      <c r="B4127" s="58" t="s">
        <v>896</v>
      </c>
    </row>
    <row r="4128" spans="1:2" x14ac:dyDescent="0.25">
      <c r="A4128" s="57">
        <v>30222040</v>
      </c>
      <c r="B4128" s="58" t="s">
        <v>1779</v>
      </c>
    </row>
    <row r="4129" spans="1:2" x14ac:dyDescent="0.25">
      <c r="A4129" s="57">
        <v>30222041</v>
      </c>
      <c r="B4129" s="58" t="s">
        <v>4445</v>
      </c>
    </row>
    <row r="4130" spans="1:2" x14ac:dyDescent="0.25">
      <c r="A4130" s="57">
        <v>30222042</v>
      </c>
      <c r="B4130" s="58" t="s">
        <v>14258</v>
      </c>
    </row>
    <row r="4131" spans="1:2" x14ac:dyDescent="0.25">
      <c r="A4131" s="57">
        <v>30222043</v>
      </c>
      <c r="B4131" s="58" t="s">
        <v>14266</v>
      </c>
    </row>
    <row r="4132" spans="1:2" x14ac:dyDescent="0.25">
      <c r="A4132" s="57">
        <v>30222044</v>
      </c>
      <c r="B4132" s="58" t="s">
        <v>9823</v>
      </c>
    </row>
    <row r="4133" spans="1:2" x14ac:dyDescent="0.25">
      <c r="A4133" s="57">
        <v>30222045</v>
      </c>
      <c r="B4133" s="58" t="s">
        <v>4572</v>
      </c>
    </row>
    <row r="4134" spans="1:2" x14ac:dyDescent="0.25">
      <c r="A4134" s="57">
        <v>30222046</v>
      </c>
      <c r="B4134" s="58" t="s">
        <v>17743</v>
      </c>
    </row>
    <row r="4135" spans="1:2" x14ac:dyDescent="0.25">
      <c r="A4135" s="57">
        <v>30222047</v>
      </c>
      <c r="B4135" s="58" t="s">
        <v>3109</v>
      </c>
    </row>
    <row r="4136" spans="1:2" x14ac:dyDescent="0.25">
      <c r="A4136" s="57">
        <v>30222048</v>
      </c>
      <c r="B4136" s="58" t="s">
        <v>16569</v>
      </c>
    </row>
    <row r="4137" spans="1:2" x14ac:dyDescent="0.25">
      <c r="A4137" s="57">
        <v>30222049</v>
      </c>
      <c r="B4137" s="58" t="s">
        <v>18543</v>
      </c>
    </row>
    <row r="4138" spans="1:2" x14ac:dyDescent="0.25">
      <c r="A4138" s="57">
        <v>30222050</v>
      </c>
      <c r="B4138" s="58" t="s">
        <v>555</v>
      </c>
    </row>
    <row r="4139" spans="1:2" x14ac:dyDescent="0.25">
      <c r="A4139" s="57">
        <v>30222051</v>
      </c>
      <c r="B4139" s="58" t="s">
        <v>14326</v>
      </c>
    </row>
    <row r="4140" spans="1:2" x14ac:dyDescent="0.25">
      <c r="A4140" s="57">
        <v>30222052</v>
      </c>
      <c r="B4140" s="58" t="s">
        <v>11737</v>
      </c>
    </row>
    <row r="4141" spans="1:2" x14ac:dyDescent="0.25">
      <c r="A4141" s="57">
        <v>30222053</v>
      </c>
      <c r="B4141" s="58" t="s">
        <v>10673</v>
      </c>
    </row>
    <row r="4142" spans="1:2" x14ac:dyDescent="0.25">
      <c r="A4142" s="57">
        <v>30222054</v>
      </c>
      <c r="B4142" s="58" t="s">
        <v>10666</v>
      </c>
    </row>
    <row r="4143" spans="1:2" x14ac:dyDescent="0.25">
      <c r="A4143" s="57">
        <v>30222055</v>
      </c>
      <c r="B4143" s="58" t="s">
        <v>14044</v>
      </c>
    </row>
    <row r="4144" spans="1:2" x14ac:dyDescent="0.25">
      <c r="A4144" s="57">
        <v>30222056</v>
      </c>
      <c r="B4144" s="58" t="s">
        <v>14711</v>
      </c>
    </row>
    <row r="4145" spans="1:2" x14ac:dyDescent="0.25">
      <c r="A4145" s="57">
        <v>30222057</v>
      </c>
      <c r="B4145" s="58" t="s">
        <v>10168</v>
      </c>
    </row>
    <row r="4146" spans="1:2" x14ac:dyDescent="0.25">
      <c r="A4146" s="57">
        <v>30222058</v>
      </c>
      <c r="B4146" s="58" t="s">
        <v>12507</v>
      </c>
    </row>
    <row r="4147" spans="1:2" x14ac:dyDescent="0.25">
      <c r="A4147" s="57">
        <v>30222059</v>
      </c>
      <c r="B4147" s="58" t="s">
        <v>5071</v>
      </c>
    </row>
    <row r="4148" spans="1:2" x14ac:dyDescent="0.25">
      <c r="A4148" s="57">
        <v>30222060</v>
      </c>
      <c r="B4148" s="58" t="s">
        <v>15011</v>
      </c>
    </row>
    <row r="4149" spans="1:2" x14ac:dyDescent="0.25">
      <c r="A4149" s="57">
        <v>30222061</v>
      </c>
      <c r="B4149" s="58" t="s">
        <v>18670</v>
      </c>
    </row>
    <row r="4150" spans="1:2" x14ac:dyDescent="0.25">
      <c r="A4150" s="57">
        <v>30222063</v>
      </c>
      <c r="B4150" s="58" t="s">
        <v>5907</v>
      </c>
    </row>
    <row r="4151" spans="1:2" x14ac:dyDescent="0.25">
      <c r="A4151" s="57">
        <v>30222101</v>
      </c>
      <c r="B4151" s="58" t="s">
        <v>10627</v>
      </c>
    </row>
    <row r="4152" spans="1:2" x14ac:dyDescent="0.25">
      <c r="A4152" s="57">
        <v>30222102</v>
      </c>
      <c r="B4152" s="58" t="s">
        <v>818</v>
      </c>
    </row>
    <row r="4153" spans="1:2" x14ac:dyDescent="0.25">
      <c r="A4153" s="57">
        <v>30222103</v>
      </c>
      <c r="B4153" s="58" t="s">
        <v>453</v>
      </c>
    </row>
    <row r="4154" spans="1:2" x14ac:dyDescent="0.25">
      <c r="A4154" s="57">
        <v>30222104</v>
      </c>
      <c r="B4154" s="58" t="s">
        <v>3363</v>
      </c>
    </row>
    <row r="4155" spans="1:2" x14ac:dyDescent="0.25">
      <c r="A4155" s="57">
        <v>30222105</v>
      </c>
      <c r="B4155" s="58" t="s">
        <v>15317</v>
      </c>
    </row>
    <row r="4156" spans="1:2" x14ac:dyDescent="0.25">
      <c r="A4156" s="57">
        <v>30222106</v>
      </c>
      <c r="B4156" s="58" t="s">
        <v>12860</v>
      </c>
    </row>
    <row r="4157" spans="1:2" x14ac:dyDescent="0.25">
      <c r="A4157" s="57">
        <v>30222107</v>
      </c>
      <c r="B4157" s="58" t="s">
        <v>6460</v>
      </c>
    </row>
    <row r="4158" spans="1:2" x14ac:dyDescent="0.25">
      <c r="A4158" s="57">
        <v>30222108</v>
      </c>
      <c r="B4158" s="58" t="s">
        <v>5857</v>
      </c>
    </row>
    <row r="4159" spans="1:2" x14ac:dyDescent="0.25">
      <c r="A4159" s="57">
        <v>30222109</v>
      </c>
      <c r="B4159" s="58" t="s">
        <v>7096</v>
      </c>
    </row>
    <row r="4160" spans="1:2" x14ac:dyDescent="0.25">
      <c r="A4160" s="57">
        <v>30222110</v>
      </c>
      <c r="B4160" s="58" t="s">
        <v>9874</v>
      </c>
    </row>
    <row r="4161" spans="1:2" x14ac:dyDescent="0.25">
      <c r="A4161" s="57">
        <v>30222111</v>
      </c>
      <c r="B4161" s="58" t="s">
        <v>15406</v>
      </c>
    </row>
    <row r="4162" spans="1:2" x14ac:dyDescent="0.25">
      <c r="A4162" s="57">
        <v>30222112</v>
      </c>
      <c r="B4162" s="58" t="s">
        <v>17958</v>
      </c>
    </row>
    <row r="4163" spans="1:2" x14ac:dyDescent="0.25">
      <c r="A4163" s="57">
        <v>30222113</v>
      </c>
      <c r="B4163" s="58" t="s">
        <v>17510</v>
      </c>
    </row>
    <row r="4164" spans="1:2" x14ac:dyDescent="0.25">
      <c r="A4164" s="57">
        <v>30222114</v>
      </c>
      <c r="B4164" s="58" t="s">
        <v>4326</v>
      </c>
    </row>
    <row r="4165" spans="1:2" x14ac:dyDescent="0.25">
      <c r="A4165" s="57">
        <v>30222115</v>
      </c>
      <c r="B4165" s="58" t="s">
        <v>11739</v>
      </c>
    </row>
    <row r="4166" spans="1:2" x14ac:dyDescent="0.25">
      <c r="A4166" s="57">
        <v>30222116</v>
      </c>
      <c r="B4166" s="58" t="s">
        <v>5305</v>
      </c>
    </row>
    <row r="4167" spans="1:2" x14ac:dyDescent="0.25">
      <c r="A4167" s="57">
        <v>30222201</v>
      </c>
      <c r="B4167" s="58" t="s">
        <v>13114</v>
      </c>
    </row>
    <row r="4168" spans="1:2" x14ac:dyDescent="0.25">
      <c r="A4168" s="57">
        <v>30222202</v>
      </c>
      <c r="B4168" s="58" t="s">
        <v>18685</v>
      </c>
    </row>
    <row r="4169" spans="1:2" x14ac:dyDescent="0.25">
      <c r="A4169" s="57">
        <v>30222203</v>
      </c>
      <c r="B4169" s="58" t="s">
        <v>17351</v>
      </c>
    </row>
    <row r="4170" spans="1:2" x14ac:dyDescent="0.25">
      <c r="A4170" s="57">
        <v>30222204</v>
      </c>
      <c r="B4170" s="58" t="s">
        <v>11112</v>
      </c>
    </row>
    <row r="4171" spans="1:2" x14ac:dyDescent="0.25">
      <c r="A4171" s="57">
        <v>30222205</v>
      </c>
      <c r="B4171" s="58" t="s">
        <v>10839</v>
      </c>
    </row>
    <row r="4172" spans="1:2" x14ac:dyDescent="0.25">
      <c r="A4172" s="57">
        <v>30222206</v>
      </c>
      <c r="B4172" s="58" t="s">
        <v>14618</v>
      </c>
    </row>
    <row r="4173" spans="1:2" x14ac:dyDescent="0.25">
      <c r="A4173" s="57">
        <v>30222207</v>
      </c>
      <c r="B4173" s="58" t="s">
        <v>368</v>
      </c>
    </row>
    <row r="4174" spans="1:2" x14ac:dyDescent="0.25">
      <c r="A4174" s="57">
        <v>30222208</v>
      </c>
      <c r="B4174" s="58" t="s">
        <v>12289</v>
      </c>
    </row>
    <row r="4175" spans="1:2" x14ac:dyDescent="0.25">
      <c r="A4175" s="57">
        <v>30222301</v>
      </c>
      <c r="B4175" s="58" t="s">
        <v>98</v>
      </c>
    </row>
    <row r="4176" spans="1:2" x14ac:dyDescent="0.25">
      <c r="A4176" s="57">
        <v>30222302</v>
      </c>
      <c r="B4176" s="58" t="s">
        <v>9298</v>
      </c>
    </row>
    <row r="4177" spans="1:2" x14ac:dyDescent="0.25">
      <c r="A4177" s="57">
        <v>30222303</v>
      </c>
      <c r="B4177" s="58" t="s">
        <v>9811</v>
      </c>
    </row>
    <row r="4178" spans="1:2" x14ac:dyDescent="0.25">
      <c r="A4178" s="57">
        <v>30222304</v>
      </c>
      <c r="B4178" s="58" t="s">
        <v>11184</v>
      </c>
    </row>
    <row r="4179" spans="1:2" x14ac:dyDescent="0.25">
      <c r="A4179" s="57">
        <v>30222305</v>
      </c>
      <c r="B4179" s="58" t="s">
        <v>4361</v>
      </c>
    </row>
    <row r="4180" spans="1:2" x14ac:dyDescent="0.25">
      <c r="A4180" s="57">
        <v>30222306</v>
      </c>
      <c r="B4180" s="58" t="s">
        <v>12015</v>
      </c>
    </row>
    <row r="4181" spans="1:2" x14ac:dyDescent="0.25">
      <c r="A4181" s="57">
        <v>30222307</v>
      </c>
      <c r="B4181" s="58" t="s">
        <v>15839</v>
      </c>
    </row>
    <row r="4182" spans="1:2" x14ac:dyDescent="0.25">
      <c r="A4182" s="57">
        <v>30222308</v>
      </c>
      <c r="B4182" s="58" t="s">
        <v>2528</v>
      </c>
    </row>
    <row r="4183" spans="1:2" x14ac:dyDescent="0.25">
      <c r="A4183" s="57">
        <v>30222309</v>
      </c>
      <c r="B4183" s="58" t="s">
        <v>10032</v>
      </c>
    </row>
    <row r="4184" spans="1:2" x14ac:dyDescent="0.25">
      <c r="A4184" s="57">
        <v>30222401</v>
      </c>
      <c r="B4184" s="58" t="s">
        <v>7164</v>
      </c>
    </row>
    <row r="4185" spans="1:2" x14ac:dyDescent="0.25">
      <c r="A4185" s="57">
        <v>30222402</v>
      </c>
      <c r="B4185" s="58" t="s">
        <v>13244</v>
      </c>
    </row>
    <row r="4186" spans="1:2" x14ac:dyDescent="0.25">
      <c r="A4186" s="57">
        <v>30222403</v>
      </c>
      <c r="B4186" s="58" t="s">
        <v>13482</v>
      </c>
    </row>
    <row r="4187" spans="1:2" x14ac:dyDescent="0.25">
      <c r="A4187" s="57">
        <v>30222404</v>
      </c>
      <c r="B4187" s="58" t="s">
        <v>9918</v>
      </c>
    </row>
    <row r="4188" spans="1:2" x14ac:dyDescent="0.25">
      <c r="A4188" s="57">
        <v>30222405</v>
      </c>
      <c r="B4188" s="58" t="s">
        <v>1030</v>
      </c>
    </row>
    <row r="4189" spans="1:2" x14ac:dyDescent="0.25">
      <c r="A4189" s="57">
        <v>30222406</v>
      </c>
      <c r="B4189" s="58" t="s">
        <v>11357</v>
      </c>
    </row>
    <row r="4190" spans="1:2" x14ac:dyDescent="0.25">
      <c r="A4190" s="57">
        <v>30222407</v>
      </c>
      <c r="B4190" s="58" t="s">
        <v>306</v>
      </c>
    </row>
    <row r="4191" spans="1:2" x14ac:dyDescent="0.25">
      <c r="A4191" s="57">
        <v>30222408</v>
      </c>
      <c r="B4191" s="58" t="s">
        <v>936</v>
      </c>
    </row>
    <row r="4192" spans="1:2" x14ac:dyDescent="0.25">
      <c r="A4192" s="57">
        <v>30222409</v>
      </c>
      <c r="B4192" s="58" t="s">
        <v>9123</v>
      </c>
    </row>
    <row r="4193" spans="1:2" x14ac:dyDescent="0.25">
      <c r="A4193" s="57">
        <v>30222501</v>
      </c>
      <c r="B4193" s="58" t="s">
        <v>14940</v>
      </c>
    </row>
    <row r="4194" spans="1:2" x14ac:dyDescent="0.25">
      <c r="A4194" s="57">
        <v>30222502</v>
      </c>
      <c r="B4194" s="58" t="s">
        <v>18149</v>
      </c>
    </row>
    <row r="4195" spans="1:2" x14ac:dyDescent="0.25">
      <c r="A4195" s="57">
        <v>30222503</v>
      </c>
      <c r="B4195" s="58" t="s">
        <v>3539</v>
      </c>
    </row>
    <row r="4196" spans="1:2" x14ac:dyDescent="0.25">
      <c r="A4196" s="57">
        <v>30222504</v>
      </c>
      <c r="B4196" s="58" t="s">
        <v>18133</v>
      </c>
    </row>
    <row r="4197" spans="1:2" x14ac:dyDescent="0.25">
      <c r="A4197" s="57">
        <v>30222505</v>
      </c>
      <c r="B4197" s="58" t="s">
        <v>14111</v>
      </c>
    </row>
    <row r="4198" spans="1:2" x14ac:dyDescent="0.25">
      <c r="A4198" s="57">
        <v>30222506</v>
      </c>
      <c r="B4198" s="58" t="s">
        <v>8965</v>
      </c>
    </row>
    <row r="4199" spans="1:2" x14ac:dyDescent="0.25">
      <c r="A4199" s="57">
        <v>30222507</v>
      </c>
      <c r="B4199" s="58" t="s">
        <v>8101</v>
      </c>
    </row>
    <row r="4200" spans="1:2" x14ac:dyDescent="0.25">
      <c r="A4200" s="57">
        <v>30222601</v>
      </c>
      <c r="B4200" s="58" t="s">
        <v>14722</v>
      </c>
    </row>
    <row r="4201" spans="1:2" x14ac:dyDescent="0.25">
      <c r="A4201" s="57">
        <v>30222602</v>
      </c>
      <c r="B4201" s="58" t="s">
        <v>17469</v>
      </c>
    </row>
    <row r="4202" spans="1:2" x14ac:dyDescent="0.25">
      <c r="A4202" s="57">
        <v>30222603</v>
      </c>
      <c r="B4202" s="58" t="s">
        <v>2705</v>
      </c>
    </row>
    <row r="4203" spans="1:2" x14ac:dyDescent="0.25">
      <c r="A4203" s="57">
        <v>30222604</v>
      </c>
      <c r="B4203" s="58" t="s">
        <v>8121</v>
      </c>
    </row>
    <row r="4204" spans="1:2" x14ac:dyDescent="0.25">
      <c r="A4204" s="57">
        <v>30222605</v>
      </c>
      <c r="B4204" s="58" t="s">
        <v>14253</v>
      </c>
    </row>
    <row r="4205" spans="1:2" x14ac:dyDescent="0.25">
      <c r="A4205" s="57">
        <v>30222606</v>
      </c>
      <c r="B4205" s="58" t="s">
        <v>17072</v>
      </c>
    </row>
    <row r="4206" spans="1:2" x14ac:dyDescent="0.25">
      <c r="A4206" s="57">
        <v>30222607</v>
      </c>
      <c r="B4206" s="58" t="s">
        <v>25</v>
      </c>
    </row>
    <row r="4207" spans="1:2" x14ac:dyDescent="0.25">
      <c r="A4207" s="57">
        <v>30222608</v>
      </c>
      <c r="B4207" s="58" t="s">
        <v>812</v>
      </c>
    </row>
    <row r="4208" spans="1:2" x14ac:dyDescent="0.25">
      <c r="A4208" s="57">
        <v>30222701</v>
      </c>
      <c r="B4208" s="58" t="s">
        <v>8157</v>
      </c>
    </row>
    <row r="4209" spans="1:2" x14ac:dyDescent="0.25">
      <c r="A4209" s="57">
        <v>30222702</v>
      </c>
      <c r="B4209" s="58" t="s">
        <v>17443</v>
      </c>
    </row>
    <row r="4210" spans="1:2" x14ac:dyDescent="0.25">
      <c r="A4210" s="57">
        <v>30222703</v>
      </c>
      <c r="B4210" s="58" t="s">
        <v>2402</v>
      </c>
    </row>
    <row r="4211" spans="1:2" x14ac:dyDescent="0.25">
      <c r="A4211" s="57">
        <v>30222801</v>
      </c>
      <c r="B4211" s="58" t="s">
        <v>1868</v>
      </c>
    </row>
    <row r="4212" spans="1:2" x14ac:dyDescent="0.25">
      <c r="A4212" s="57">
        <v>30222802</v>
      </c>
      <c r="B4212" s="58" t="s">
        <v>18701</v>
      </c>
    </row>
    <row r="4213" spans="1:2" x14ac:dyDescent="0.25">
      <c r="A4213" s="57">
        <v>30222803</v>
      </c>
      <c r="B4213" s="58" t="s">
        <v>7142</v>
      </c>
    </row>
    <row r="4214" spans="1:2" x14ac:dyDescent="0.25">
      <c r="A4214" s="57">
        <v>30222901</v>
      </c>
      <c r="B4214" s="58" t="s">
        <v>11339</v>
      </c>
    </row>
    <row r="4215" spans="1:2" x14ac:dyDescent="0.25">
      <c r="A4215" s="57">
        <v>30222902</v>
      </c>
      <c r="B4215" s="58" t="s">
        <v>16869</v>
      </c>
    </row>
    <row r="4216" spans="1:2" x14ac:dyDescent="0.25">
      <c r="A4216" s="57">
        <v>30222903</v>
      </c>
      <c r="B4216" s="58" t="s">
        <v>7054</v>
      </c>
    </row>
    <row r="4217" spans="1:2" x14ac:dyDescent="0.25">
      <c r="A4217" s="57">
        <v>30222904</v>
      </c>
      <c r="B4217" s="58" t="s">
        <v>13719</v>
      </c>
    </row>
    <row r="4218" spans="1:2" x14ac:dyDescent="0.25">
      <c r="A4218" s="57">
        <v>30223001</v>
      </c>
      <c r="B4218" s="58" t="s">
        <v>6151</v>
      </c>
    </row>
    <row r="4219" spans="1:2" x14ac:dyDescent="0.25">
      <c r="A4219" s="57">
        <v>30223002</v>
      </c>
      <c r="B4219" s="58" t="s">
        <v>13470</v>
      </c>
    </row>
    <row r="4220" spans="1:2" x14ac:dyDescent="0.25">
      <c r="A4220" s="57">
        <v>30223003</v>
      </c>
      <c r="B4220" s="58" t="s">
        <v>842</v>
      </c>
    </row>
    <row r="4221" spans="1:2" x14ac:dyDescent="0.25">
      <c r="A4221" s="57">
        <v>31101501</v>
      </c>
      <c r="B4221" s="58" t="s">
        <v>14934</v>
      </c>
    </row>
    <row r="4222" spans="1:2" x14ac:dyDescent="0.25">
      <c r="A4222" s="57">
        <v>31101502</v>
      </c>
      <c r="B4222" s="58" t="s">
        <v>13843</v>
      </c>
    </row>
    <row r="4223" spans="1:2" x14ac:dyDescent="0.25">
      <c r="A4223" s="57">
        <v>31101503</v>
      </c>
      <c r="B4223" s="58" t="s">
        <v>15736</v>
      </c>
    </row>
    <row r="4224" spans="1:2" x14ac:dyDescent="0.25">
      <c r="A4224" s="57">
        <v>31101504</v>
      </c>
      <c r="B4224" s="58" t="s">
        <v>6621</v>
      </c>
    </row>
    <row r="4225" spans="1:2" x14ac:dyDescent="0.25">
      <c r="A4225" s="57">
        <v>31101505</v>
      </c>
      <c r="B4225" s="58" t="s">
        <v>17758</v>
      </c>
    </row>
    <row r="4226" spans="1:2" x14ac:dyDescent="0.25">
      <c r="A4226" s="57">
        <v>31101506</v>
      </c>
      <c r="B4226" s="58" t="s">
        <v>11896</v>
      </c>
    </row>
    <row r="4227" spans="1:2" x14ac:dyDescent="0.25">
      <c r="A4227" s="57">
        <v>31101507</v>
      </c>
      <c r="B4227" s="58" t="s">
        <v>15110</v>
      </c>
    </row>
    <row r="4228" spans="1:2" x14ac:dyDescent="0.25">
      <c r="A4228" s="57">
        <v>31101508</v>
      </c>
      <c r="B4228" s="58" t="s">
        <v>10639</v>
      </c>
    </row>
    <row r="4229" spans="1:2" x14ac:dyDescent="0.25">
      <c r="A4229" s="57">
        <v>31101509</v>
      </c>
      <c r="B4229" s="58" t="s">
        <v>1843</v>
      </c>
    </row>
    <row r="4230" spans="1:2" x14ac:dyDescent="0.25">
      <c r="A4230" s="57">
        <v>31101510</v>
      </c>
      <c r="B4230" s="58" t="s">
        <v>14439</v>
      </c>
    </row>
    <row r="4231" spans="1:2" x14ac:dyDescent="0.25">
      <c r="A4231" s="57">
        <v>31101511</v>
      </c>
      <c r="B4231" s="58" t="s">
        <v>14665</v>
      </c>
    </row>
    <row r="4232" spans="1:2" x14ac:dyDescent="0.25">
      <c r="A4232" s="57">
        <v>31101512</v>
      </c>
      <c r="B4232" s="58" t="s">
        <v>15706</v>
      </c>
    </row>
    <row r="4233" spans="1:2" x14ac:dyDescent="0.25">
      <c r="A4233" s="57">
        <v>31101513</v>
      </c>
      <c r="B4233" s="58" t="s">
        <v>6072</v>
      </c>
    </row>
    <row r="4234" spans="1:2" x14ac:dyDescent="0.25">
      <c r="A4234" s="57">
        <v>31101514</v>
      </c>
      <c r="B4234" s="58" t="s">
        <v>9060</v>
      </c>
    </row>
    <row r="4235" spans="1:2" x14ac:dyDescent="0.25">
      <c r="A4235" s="57">
        <v>31101515</v>
      </c>
      <c r="B4235" s="58" t="s">
        <v>1064</v>
      </c>
    </row>
    <row r="4236" spans="1:2" x14ac:dyDescent="0.25">
      <c r="A4236" s="57">
        <v>31101516</v>
      </c>
      <c r="B4236" s="58" t="s">
        <v>16995</v>
      </c>
    </row>
    <row r="4237" spans="1:2" x14ac:dyDescent="0.25">
      <c r="A4237" s="57">
        <v>31101601</v>
      </c>
      <c r="B4237" s="58" t="s">
        <v>3620</v>
      </c>
    </row>
    <row r="4238" spans="1:2" x14ac:dyDescent="0.25">
      <c r="A4238" s="57">
        <v>31101602</v>
      </c>
      <c r="B4238" s="58" t="s">
        <v>364</v>
      </c>
    </row>
    <row r="4239" spans="1:2" x14ac:dyDescent="0.25">
      <c r="A4239" s="57">
        <v>31101603</v>
      </c>
      <c r="B4239" s="58" t="s">
        <v>17011</v>
      </c>
    </row>
    <row r="4240" spans="1:2" x14ac:dyDescent="0.25">
      <c r="A4240" s="57">
        <v>31101604</v>
      </c>
      <c r="B4240" s="58" t="s">
        <v>18421</v>
      </c>
    </row>
    <row r="4241" spans="1:2" x14ac:dyDescent="0.25">
      <c r="A4241" s="57">
        <v>31101605</v>
      </c>
      <c r="B4241" s="58" t="s">
        <v>12787</v>
      </c>
    </row>
    <row r="4242" spans="1:2" x14ac:dyDescent="0.25">
      <c r="A4242" s="57">
        <v>31101606</v>
      </c>
      <c r="B4242" s="58" t="s">
        <v>5700</v>
      </c>
    </row>
    <row r="4243" spans="1:2" x14ac:dyDescent="0.25">
      <c r="A4243" s="57">
        <v>31101607</v>
      </c>
      <c r="B4243" s="58" t="s">
        <v>8971</v>
      </c>
    </row>
    <row r="4244" spans="1:2" x14ac:dyDescent="0.25">
      <c r="A4244" s="57">
        <v>31101608</v>
      </c>
      <c r="B4244" s="58" t="s">
        <v>11799</v>
      </c>
    </row>
    <row r="4245" spans="1:2" x14ac:dyDescent="0.25">
      <c r="A4245" s="57">
        <v>31101609</v>
      </c>
      <c r="B4245" s="58" t="s">
        <v>11534</v>
      </c>
    </row>
    <row r="4246" spans="1:2" x14ac:dyDescent="0.25">
      <c r="A4246" s="57">
        <v>31101610</v>
      </c>
      <c r="B4246" s="58" t="s">
        <v>3366</v>
      </c>
    </row>
    <row r="4247" spans="1:2" x14ac:dyDescent="0.25">
      <c r="A4247" s="57">
        <v>31101611</v>
      </c>
      <c r="B4247" s="58" t="s">
        <v>7226</v>
      </c>
    </row>
    <row r="4248" spans="1:2" x14ac:dyDescent="0.25">
      <c r="A4248" s="57">
        <v>31101612</v>
      </c>
      <c r="B4248" s="58" t="s">
        <v>16799</v>
      </c>
    </row>
    <row r="4249" spans="1:2" x14ac:dyDescent="0.25">
      <c r="A4249" s="57">
        <v>31101613</v>
      </c>
      <c r="B4249" s="58" t="s">
        <v>12325</v>
      </c>
    </row>
    <row r="4250" spans="1:2" x14ac:dyDescent="0.25">
      <c r="A4250" s="57">
        <v>31101614</v>
      </c>
      <c r="B4250" s="58" t="s">
        <v>18707</v>
      </c>
    </row>
    <row r="4251" spans="1:2" x14ac:dyDescent="0.25">
      <c r="A4251" s="57">
        <v>31101615</v>
      </c>
      <c r="B4251" s="58" t="s">
        <v>10360</v>
      </c>
    </row>
    <row r="4252" spans="1:2" x14ac:dyDescent="0.25">
      <c r="A4252" s="57">
        <v>31101616</v>
      </c>
      <c r="B4252" s="58" t="s">
        <v>17424</v>
      </c>
    </row>
    <row r="4253" spans="1:2" x14ac:dyDescent="0.25">
      <c r="A4253" s="57">
        <v>31101701</v>
      </c>
      <c r="B4253" s="58" t="s">
        <v>18182</v>
      </c>
    </row>
    <row r="4254" spans="1:2" x14ac:dyDescent="0.25">
      <c r="A4254" s="57">
        <v>31101702</v>
      </c>
      <c r="B4254" s="58" t="s">
        <v>14764</v>
      </c>
    </row>
    <row r="4255" spans="1:2" x14ac:dyDescent="0.25">
      <c r="A4255" s="57">
        <v>31101703</v>
      </c>
      <c r="B4255" s="58" t="s">
        <v>11228</v>
      </c>
    </row>
    <row r="4256" spans="1:2" x14ac:dyDescent="0.25">
      <c r="A4256" s="57">
        <v>31101704</v>
      </c>
      <c r="B4256" s="58" t="s">
        <v>15554</v>
      </c>
    </row>
    <row r="4257" spans="1:2" x14ac:dyDescent="0.25">
      <c r="A4257" s="57">
        <v>31101705</v>
      </c>
      <c r="B4257" s="58" t="s">
        <v>3396</v>
      </c>
    </row>
    <row r="4258" spans="1:2" x14ac:dyDescent="0.25">
      <c r="A4258" s="57">
        <v>31101706</v>
      </c>
      <c r="B4258" s="58" t="s">
        <v>17164</v>
      </c>
    </row>
    <row r="4259" spans="1:2" x14ac:dyDescent="0.25">
      <c r="A4259" s="57">
        <v>31101707</v>
      </c>
      <c r="B4259" s="58" t="s">
        <v>4512</v>
      </c>
    </row>
    <row r="4260" spans="1:2" x14ac:dyDescent="0.25">
      <c r="A4260" s="57">
        <v>31101708</v>
      </c>
      <c r="B4260" s="58" t="s">
        <v>2155</v>
      </c>
    </row>
    <row r="4261" spans="1:2" x14ac:dyDescent="0.25">
      <c r="A4261" s="57">
        <v>31101709</v>
      </c>
      <c r="B4261" s="58" t="s">
        <v>4208</v>
      </c>
    </row>
    <row r="4262" spans="1:2" x14ac:dyDescent="0.25">
      <c r="A4262" s="57">
        <v>31101710</v>
      </c>
      <c r="B4262" s="58" t="s">
        <v>92</v>
      </c>
    </row>
    <row r="4263" spans="1:2" x14ac:dyDescent="0.25">
      <c r="A4263" s="57">
        <v>31101711</v>
      </c>
      <c r="B4263" s="58" t="s">
        <v>15077</v>
      </c>
    </row>
    <row r="4264" spans="1:2" x14ac:dyDescent="0.25">
      <c r="A4264" s="57">
        <v>31101712</v>
      </c>
      <c r="B4264" s="58" t="s">
        <v>10034</v>
      </c>
    </row>
    <row r="4265" spans="1:2" x14ac:dyDescent="0.25">
      <c r="A4265" s="57">
        <v>31101713</v>
      </c>
      <c r="B4265" s="58" t="s">
        <v>7690</v>
      </c>
    </row>
    <row r="4266" spans="1:2" x14ac:dyDescent="0.25">
      <c r="A4266" s="57">
        <v>31101714</v>
      </c>
      <c r="B4266" s="58" t="s">
        <v>5025</v>
      </c>
    </row>
    <row r="4267" spans="1:2" x14ac:dyDescent="0.25">
      <c r="A4267" s="57">
        <v>31101715</v>
      </c>
      <c r="B4267" s="58" t="s">
        <v>4237</v>
      </c>
    </row>
    <row r="4268" spans="1:2" x14ac:dyDescent="0.25">
      <c r="A4268" s="57">
        <v>31101716</v>
      </c>
      <c r="B4268" s="58" t="s">
        <v>9062</v>
      </c>
    </row>
    <row r="4269" spans="1:2" x14ac:dyDescent="0.25">
      <c r="A4269" s="57">
        <v>31101801</v>
      </c>
      <c r="B4269" s="58" t="s">
        <v>12779</v>
      </c>
    </row>
    <row r="4270" spans="1:2" x14ac:dyDescent="0.25">
      <c r="A4270" s="57">
        <v>31101802</v>
      </c>
      <c r="B4270" s="58" t="s">
        <v>6325</v>
      </c>
    </row>
    <row r="4271" spans="1:2" x14ac:dyDescent="0.25">
      <c r="A4271" s="57">
        <v>31101803</v>
      </c>
      <c r="B4271" s="58" t="s">
        <v>9922</v>
      </c>
    </row>
    <row r="4272" spans="1:2" x14ac:dyDescent="0.25">
      <c r="A4272" s="57">
        <v>31101804</v>
      </c>
      <c r="B4272" s="58" t="s">
        <v>11742</v>
      </c>
    </row>
    <row r="4273" spans="1:2" x14ac:dyDescent="0.25">
      <c r="A4273" s="57">
        <v>31101805</v>
      </c>
      <c r="B4273" s="58" t="s">
        <v>16881</v>
      </c>
    </row>
    <row r="4274" spans="1:2" x14ac:dyDescent="0.25">
      <c r="A4274" s="57">
        <v>31101806</v>
      </c>
      <c r="B4274" s="58" t="s">
        <v>14543</v>
      </c>
    </row>
    <row r="4275" spans="1:2" x14ac:dyDescent="0.25">
      <c r="A4275" s="57">
        <v>31101807</v>
      </c>
      <c r="B4275" s="58" t="s">
        <v>224</v>
      </c>
    </row>
    <row r="4276" spans="1:2" x14ac:dyDescent="0.25">
      <c r="A4276" s="57">
        <v>31101808</v>
      </c>
      <c r="B4276" s="58" t="s">
        <v>4281</v>
      </c>
    </row>
    <row r="4277" spans="1:2" x14ac:dyDescent="0.25">
      <c r="A4277" s="57">
        <v>31101809</v>
      </c>
      <c r="B4277" s="58" t="s">
        <v>14798</v>
      </c>
    </row>
    <row r="4278" spans="1:2" x14ac:dyDescent="0.25">
      <c r="A4278" s="57">
        <v>31101810</v>
      </c>
      <c r="B4278" s="58" t="s">
        <v>8596</v>
      </c>
    </row>
    <row r="4279" spans="1:2" x14ac:dyDescent="0.25">
      <c r="A4279" s="57">
        <v>31101811</v>
      </c>
      <c r="B4279" s="58" t="s">
        <v>13012</v>
      </c>
    </row>
    <row r="4280" spans="1:2" x14ac:dyDescent="0.25">
      <c r="A4280" s="57">
        <v>31101812</v>
      </c>
      <c r="B4280" s="58" t="s">
        <v>8738</v>
      </c>
    </row>
    <row r="4281" spans="1:2" x14ac:dyDescent="0.25">
      <c r="A4281" s="57">
        <v>31101813</v>
      </c>
      <c r="B4281" s="58" t="s">
        <v>7506</v>
      </c>
    </row>
    <row r="4282" spans="1:2" x14ac:dyDescent="0.25">
      <c r="A4282" s="57">
        <v>31101814</v>
      </c>
      <c r="B4282" s="58" t="s">
        <v>17872</v>
      </c>
    </row>
    <row r="4283" spans="1:2" x14ac:dyDescent="0.25">
      <c r="A4283" s="57">
        <v>31101815</v>
      </c>
      <c r="B4283" s="58" t="s">
        <v>13600</v>
      </c>
    </row>
    <row r="4284" spans="1:2" x14ac:dyDescent="0.25">
      <c r="A4284" s="57">
        <v>31101816</v>
      </c>
      <c r="B4284" s="58" t="s">
        <v>11344</v>
      </c>
    </row>
    <row r="4285" spans="1:2" x14ac:dyDescent="0.25">
      <c r="A4285" s="57">
        <v>31101901</v>
      </c>
      <c r="B4285" s="58" t="s">
        <v>344</v>
      </c>
    </row>
    <row r="4286" spans="1:2" x14ac:dyDescent="0.25">
      <c r="A4286" s="57">
        <v>31101902</v>
      </c>
      <c r="B4286" s="58" t="s">
        <v>3347</v>
      </c>
    </row>
    <row r="4287" spans="1:2" x14ac:dyDescent="0.25">
      <c r="A4287" s="57">
        <v>31101903</v>
      </c>
      <c r="B4287" s="58" t="s">
        <v>10021</v>
      </c>
    </row>
    <row r="4288" spans="1:2" x14ac:dyDescent="0.25">
      <c r="A4288" s="57">
        <v>31101904</v>
      </c>
      <c r="B4288" s="58" t="s">
        <v>13303</v>
      </c>
    </row>
    <row r="4289" spans="1:2" x14ac:dyDescent="0.25">
      <c r="A4289" s="57">
        <v>31101905</v>
      </c>
      <c r="B4289" s="58" t="s">
        <v>959</v>
      </c>
    </row>
    <row r="4290" spans="1:2" x14ac:dyDescent="0.25">
      <c r="A4290" s="57">
        <v>31101906</v>
      </c>
      <c r="B4290" s="58" t="s">
        <v>8689</v>
      </c>
    </row>
    <row r="4291" spans="1:2" x14ac:dyDescent="0.25">
      <c r="A4291" s="57">
        <v>31101907</v>
      </c>
      <c r="B4291" s="58" t="s">
        <v>17438</v>
      </c>
    </row>
    <row r="4292" spans="1:2" x14ac:dyDescent="0.25">
      <c r="A4292" s="57">
        <v>31101908</v>
      </c>
      <c r="B4292" s="58" t="s">
        <v>910</v>
      </c>
    </row>
    <row r="4293" spans="1:2" x14ac:dyDescent="0.25">
      <c r="A4293" s="57">
        <v>31101909</v>
      </c>
      <c r="B4293" s="58" t="s">
        <v>16160</v>
      </c>
    </row>
    <row r="4294" spans="1:2" x14ac:dyDescent="0.25">
      <c r="A4294" s="57">
        <v>31101910</v>
      </c>
      <c r="B4294" s="58" t="s">
        <v>13264</v>
      </c>
    </row>
    <row r="4295" spans="1:2" x14ac:dyDescent="0.25">
      <c r="A4295" s="57">
        <v>31101911</v>
      </c>
      <c r="B4295" s="58" t="s">
        <v>10410</v>
      </c>
    </row>
    <row r="4296" spans="1:2" x14ac:dyDescent="0.25">
      <c r="A4296" s="57">
        <v>31101912</v>
      </c>
      <c r="B4296" s="58" t="s">
        <v>11088</v>
      </c>
    </row>
    <row r="4297" spans="1:2" x14ac:dyDescent="0.25">
      <c r="A4297" s="57">
        <v>31102001</v>
      </c>
      <c r="B4297" s="58" t="s">
        <v>5412</v>
      </c>
    </row>
    <row r="4298" spans="1:2" x14ac:dyDescent="0.25">
      <c r="A4298" s="57">
        <v>31102002</v>
      </c>
      <c r="B4298" s="58" t="s">
        <v>8166</v>
      </c>
    </row>
    <row r="4299" spans="1:2" x14ac:dyDescent="0.25">
      <c r="A4299" s="57">
        <v>31102003</v>
      </c>
      <c r="B4299" s="58" t="s">
        <v>16158</v>
      </c>
    </row>
    <row r="4300" spans="1:2" x14ac:dyDescent="0.25">
      <c r="A4300" s="57">
        <v>31102004</v>
      </c>
      <c r="B4300" s="58" t="s">
        <v>9650</v>
      </c>
    </row>
    <row r="4301" spans="1:2" x14ac:dyDescent="0.25">
      <c r="A4301" s="57">
        <v>31102005</v>
      </c>
      <c r="B4301" s="58" t="s">
        <v>2253</v>
      </c>
    </row>
    <row r="4302" spans="1:2" x14ac:dyDescent="0.25">
      <c r="A4302" s="57">
        <v>31102006</v>
      </c>
      <c r="B4302" s="58" t="s">
        <v>1200</v>
      </c>
    </row>
    <row r="4303" spans="1:2" x14ac:dyDescent="0.25">
      <c r="A4303" s="57">
        <v>31102007</v>
      </c>
      <c r="B4303" s="58" t="s">
        <v>14217</v>
      </c>
    </row>
    <row r="4304" spans="1:2" x14ac:dyDescent="0.25">
      <c r="A4304" s="57">
        <v>31102008</v>
      </c>
      <c r="B4304" s="58" t="s">
        <v>16629</v>
      </c>
    </row>
    <row r="4305" spans="1:2" x14ac:dyDescent="0.25">
      <c r="A4305" s="57">
        <v>31102009</v>
      </c>
      <c r="B4305" s="58" t="s">
        <v>13164</v>
      </c>
    </row>
    <row r="4306" spans="1:2" x14ac:dyDescent="0.25">
      <c r="A4306" s="57">
        <v>31102010</v>
      </c>
      <c r="B4306" s="58" t="s">
        <v>1601</v>
      </c>
    </row>
    <row r="4307" spans="1:2" x14ac:dyDescent="0.25">
      <c r="A4307" s="57">
        <v>31102011</v>
      </c>
      <c r="B4307" s="58" t="s">
        <v>14528</v>
      </c>
    </row>
    <row r="4308" spans="1:2" x14ac:dyDescent="0.25">
      <c r="A4308" s="57">
        <v>31102012</v>
      </c>
      <c r="B4308" s="58" t="s">
        <v>13059</v>
      </c>
    </row>
    <row r="4309" spans="1:2" x14ac:dyDescent="0.25">
      <c r="A4309" s="57">
        <v>31102013</v>
      </c>
      <c r="B4309" s="58" t="s">
        <v>5336</v>
      </c>
    </row>
    <row r="4310" spans="1:2" x14ac:dyDescent="0.25">
      <c r="A4310" s="57">
        <v>31102014</v>
      </c>
      <c r="B4310" s="58" t="s">
        <v>7695</v>
      </c>
    </row>
    <row r="4311" spans="1:2" x14ac:dyDescent="0.25">
      <c r="A4311" s="57">
        <v>31102015</v>
      </c>
      <c r="B4311" s="58" t="s">
        <v>18594</v>
      </c>
    </row>
    <row r="4312" spans="1:2" x14ac:dyDescent="0.25">
      <c r="A4312" s="57">
        <v>31102016</v>
      </c>
      <c r="B4312" s="58" t="s">
        <v>3591</v>
      </c>
    </row>
    <row r="4313" spans="1:2" x14ac:dyDescent="0.25">
      <c r="A4313" s="57">
        <v>31102101</v>
      </c>
      <c r="B4313" s="58" t="s">
        <v>5075</v>
      </c>
    </row>
    <row r="4314" spans="1:2" x14ac:dyDescent="0.25">
      <c r="A4314" s="57">
        <v>31102102</v>
      </c>
      <c r="B4314" s="58" t="s">
        <v>15021</v>
      </c>
    </row>
    <row r="4315" spans="1:2" x14ac:dyDescent="0.25">
      <c r="A4315" s="57">
        <v>31102103</v>
      </c>
      <c r="B4315" s="58" t="s">
        <v>81</v>
      </c>
    </row>
    <row r="4316" spans="1:2" x14ac:dyDescent="0.25">
      <c r="A4316" s="57">
        <v>31102104</v>
      </c>
      <c r="B4316" s="58" t="s">
        <v>15145</v>
      </c>
    </row>
    <row r="4317" spans="1:2" x14ac:dyDescent="0.25">
      <c r="A4317" s="57">
        <v>31102105</v>
      </c>
      <c r="B4317" s="58" t="s">
        <v>5823</v>
      </c>
    </row>
    <row r="4318" spans="1:2" x14ac:dyDescent="0.25">
      <c r="A4318" s="57">
        <v>31102106</v>
      </c>
      <c r="B4318" s="58" t="s">
        <v>23</v>
      </c>
    </row>
    <row r="4319" spans="1:2" x14ac:dyDescent="0.25">
      <c r="A4319" s="57">
        <v>31102107</v>
      </c>
      <c r="B4319" s="58" t="s">
        <v>7669</v>
      </c>
    </row>
    <row r="4320" spans="1:2" x14ac:dyDescent="0.25">
      <c r="A4320" s="57">
        <v>31102108</v>
      </c>
      <c r="B4320" s="58" t="s">
        <v>14128</v>
      </c>
    </row>
    <row r="4321" spans="1:2" x14ac:dyDescent="0.25">
      <c r="A4321" s="57">
        <v>31102109</v>
      </c>
      <c r="B4321" s="58" t="s">
        <v>432</v>
      </c>
    </row>
    <row r="4322" spans="1:2" x14ac:dyDescent="0.25">
      <c r="A4322" s="57">
        <v>31102110</v>
      </c>
      <c r="B4322" s="58" t="s">
        <v>17135</v>
      </c>
    </row>
    <row r="4323" spans="1:2" x14ac:dyDescent="0.25">
      <c r="A4323" s="57">
        <v>31102111</v>
      </c>
      <c r="B4323" s="58" t="s">
        <v>11942</v>
      </c>
    </row>
    <row r="4324" spans="1:2" x14ac:dyDescent="0.25">
      <c r="A4324" s="57">
        <v>31102112</v>
      </c>
      <c r="B4324" s="58" t="s">
        <v>8543</v>
      </c>
    </row>
    <row r="4325" spans="1:2" x14ac:dyDescent="0.25">
      <c r="A4325" s="57">
        <v>31102113</v>
      </c>
      <c r="B4325" s="58" t="s">
        <v>17804</v>
      </c>
    </row>
    <row r="4326" spans="1:2" x14ac:dyDescent="0.25">
      <c r="A4326" s="57">
        <v>31102114</v>
      </c>
      <c r="B4326" s="58" t="s">
        <v>12149</v>
      </c>
    </row>
    <row r="4327" spans="1:2" x14ac:dyDescent="0.25">
      <c r="A4327" s="57">
        <v>31102115</v>
      </c>
      <c r="B4327" s="58" t="s">
        <v>9764</v>
      </c>
    </row>
    <row r="4328" spans="1:2" x14ac:dyDescent="0.25">
      <c r="A4328" s="57">
        <v>31102116</v>
      </c>
      <c r="B4328" s="58" t="s">
        <v>15336</v>
      </c>
    </row>
    <row r="4329" spans="1:2" x14ac:dyDescent="0.25">
      <c r="A4329" s="57">
        <v>31102201</v>
      </c>
      <c r="B4329" s="58" t="s">
        <v>12183</v>
      </c>
    </row>
    <row r="4330" spans="1:2" x14ac:dyDescent="0.25">
      <c r="A4330" s="57">
        <v>31102202</v>
      </c>
      <c r="B4330" s="58" t="s">
        <v>12107</v>
      </c>
    </row>
    <row r="4331" spans="1:2" x14ac:dyDescent="0.25">
      <c r="A4331" s="57">
        <v>31102203</v>
      </c>
      <c r="B4331" s="58" t="s">
        <v>6115</v>
      </c>
    </row>
    <row r="4332" spans="1:2" x14ac:dyDescent="0.25">
      <c r="A4332" s="57">
        <v>31102204</v>
      </c>
      <c r="B4332" s="58" t="s">
        <v>18570</v>
      </c>
    </row>
    <row r="4333" spans="1:2" x14ac:dyDescent="0.25">
      <c r="A4333" s="57">
        <v>31102205</v>
      </c>
      <c r="B4333" s="58" t="s">
        <v>16723</v>
      </c>
    </row>
    <row r="4334" spans="1:2" x14ac:dyDescent="0.25">
      <c r="A4334" s="57">
        <v>31102206</v>
      </c>
      <c r="B4334" s="58" t="s">
        <v>1937</v>
      </c>
    </row>
    <row r="4335" spans="1:2" x14ac:dyDescent="0.25">
      <c r="A4335" s="57">
        <v>31102207</v>
      </c>
      <c r="B4335" s="58" t="s">
        <v>6128</v>
      </c>
    </row>
    <row r="4336" spans="1:2" x14ac:dyDescent="0.25">
      <c r="A4336" s="57">
        <v>31102208</v>
      </c>
      <c r="B4336" s="58" t="s">
        <v>9539</v>
      </c>
    </row>
    <row r="4337" spans="1:2" x14ac:dyDescent="0.25">
      <c r="A4337" s="57">
        <v>31102209</v>
      </c>
      <c r="B4337" s="58" t="s">
        <v>17246</v>
      </c>
    </row>
    <row r="4338" spans="1:2" x14ac:dyDescent="0.25">
      <c r="A4338" s="57">
        <v>31102210</v>
      </c>
      <c r="B4338" s="58" t="s">
        <v>18221</v>
      </c>
    </row>
    <row r="4339" spans="1:2" x14ac:dyDescent="0.25">
      <c r="A4339" s="57">
        <v>31102211</v>
      </c>
      <c r="B4339" s="58" t="s">
        <v>17739</v>
      </c>
    </row>
    <row r="4340" spans="1:2" x14ac:dyDescent="0.25">
      <c r="A4340" s="57">
        <v>31102212</v>
      </c>
      <c r="B4340" s="58" t="s">
        <v>1254</v>
      </c>
    </row>
    <row r="4341" spans="1:2" x14ac:dyDescent="0.25">
      <c r="A4341" s="57">
        <v>31102213</v>
      </c>
      <c r="B4341" s="58" t="s">
        <v>6568</v>
      </c>
    </row>
    <row r="4342" spans="1:2" x14ac:dyDescent="0.25">
      <c r="A4342" s="57">
        <v>31102214</v>
      </c>
      <c r="B4342" s="58" t="s">
        <v>17668</v>
      </c>
    </row>
    <row r="4343" spans="1:2" x14ac:dyDescent="0.25">
      <c r="A4343" s="57">
        <v>31102215</v>
      </c>
      <c r="B4343" s="58" t="s">
        <v>1226</v>
      </c>
    </row>
    <row r="4344" spans="1:2" x14ac:dyDescent="0.25">
      <c r="A4344" s="57">
        <v>31102216</v>
      </c>
      <c r="B4344" s="58" t="s">
        <v>6083</v>
      </c>
    </row>
    <row r="4345" spans="1:2" x14ac:dyDescent="0.25">
      <c r="A4345" s="57">
        <v>31102301</v>
      </c>
      <c r="B4345" s="58" t="s">
        <v>2230</v>
      </c>
    </row>
    <row r="4346" spans="1:2" x14ac:dyDescent="0.25">
      <c r="A4346" s="57">
        <v>31102302</v>
      </c>
      <c r="B4346" s="58" t="s">
        <v>5794</v>
      </c>
    </row>
    <row r="4347" spans="1:2" x14ac:dyDescent="0.25">
      <c r="A4347" s="57">
        <v>31102303</v>
      </c>
      <c r="B4347" s="58" t="s">
        <v>15513</v>
      </c>
    </row>
    <row r="4348" spans="1:2" x14ac:dyDescent="0.25">
      <c r="A4348" s="57">
        <v>31102304</v>
      </c>
      <c r="B4348" s="58" t="s">
        <v>14879</v>
      </c>
    </row>
    <row r="4349" spans="1:2" x14ac:dyDescent="0.25">
      <c r="A4349" s="57">
        <v>31102305</v>
      </c>
      <c r="B4349" s="58" t="s">
        <v>7827</v>
      </c>
    </row>
    <row r="4350" spans="1:2" x14ac:dyDescent="0.25">
      <c r="A4350" s="57">
        <v>31102306</v>
      </c>
      <c r="B4350" s="58" t="s">
        <v>1466</v>
      </c>
    </row>
    <row r="4351" spans="1:2" x14ac:dyDescent="0.25">
      <c r="A4351" s="57">
        <v>31102307</v>
      </c>
      <c r="B4351" s="58" t="s">
        <v>4883</v>
      </c>
    </row>
    <row r="4352" spans="1:2" x14ac:dyDescent="0.25">
      <c r="A4352" s="57">
        <v>31102308</v>
      </c>
      <c r="B4352" s="58" t="s">
        <v>7911</v>
      </c>
    </row>
    <row r="4353" spans="1:2" x14ac:dyDescent="0.25">
      <c r="A4353" s="57">
        <v>31102309</v>
      </c>
      <c r="B4353" s="58" t="s">
        <v>9696</v>
      </c>
    </row>
    <row r="4354" spans="1:2" x14ac:dyDescent="0.25">
      <c r="A4354" s="57">
        <v>31102310</v>
      </c>
      <c r="B4354" s="58" t="s">
        <v>2117</v>
      </c>
    </row>
    <row r="4355" spans="1:2" x14ac:dyDescent="0.25">
      <c r="A4355" s="57">
        <v>31102311</v>
      </c>
      <c r="B4355" s="58" t="s">
        <v>4788</v>
      </c>
    </row>
    <row r="4356" spans="1:2" x14ac:dyDescent="0.25">
      <c r="A4356" s="57">
        <v>31102312</v>
      </c>
      <c r="B4356" s="58" t="s">
        <v>4791</v>
      </c>
    </row>
    <row r="4357" spans="1:2" x14ac:dyDescent="0.25">
      <c r="A4357" s="57">
        <v>31102313</v>
      </c>
      <c r="B4357" s="58" t="s">
        <v>14204</v>
      </c>
    </row>
    <row r="4358" spans="1:2" x14ac:dyDescent="0.25">
      <c r="A4358" s="57">
        <v>31102314</v>
      </c>
      <c r="B4358" s="58" t="s">
        <v>703</v>
      </c>
    </row>
    <row r="4359" spans="1:2" x14ac:dyDescent="0.25">
      <c r="A4359" s="57">
        <v>31102315</v>
      </c>
      <c r="B4359" s="58" t="s">
        <v>4540</v>
      </c>
    </row>
    <row r="4360" spans="1:2" x14ac:dyDescent="0.25">
      <c r="A4360" s="57">
        <v>31102316</v>
      </c>
      <c r="B4360" s="58" t="s">
        <v>4263</v>
      </c>
    </row>
    <row r="4361" spans="1:2" x14ac:dyDescent="0.25">
      <c r="A4361" s="57">
        <v>31102401</v>
      </c>
      <c r="B4361" s="58" t="s">
        <v>16943</v>
      </c>
    </row>
    <row r="4362" spans="1:2" x14ac:dyDescent="0.25">
      <c r="A4362" s="57">
        <v>31102402</v>
      </c>
      <c r="B4362" s="58" t="s">
        <v>5813</v>
      </c>
    </row>
    <row r="4363" spans="1:2" x14ac:dyDescent="0.25">
      <c r="A4363" s="57">
        <v>31102403</v>
      </c>
      <c r="B4363" s="58" t="s">
        <v>2959</v>
      </c>
    </row>
    <row r="4364" spans="1:2" x14ac:dyDescent="0.25">
      <c r="A4364" s="57">
        <v>31102404</v>
      </c>
      <c r="B4364" s="58" t="s">
        <v>8727</v>
      </c>
    </row>
    <row r="4365" spans="1:2" x14ac:dyDescent="0.25">
      <c r="A4365" s="57">
        <v>31102405</v>
      </c>
      <c r="B4365" s="58" t="s">
        <v>17036</v>
      </c>
    </row>
    <row r="4366" spans="1:2" x14ac:dyDescent="0.25">
      <c r="A4366" s="57">
        <v>31102406</v>
      </c>
      <c r="B4366" s="58" t="s">
        <v>14083</v>
      </c>
    </row>
    <row r="4367" spans="1:2" x14ac:dyDescent="0.25">
      <c r="A4367" s="57">
        <v>31102407</v>
      </c>
      <c r="B4367" s="58" t="s">
        <v>8317</v>
      </c>
    </row>
    <row r="4368" spans="1:2" x14ac:dyDescent="0.25">
      <c r="A4368" s="57">
        <v>31102408</v>
      </c>
      <c r="B4368" s="58" t="s">
        <v>17198</v>
      </c>
    </row>
    <row r="4369" spans="1:2" x14ac:dyDescent="0.25">
      <c r="A4369" s="57">
        <v>31102409</v>
      </c>
      <c r="B4369" s="58" t="s">
        <v>778</v>
      </c>
    </row>
    <row r="4370" spans="1:2" x14ac:dyDescent="0.25">
      <c r="A4370" s="57">
        <v>31102410</v>
      </c>
      <c r="B4370" s="58" t="s">
        <v>11943</v>
      </c>
    </row>
    <row r="4371" spans="1:2" x14ac:dyDescent="0.25">
      <c r="A4371" s="57">
        <v>31102411</v>
      </c>
      <c r="B4371" s="58" t="s">
        <v>6622</v>
      </c>
    </row>
    <row r="4372" spans="1:2" x14ac:dyDescent="0.25">
      <c r="A4372" s="57">
        <v>31102412</v>
      </c>
      <c r="B4372" s="58" t="s">
        <v>10772</v>
      </c>
    </row>
    <row r="4373" spans="1:2" x14ac:dyDescent="0.25">
      <c r="A4373" s="57">
        <v>31102413</v>
      </c>
      <c r="B4373" s="58" t="s">
        <v>18400</v>
      </c>
    </row>
    <row r="4374" spans="1:2" x14ac:dyDescent="0.25">
      <c r="A4374" s="57">
        <v>31102414</v>
      </c>
      <c r="B4374" s="58" t="s">
        <v>15150</v>
      </c>
    </row>
    <row r="4375" spans="1:2" x14ac:dyDescent="0.25">
      <c r="A4375" s="57">
        <v>31102415</v>
      </c>
      <c r="B4375" s="58" t="s">
        <v>9133</v>
      </c>
    </row>
    <row r="4376" spans="1:2" x14ac:dyDescent="0.25">
      <c r="A4376" s="57">
        <v>31102416</v>
      </c>
      <c r="B4376" s="58" t="s">
        <v>10672</v>
      </c>
    </row>
    <row r="4377" spans="1:2" x14ac:dyDescent="0.25">
      <c r="A4377" s="57">
        <v>31111501</v>
      </c>
      <c r="B4377" s="58" t="s">
        <v>12672</v>
      </c>
    </row>
    <row r="4378" spans="1:2" x14ac:dyDescent="0.25">
      <c r="A4378" s="57">
        <v>31111502</v>
      </c>
      <c r="B4378" s="58" t="s">
        <v>13117</v>
      </c>
    </row>
    <row r="4379" spans="1:2" x14ac:dyDescent="0.25">
      <c r="A4379" s="57">
        <v>31111503</v>
      </c>
      <c r="B4379" s="58" t="s">
        <v>17926</v>
      </c>
    </row>
    <row r="4380" spans="1:2" x14ac:dyDescent="0.25">
      <c r="A4380" s="57">
        <v>31111504</v>
      </c>
      <c r="B4380" s="58" t="s">
        <v>16680</v>
      </c>
    </row>
    <row r="4381" spans="1:2" x14ac:dyDescent="0.25">
      <c r="A4381" s="57">
        <v>31111505</v>
      </c>
      <c r="B4381" s="58" t="s">
        <v>11994</v>
      </c>
    </row>
    <row r="4382" spans="1:2" x14ac:dyDescent="0.25">
      <c r="A4382" s="57">
        <v>31111506</v>
      </c>
      <c r="B4382" s="58" t="s">
        <v>2123</v>
      </c>
    </row>
    <row r="4383" spans="1:2" x14ac:dyDescent="0.25">
      <c r="A4383" s="57">
        <v>31111507</v>
      </c>
      <c r="B4383" s="58" t="s">
        <v>18479</v>
      </c>
    </row>
    <row r="4384" spans="1:2" x14ac:dyDescent="0.25">
      <c r="A4384" s="57">
        <v>31111508</v>
      </c>
      <c r="B4384" s="58" t="s">
        <v>1788</v>
      </c>
    </row>
    <row r="4385" spans="1:2" x14ac:dyDescent="0.25">
      <c r="A4385" s="57">
        <v>31111509</v>
      </c>
      <c r="B4385" s="58" t="s">
        <v>4425</v>
      </c>
    </row>
    <row r="4386" spans="1:2" x14ac:dyDescent="0.25">
      <c r="A4386" s="57">
        <v>31111510</v>
      </c>
      <c r="B4386" s="58" t="s">
        <v>4962</v>
      </c>
    </row>
    <row r="4387" spans="1:2" x14ac:dyDescent="0.25">
      <c r="A4387" s="57">
        <v>31111511</v>
      </c>
      <c r="B4387" s="58" t="s">
        <v>7254</v>
      </c>
    </row>
    <row r="4388" spans="1:2" x14ac:dyDescent="0.25">
      <c r="A4388" s="57">
        <v>31111512</v>
      </c>
      <c r="B4388" s="58" t="s">
        <v>7474</v>
      </c>
    </row>
    <row r="4389" spans="1:2" x14ac:dyDescent="0.25">
      <c r="A4389" s="57">
        <v>31111513</v>
      </c>
      <c r="B4389" s="58" t="s">
        <v>5766</v>
      </c>
    </row>
    <row r="4390" spans="1:2" x14ac:dyDescent="0.25">
      <c r="A4390" s="57">
        <v>31111514</v>
      </c>
      <c r="B4390" s="58" t="s">
        <v>13815</v>
      </c>
    </row>
    <row r="4391" spans="1:2" x14ac:dyDescent="0.25">
      <c r="A4391" s="57">
        <v>31111515</v>
      </c>
      <c r="B4391" s="58" t="s">
        <v>14257</v>
      </c>
    </row>
    <row r="4392" spans="1:2" x14ac:dyDescent="0.25">
      <c r="A4392" s="57">
        <v>31111516</v>
      </c>
      <c r="B4392" s="58" t="s">
        <v>17430</v>
      </c>
    </row>
    <row r="4393" spans="1:2" x14ac:dyDescent="0.25">
      <c r="A4393" s="57">
        <v>31111517</v>
      </c>
      <c r="B4393" s="58" t="s">
        <v>7875</v>
      </c>
    </row>
    <row r="4394" spans="1:2" x14ac:dyDescent="0.25">
      <c r="A4394" s="57">
        <v>31111601</v>
      </c>
      <c r="B4394" s="58" t="s">
        <v>15960</v>
      </c>
    </row>
    <row r="4395" spans="1:2" x14ac:dyDescent="0.25">
      <c r="A4395" s="57">
        <v>31111602</v>
      </c>
      <c r="B4395" s="58" t="s">
        <v>6261</v>
      </c>
    </row>
    <row r="4396" spans="1:2" x14ac:dyDescent="0.25">
      <c r="A4396" s="57">
        <v>31111603</v>
      </c>
      <c r="B4396" s="58" t="s">
        <v>12882</v>
      </c>
    </row>
    <row r="4397" spans="1:2" x14ac:dyDescent="0.25">
      <c r="A4397" s="57">
        <v>31111604</v>
      </c>
      <c r="B4397" s="58" t="s">
        <v>3544</v>
      </c>
    </row>
    <row r="4398" spans="1:2" x14ac:dyDescent="0.25">
      <c r="A4398" s="57">
        <v>31111605</v>
      </c>
      <c r="B4398" s="58" t="s">
        <v>10649</v>
      </c>
    </row>
    <row r="4399" spans="1:2" x14ac:dyDescent="0.25">
      <c r="A4399" s="57">
        <v>31111606</v>
      </c>
      <c r="B4399" s="58" t="s">
        <v>17681</v>
      </c>
    </row>
    <row r="4400" spans="1:2" x14ac:dyDescent="0.25">
      <c r="A4400" s="57">
        <v>31111607</v>
      </c>
      <c r="B4400" s="58" t="s">
        <v>10579</v>
      </c>
    </row>
    <row r="4401" spans="1:2" x14ac:dyDescent="0.25">
      <c r="A4401" s="57">
        <v>31111608</v>
      </c>
      <c r="B4401" s="58" t="s">
        <v>18272</v>
      </c>
    </row>
    <row r="4402" spans="1:2" x14ac:dyDescent="0.25">
      <c r="A4402" s="57">
        <v>31111609</v>
      </c>
      <c r="B4402" s="58" t="s">
        <v>16545</v>
      </c>
    </row>
    <row r="4403" spans="1:2" x14ac:dyDescent="0.25">
      <c r="A4403" s="57">
        <v>31111610</v>
      </c>
      <c r="B4403" s="58" t="s">
        <v>2497</v>
      </c>
    </row>
    <row r="4404" spans="1:2" x14ac:dyDescent="0.25">
      <c r="A4404" s="57">
        <v>31111611</v>
      </c>
      <c r="B4404" s="58" t="s">
        <v>13072</v>
      </c>
    </row>
    <row r="4405" spans="1:2" x14ac:dyDescent="0.25">
      <c r="A4405" s="57">
        <v>31111612</v>
      </c>
      <c r="B4405" s="58" t="s">
        <v>11424</v>
      </c>
    </row>
    <row r="4406" spans="1:2" x14ac:dyDescent="0.25">
      <c r="A4406" s="57">
        <v>31111613</v>
      </c>
      <c r="B4406" s="58" t="s">
        <v>10299</v>
      </c>
    </row>
    <row r="4407" spans="1:2" x14ac:dyDescent="0.25">
      <c r="A4407" s="57">
        <v>31111614</v>
      </c>
      <c r="B4407" s="58" t="s">
        <v>5213</v>
      </c>
    </row>
    <row r="4408" spans="1:2" x14ac:dyDescent="0.25">
      <c r="A4408" s="57">
        <v>31111615</v>
      </c>
      <c r="B4408" s="58" t="s">
        <v>6755</v>
      </c>
    </row>
    <row r="4409" spans="1:2" x14ac:dyDescent="0.25">
      <c r="A4409" s="57">
        <v>31111616</v>
      </c>
      <c r="B4409" s="58" t="s">
        <v>3002</v>
      </c>
    </row>
    <row r="4410" spans="1:2" x14ac:dyDescent="0.25">
      <c r="A4410" s="57">
        <v>31111617</v>
      </c>
      <c r="B4410" s="58" t="s">
        <v>13229</v>
      </c>
    </row>
    <row r="4411" spans="1:2" x14ac:dyDescent="0.25">
      <c r="A4411" s="57">
        <v>31111701</v>
      </c>
      <c r="B4411" s="58" t="s">
        <v>15023</v>
      </c>
    </row>
    <row r="4412" spans="1:2" x14ac:dyDescent="0.25">
      <c r="A4412" s="57">
        <v>31111702</v>
      </c>
      <c r="B4412" s="58" t="s">
        <v>4802</v>
      </c>
    </row>
    <row r="4413" spans="1:2" x14ac:dyDescent="0.25">
      <c r="A4413" s="57">
        <v>31111703</v>
      </c>
      <c r="B4413" s="58" t="s">
        <v>11012</v>
      </c>
    </row>
    <row r="4414" spans="1:2" x14ac:dyDescent="0.25">
      <c r="A4414" s="57">
        <v>31111704</v>
      </c>
      <c r="B4414" s="58" t="s">
        <v>1354</v>
      </c>
    </row>
    <row r="4415" spans="1:2" x14ac:dyDescent="0.25">
      <c r="A4415" s="57">
        <v>31111705</v>
      </c>
      <c r="B4415" s="58" t="s">
        <v>13553</v>
      </c>
    </row>
    <row r="4416" spans="1:2" x14ac:dyDescent="0.25">
      <c r="A4416" s="57">
        <v>31111706</v>
      </c>
      <c r="B4416" s="58" t="s">
        <v>12319</v>
      </c>
    </row>
    <row r="4417" spans="1:2" x14ac:dyDescent="0.25">
      <c r="A4417" s="57">
        <v>31111707</v>
      </c>
      <c r="B4417" s="58" t="s">
        <v>15047</v>
      </c>
    </row>
    <row r="4418" spans="1:2" x14ac:dyDescent="0.25">
      <c r="A4418" s="57">
        <v>31111708</v>
      </c>
      <c r="B4418" s="58" t="s">
        <v>4238</v>
      </c>
    </row>
    <row r="4419" spans="1:2" x14ac:dyDescent="0.25">
      <c r="A4419" s="57">
        <v>31111709</v>
      </c>
      <c r="B4419" s="58" t="s">
        <v>4871</v>
      </c>
    </row>
    <row r="4420" spans="1:2" x14ac:dyDescent="0.25">
      <c r="A4420" s="57">
        <v>31111710</v>
      </c>
      <c r="B4420" s="58" t="s">
        <v>15453</v>
      </c>
    </row>
    <row r="4421" spans="1:2" x14ac:dyDescent="0.25">
      <c r="A4421" s="57">
        <v>31111711</v>
      </c>
      <c r="B4421" s="58" t="s">
        <v>14165</v>
      </c>
    </row>
    <row r="4422" spans="1:2" x14ac:dyDescent="0.25">
      <c r="A4422" s="57">
        <v>31111712</v>
      </c>
      <c r="B4422" s="58" t="s">
        <v>6820</v>
      </c>
    </row>
    <row r="4423" spans="1:2" x14ac:dyDescent="0.25">
      <c r="A4423" s="57">
        <v>31111713</v>
      </c>
      <c r="B4423" s="58" t="s">
        <v>1429</v>
      </c>
    </row>
    <row r="4424" spans="1:2" x14ac:dyDescent="0.25">
      <c r="A4424" s="57">
        <v>31111714</v>
      </c>
      <c r="B4424" s="58" t="s">
        <v>4634</v>
      </c>
    </row>
    <row r="4425" spans="1:2" x14ac:dyDescent="0.25">
      <c r="A4425" s="57">
        <v>31111715</v>
      </c>
      <c r="B4425" s="58" t="s">
        <v>197</v>
      </c>
    </row>
    <row r="4426" spans="1:2" x14ac:dyDescent="0.25">
      <c r="A4426" s="57">
        <v>31111716</v>
      </c>
      <c r="B4426" s="58" t="s">
        <v>5594</v>
      </c>
    </row>
    <row r="4427" spans="1:2" x14ac:dyDescent="0.25">
      <c r="A4427" s="57">
        <v>31111717</v>
      </c>
      <c r="B4427" s="58" t="s">
        <v>17270</v>
      </c>
    </row>
    <row r="4428" spans="1:2" x14ac:dyDescent="0.25">
      <c r="A4428" s="57">
        <v>31121001</v>
      </c>
      <c r="B4428" s="58" t="s">
        <v>6810</v>
      </c>
    </row>
    <row r="4429" spans="1:2" x14ac:dyDescent="0.25">
      <c r="A4429" s="57">
        <v>31121002</v>
      </c>
      <c r="B4429" s="58" t="s">
        <v>5624</v>
      </c>
    </row>
    <row r="4430" spans="1:2" x14ac:dyDescent="0.25">
      <c r="A4430" s="57">
        <v>31121003</v>
      </c>
      <c r="B4430" s="58" t="s">
        <v>9226</v>
      </c>
    </row>
    <row r="4431" spans="1:2" x14ac:dyDescent="0.25">
      <c r="A4431" s="57">
        <v>31121004</v>
      </c>
      <c r="B4431" s="58" t="s">
        <v>12020</v>
      </c>
    </row>
    <row r="4432" spans="1:2" x14ac:dyDescent="0.25">
      <c r="A4432" s="57">
        <v>31121005</v>
      </c>
      <c r="B4432" s="58" t="s">
        <v>1551</v>
      </c>
    </row>
    <row r="4433" spans="1:2" x14ac:dyDescent="0.25">
      <c r="A4433" s="57">
        <v>31121006</v>
      </c>
      <c r="B4433" s="58" t="s">
        <v>7084</v>
      </c>
    </row>
    <row r="4434" spans="1:2" x14ac:dyDescent="0.25">
      <c r="A4434" s="57">
        <v>31121007</v>
      </c>
      <c r="B4434" s="58" t="s">
        <v>6339</v>
      </c>
    </row>
    <row r="4435" spans="1:2" x14ac:dyDescent="0.25">
      <c r="A4435" s="57">
        <v>31121008</v>
      </c>
      <c r="B4435" s="58" t="s">
        <v>11655</v>
      </c>
    </row>
    <row r="4436" spans="1:2" x14ac:dyDescent="0.25">
      <c r="A4436" s="57">
        <v>31121009</v>
      </c>
      <c r="B4436" s="58" t="s">
        <v>16696</v>
      </c>
    </row>
    <row r="4437" spans="1:2" x14ac:dyDescent="0.25">
      <c r="A4437" s="57">
        <v>31121010</v>
      </c>
      <c r="B4437" s="58" t="s">
        <v>7987</v>
      </c>
    </row>
    <row r="4438" spans="1:2" x14ac:dyDescent="0.25">
      <c r="A4438" s="57">
        <v>31121011</v>
      </c>
      <c r="B4438" s="58" t="s">
        <v>13785</v>
      </c>
    </row>
    <row r="4439" spans="1:2" x14ac:dyDescent="0.25">
      <c r="A4439" s="57">
        <v>31121012</v>
      </c>
      <c r="B4439" s="58" t="s">
        <v>15504</v>
      </c>
    </row>
    <row r="4440" spans="1:2" x14ac:dyDescent="0.25">
      <c r="A4440" s="57">
        <v>31121013</v>
      </c>
      <c r="B4440" s="58" t="s">
        <v>7662</v>
      </c>
    </row>
    <row r="4441" spans="1:2" x14ac:dyDescent="0.25">
      <c r="A4441" s="57">
        <v>31121014</v>
      </c>
      <c r="B4441" s="58" t="s">
        <v>12522</v>
      </c>
    </row>
    <row r="4442" spans="1:2" x14ac:dyDescent="0.25">
      <c r="A4442" s="57">
        <v>31121015</v>
      </c>
      <c r="B4442" s="58" t="s">
        <v>13675</v>
      </c>
    </row>
    <row r="4443" spans="1:2" x14ac:dyDescent="0.25">
      <c r="A4443" s="57">
        <v>31121016</v>
      </c>
      <c r="B4443" s="58" t="s">
        <v>13483</v>
      </c>
    </row>
    <row r="4444" spans="1:2" x14ac:dyDescent="0.25">
      <c r="A4444" s="57">
        <v>31121017</v>
      </c>
      <c r="B4444" s="58" t="s">
        <v>17573</v>
      </c>
    </row>
    <row r="4445" spans="1:2" x14ac:dyDescent="0.25">
      <c r="A4445" s="57">
        <v>31121018</v>
      </c>
      <c r="B4445" s="58" t="s">
        <v>16847</v>
      </c>
    </row>
    <row r="4446" spans="1:2" x14ac:dyDescent="0.25">
      <c r="A4446" s="57">
        <v>31121019</v>
      </c>
      <c r="B4446" s="58" t="s">
        <v>12347</v>
      </c>
    </row>
    <row r="4447" spans="1:2" x14ac:dyDescent="0.25">
      <c r="A4447" s="57">
        <v>31121101</v>
      </c>
      <c r="B4447" s="58" t="s">
        <v>17588</v>
      </c>
    </row>
    <row r="4448" spans="1:2" x14ac:dyDescent="0.25">
      <c r="A4448" s="57">
        <v>31121102</v>
      </c>
      <c r="B4448" s="58" t="s">
        <v>9372</v>
      </c>
    </row>
    <row r="4449" spans="1:2" x14ac:dyDescent="0.25">
      <c r="A4449" s="57">
        <v>31121103</v>
      </c>
      <c r="B4449" s="58" t="s">
        <v>17163</v>
      </c>
    </row>
    <row r="4450" spans="1:2" x14ac:dyDescent="0.25">
      <c r="A4450" s="57">
        <v>31121104</v>
      </c>
      <c r="B4450" s="58" t="s">
        <v>9873</v>
      </c>
    </row>
    <row r="4451" spans="1:2" x14ac:dyDescent="0.25">
      <c r="A4451" s="57">
        <v>31121105</v>
      </c>
      <c r="B4451" s="58" t="s">
        <v>7115</v>
      </c>
    </row>
    <row r="4452" spans="1:2" x14ac:dyDescent="0.25">
      <c r="A4452" s="57">
        <v>31121106</v>
      </c>
      <c r="B4452" s="58" t="s">
        <v>8059</v>
      </c>
    </row>
    <row r="4453" spans="1:2" x14ac:dyDescent="0.25">
      <c r="A4453" s="57">
        <v>31121107</v>
      </c>
      <c r="B4453" s="58" t="s">
        <v>11320</v>
      </c>
    </row>
    <row r="4454" spans="1:2" x14ac:dyDescent="0.25">
      <c r="A4454" s="57">
        <v>31121108</v>
      </c>
      <c r="B4454" s="58" t="s">
        <v>12873</v>
      </c>
    </row>
    <row r="4455" spans="1:2" x14ac:dyDescent="0.25">
      <c r="A4455" s="57">
        <v>31121109</v>
      </c>
      <c r="B4455" s="58" t="s">
        <v>2083</v>
      </c>
    </row>
    <row r="4456" spans="1:2" x14ac:dyDescent="0.25">
      <c r="A4456" s="57">
        <v>31121110</v>
      </c>
      <c r="B4456" s="58" t="s">
        <v>13294</v>
      </c>
    </row>
    <row r="4457" spans="1:2" x14ac:dyDescent="0.25">
      <c r="A4457" s="57">
        <v>31121111</v>
      </c>
      <c r="B4457" s="58" t="s">
        <v>7847</v>
      </c>
    </row>
    <row r="4458" spans="1:2" x14ac:dyDescent="0.25">
      <c r="A4458" s="57">
        <v>31121112</v>
      </c>
      <c r="B4458" s="58" t="s">
        <v>14563</v>
      </c>
    </row>
    <row r="4459" spans="1:2" x14ac:dyDescent="0.25">
      <c r="A4459" s="57">
        <v>31121113</v>
      </c>
      <c r="B4459" s="58" t="s">
        <v>17356</v>
      </c>
    </row>
    <row r="4460" spans="1:2" x14ac:dyDescent="0.25">
      <c r="A4460" s="57">
        <v>31121114</v>
      </c>
      <c r="B4460" s="58" t="s">
        <v>15470</v>
      </c>
    </row>
    <row r="4461" spans="1:2" x14ac:dyDescent="0.25">
      <c r="A4461" s="57">
        <v>31121115</v>
      </c>
      <c r="B4461" s="58" t="s">
        <v>8482</v>
      </c>
    </row>
    <row r="4462" spans="1:2" x14ac:dyDescent="0.25">
      <c r="A4462" s="57">
        <v>31121116</v>
      </c>
      <c r="B4462" s="58" t="s">
        <v>10906</v>
      </c>
    </row>
    <row r="4463" spans="1:2" x14ac:dyDescent="0.25">
      <c r="A4463" s="57">
        <v>31121117</v>
      </c>
      <c r="B4463" s="58" t="s">
        <v>4900</v>
      </c>
    </row>
    <row r="4464" spans="1:2" x14ac:dyDescent="0.25">
      <c r="A4464" s="57">
        <v>31121118</v>
      </c>
      <c r="B4464" s="58" t="s">
        <v>10737</v>
      </c>
    </row>
    <row r="4465" spans="1:2" x14ac:dyDescent="0.25">
      <c r="A4465" s="57">
        <v>31121119</v>
      </c>
      <c r="B4465" s="58" t="s">
        <v>17226</v>
      </c>
    </row>
    <row r="4466" spans="1:2" x14ac:dyDescent="0.25">
      <c r="A4466" s="57">
        <v>31121201</v>
      </c>
      <c r="B4466" s="58" t="s">
        <v>13898</v>
      </c>
    </row>
    <row r="4467" spans="1:2" x14ac:dyDescent="0.25">
      <c r="A4467" s="57">
        <v>31121202</v>
      </c>
      <c r="B4467" s="58" t="s">
        <v>12144</v>
      </c>
    </row>
    <row r="4468" spans="1:2" x14ac:dyDescent="0.25">
      <c r="A4468" s="57">
        <v>31121203</v>
      </c>
      <c r="B4468" s="58" t="s">
        <v>17090</v>
      </c>
    </row>
    <row r="4469" spans="1:2" x14ac:dyDescent="0.25">
      <c r="A4469" s="57">
        <v>31121204</v>
      </c>
      <c r="B4469" s="58" t="s">
        <v>16867</v>
      </c>
    </row>
    <row r="4470" spans="1:2" x14ac:dyDescent="0.25">
      <c r="A4470" s="57">
        <v>31121205</v>
      </c>
      <c r="B4470" s="58" t="s">
        <v>17776</v>
      </c>
    </row>
    <row r="4471" spans="1:2" x14ac:dyDescent="0.25">
      <c r="A4471" s="57">
        <v>31121206</v>
      </c>
      <c r="B4471" s="58" t="s">
        <v>18756</v>
      </c>
    </row>
    <row r="4472" spans="1:2" x14ac:dyDescent="0.25">
      <c r="A4472" s="57">
        <v>31121207</v>
      </c>
      <c r="B4472" s="58" t="s">
        <v>7508</v>
      </c>
    </row>
    <row r="4473" spans="1:2" x14ac:dyDescent="0.25">
      <c r="A4473" s="57">
        <v>31121208</v>
      </c>
      <c r="B4473" s="58" t="s">
        <v>2239</v>
      </c>
    </row>
    <row r="4474" spans="1:2" x14ac:dyDescent="0.25">
      <c r="A4474" s="57">
        <v>31121209</v>
      </c>
      <c r="B4474" s="58" t="s">
        <v>14710</v>
      </c>
    </row>
    <row r="4475" spans="1:2" x14ac:dyDescent="0.25">
      <c r="A4475" s="57">
        <v>31121210</v>
      </c>
      <c r="B4475" s="58" t="s">
        <v>7438</v>
      </c>
    </row>
    <row r="4476" spans="1:2" x14ac:dyDescent="0.25">
      <c r="A4476" s="57">
        <v>31121211</v>
      </c>
      <c r="B4476" s="58" t="s">
        <v>5280</v>
      </c>
    </row>
    <row r="4477" spans="1:2" x14ac:dyDescent="0.25">
      <c r="A4477" s="57">
        <v>31121212</v>
      </c>
      <c r="B4477" s="58" t="s">
        <v>1428</v>
      </c>
    </row>
    <row r="4478" spans="1:2" x14ac:dyDescent="0.25">
      <c r="A4478" s="57">
        <v>31121213</v>
      </c>
      <c r="B4478" s="58" t="s">
        <v>11533</v>
      </c>
    </row>
    <row r="4479" spans="1:2" x14ac:dyDescent="0.25">
      <c r="A4479" s="57">
        <v>31121214</v>
      </c>
      <c r="B4479" s="58" t="s">
        <v>18331</v>
      </c>
    </row>
    <row r="4480" spans="1:2" x14ac:dyDescent="0.25">
      <c r="A4480" s="57">
        <v>31121215</v>
      </c>
      <c r="B4480" s="58" t="s">
        <v>6258</v>
      </c>
    </row>
    <row r="4481" spans="1:2" x14ac:dyDescent="0.25">
      <c r="A4481" s="57">
        <v>31121216</v>
      </c>
      <c r="B4481" s="58" t="s">
        <v>2308</v>
      </c>
    </row>
    <row r="4482" spans="1:2" x14ac:dyDescent="0.25">
      <c r="A4482" s="57">
        <v>31121217</v>
      </c>
      <c r="B4482" s="58" t="s">
        <v>8080</v>
      </c>
    </row>
    <row r="4483" spans="1:2" x14ac:dyDescent="0.25">
      <c r="A4483" s="57">
        <v>31121218</v>
      </c>
      <c r="B4483" s="58" t="s">
        <v>6813</v>
      </c>
    </row>
    <row r="4484" spans="1:2" x14ac:dyDescent="0.25">
      <c r="A4484" s="57">
        <v>31121219</v>
      </c>
      <c r="B4484" s="58" t="s">
        <v>8580</v>
      </c>
    </row>
    <row r="4485" spans="1:2" x14ac:dyDescent="0.25">
      <c r="A4485" s="57">
        <v>31121301</v>
      </c>
      <c r="B4485" s="58" t="s">
        <v>5703</v>
      </c>
    </row>
    <row r="4486" spans="1:2" x14ac:dyDescent="0.25">
      <c r="A4486" s="57">
        <v>31121302</v>
      </c>
      <c r="B4486" s="58" t="s">
        <v>7025</v>
      </c>
    </row>
    <row r="4487" spans="1:2" x14ac:dyDescent="0.25">
      <c r="A4487" s="57">
        <v>31121303</v>
      </c>
      <c r="B4487" s="58" t="s">
        <v>5466</v>
      </c>
    </row>
    <row r="4488" spans="1:2" x14ac:dyDescent="0.25">
      <c r="A4488" s="57">
        <v>31121304</v>
      </c>
      <c r="B4488" s="58" t="s">
        <v>4777</v>
      </c>
    </row>
    <row r="4489" spans="1:2" x14ac:dyDescent="0.25">
      <c r="A4489" s="57">
        <v>31121305</v>
      </c>
      <c r="B4489" s="58" t="s">
        <v>18455</v>
      </c>
    </row>
    <row r="4490" spans="1:2" x14ac:dyDescent="0.25">
      <c r="A4490" s="57">
        <v>31121306</v>
      </c>
      <c r="B4490" s="58" t="s">
        <v>11405</v>
      </c>
    </row>
    <row r="4491" spans="1:2" x14ac:dyDescent="0.25">
      <c r="A4491" s="57">
        <v>31121307</v>
      </c>
      <c r="B4491" s="58" t="s">
        <v>8950</v>
      </c>
    </row>
    <row r="4492" spans="1:2" x14ac:dyDescent="0.25">
      <c r="A4492" s="57">
        <v>31121308</v>
      </c>
      <c r="B4492" s="58" t="s">
        <v>9415</v>
      </c>
    </row>
    <row r="4493" spans="1:2" x14ac:dyDescent="0.25">
      <c r="A4493" s="57">
        <v>31121309</v>
      </c>
      <c r="B4493" s="58" t="s">
        <v>14487</v>
      </c>
    </row>
    <row r="4494" spans="1:2" x14ac:dyDescent="0.25">
      <c r="A4494" s="57">
        <v>31121310</v>
      </c>
      <c r="B4494" s="58" t="s">
        <v>726</v>
      </c>
    </row>
    <row r="4495" spans="1:2" x14ac:dyDescent="0.25">
      <c r="A4495" s="57">
        <v>31121311</v>
      </c>
      <c r="B4495" s="58" t="s">
        <v>1372</v>
      </c>
    </row>
    <row r="4496" spans="1:2" x14ac:dyDescent="0.25">
      <c r="A4496" s="57">
        <v>31121312</v>
      </c>
      <c r="B4496" s="58" t="s">
        <v>5867</v>
      </c>
    </row>
    <row r="4497" spans="1:2" x14ac:dyDescent="0.25">
      <c r="A4497" s="57">
        <v>31121313</v>
      </c>
      <c r="B4497" s="58" t="s">
        <v>13123</v>
      </c>
    </row>
    <row r="4498" spans="1:2" x14ac:dyDescent="0.25">
      <c r="A4498" s="57">
        <v>31121314</v>
      </c>
      <c r="B4498" s="58" t="s">
        <v>3344</v>
      </c>
    </row>
    <row r="4499" spans="1:2" x14ac:dyDescent="0.25">
      <c r="A4499" s="57">
        <v>31121315</v>
      </c>
      <c r="B4499" s="58" t="s">
        <v>17099</v>
      </c>
    </row>
    <row r="4500" spans="1:2" x14ac:dyDescent="0.25">
      <c r="A4500" s="57">
        <v>31121316</v>
      </c>
      <c r="B4500" s="58" t="s">
        <v>10681</v>
      </c>
    </row>
    <row r="4501" spans="1:2" x14ac:dyDescent="0.25">
      <c r="A4501" s="57">
        <v>31121317</v>
      </c>
      <c r="B4501" s="58" t="s">
        <v>4827</v>
      </c>
    </row>
    <row r="4502" spans="1:2" x14ac:dyDescent="0.25">
      <c r="A4502" s="57">
        <v>31121318</v>
      </c>
      <c r="B4502" s="58" t="s">
        <v>13141</v>
      </c>
    </row>
    <row r="4503" spans="1:2" x14ac:dyDescent="0.25">
      <c r="A4503" s="57">
        <v>31121319</v>
      </c>
      <c r="B4503" s="58" t="s">
        <v>8026</v>
      </c>
    </row>
    <row r="4504" spans="1:2" x14ac:dyDescent="0.25">
      <c r="A4504" s="57">
        <v>31121401</v>
      </c>
      <c r="B4504" s="58" t="s">
        <v>1215</v>
      </c>
    </row>
    <row r="4505" spans="1:2" x14ac:dyDescent="0.25">
      <c r="A4505" s="57">
        <v>31121402</v>
      </c>
      <c r="B4505" s="58" t="s">
        <v>4601</v>
      </c>
    </row>
    <row r="4506" spans="1:2" x14ac:dyDescent="0.25">
      <c r="A4506" s="57">
        <v>31121403</v>
      </c>
      <c r="B4506" s="58" t="s">
        <v>3655</v>
      </c>
    </row>
    <row r="4507" spans="1:2" x14ac:dyDescent="0.25">
      <c r="A4507" s="57">
        <v>31121404</v>
      </c>
      <c r="B4507" s="58" t="s">
        <v>4770</v>
      </c>
    </row>
    <row r="4508" spans="1:2" x14ac:dyDescent="0.25">
      <c r="A4508" s="57">
        <v>31121405</v>
      </c>
      <c r="B4508" s="58" t="s">
        <v>1530</v>
      </c>
    </row>
    <row r="4509" spans="1:2" x14ac:dyDescent="0.25">
      <c r="A4509" s="57">
        <v>31121406</v>
      </c>
      <c r="B4509" s="58" t="s">
        <v>7833</v>
      </c>
    </row>
    <row r="4510" spans="1:2" x14ac:dyDescent="0.25">
      <c r="A4510" s="57">
        <v>31121407</v>
      </c>
      <c r="B4510" s="58" t="s">
        <v>1950</v>
      </c>
    </row>
    <row r="4511" spans="1:2" x14ac:dyDescent="0.25">
      <c r="A4511" s="57">
        <v>31121408</v>
      </c>
      <c r="B4511" s="58" t="s">
        <v>7349</v>
      </c>
    </row>
    <row r="4512" spans="1:2" x14ac:dyDescent="0.25">
      <c r="A4512" s="57">
        <v>31121409</v>
      </c>
      <c r="B4512" s="58" t="s">
        <v>17142</v>
      </c>
    </row>
    <row r="4513" spans="1:2" x14ac:dyDescent="0.25">
      <c r="A4513" s="57">
        <v>31121410</v>
      </c>
      <c r="B4513" s="58" t="s">
        <v>9788</v>
      </c>
    </row>
    <row r="4514" spans="1:2" x14ac:dyDescent="0.25">
      <c r="A4514" s="57">
        <v>31121411</v>
      </c>
      <c r="B4514" s="58" t="s">
        <v>3562</v>
      </c>
    </row>
    <row r="4515" spans="1:2" x14ac:dyDescent="0.25">
      <c r="A4515" s="57">
        <v>31121412</v>
      </c>
      <c r="B4515" s="58" t="s">
        <v>275</v>
      </c>
    </row>
    <row r="4516" spans="1:2" x14ac:dyDescent="0.25">
      <c r="A4516" s="57">
        <v>31121413</v>
      </c>
      <c r="B4516" s="58" t="s">
        <v>9012</v>
      </c>
    </row>
    <row r="4517" spans="1:2" x14ac:dyDescent="0.25">
      <c r="A4517" s="57">
        <v>31121414</v>
      </c>
      <c r="B4517" s="58" t="s">
        <v>10574</v>
      </c>
    </row>
    <row r="4518" spans="1:2" x14ac:dyDescent="0.25">
      <c r="A4518" s="57">
        <v>31121415</v>
      </c>
      <c r="B4518" s="58" t="s">
        <v>16646</v>
      </c>
    </row>
    <row r="4519" spans="1:2" x14ac:dyDescent="0.25">
      <c r="A4519" s="57">
        <v>31121416</v>
      </c>
      <c r="B4519" s="58" t="s">
        <v>531</v>
      </c>
    </row>
    <row r="4520" spans="1:2" x14ac:dyDescent="0.25">
      <c r="A4520" s="57">
        <v>31121417</v>
      </c>
      <c r="B4520" s="58" t="s">
        <v>2379</v>
      </c>
    </row>
    <row r="4521" spans="1:2" x14ac:dyDescent="0.25">
      <c r="A4521" s="57">
        <v>31121418</v>
      </c>
      <c r="B4521" s="58" t="s">
        <v>18211</v>
      </c>
    </row>
    <row r="4522" spans="1:2" x14ac:dyDescent="0.25">
      <c r="A4522" s="57">
        <v>31121419</v>
      </c>
      <c r="B4522" s="58" t="s">
        <v>18713</v>
      </c>
    </row>
    <row r="4523" spans="1:2" x14ac:dyDescent="0.25">
      <c r="A4523" s="57">
        <v>31121501</v>
      </c>
      <c r="B4523" s="58" t="s">
        <v>1621</v>
      </c>
    </row>
    <row r="4524" spans="1:2" x14ac:dyDescent="0.25">
      <c r="A4524" s="57">
        <v>31121502</v>
      </c>
      <c r="B4524" s="58" t="s">
        <v>15345</v>
      </c>
    </row>
    <row r="4525" spans="1:2" x14ac:dyDescent="0.25">
      <c r="A4525" s="57">
        <v>31121503</v>
      </c>
      <c r="B4525" s="58" t="s">
        <v>16708</v>
      </c>
    </row>
    <row r="4526" spans="1:2" x14ac:dyDescent="0.25">
      <c r="A4526" s="57">
        <v>31121504</v>
      </c>
      <c r="B4526" s="58" t="s">
        <v>768</v>
      </c>
    </row>
    <row r="4527" spans="1:2" x14ac:dyDescent="0.25">
      <c r="A4527" s="57">
        <v>31121505</v>
      </c>
      <c r="B4527" s="58" t="s">
        <v>5836</v>
      </c>
    </row>
    <row r="4528" spans="1:2" x14ac:dyDescent="0.25">
      <c r="A4528" s="57">
        <v>31121506</v>
      </c>
      <c r="B4528" s="58" t="s">
        <v>14605</v>
      </c>
    </row>
    <row r="4529" spans="1:2" x14ac:dyDescent="0.25">
      <c r="A4529" s="57">
        <v>31121507</v>
      </c>
      <c r="B4529" s="58" t="s">
        <v>17922</v>
      </c>
    </row>
    <row r="4530" spans="1:2" x14ac:dyDescent="0.25">
      <c r="A4530" s="57">
        <v>31121508</v>
      </c>
      <c r="B4530" s="58" t="s">
        <v>5153</v>
      </c>
    </row>
    <row r="4531" spans="1:2" x14ac:dyDescent="0.25">
      <c r="A4531" s="57">
        <v>31121509</v>
      </c>
      <c r="B4531" s="58" t="s">
        <v>17000</v>
      </c>
    </row>
    <row r="4532" spans="1:2" x14ac:dyDescent="0.25">
      <c r="A4532" s="57">
        <v>31121510</v>
      </c>
      <c r="B4532" s="58" t="s">
        <v>9319</v>
      </c>
    </row>
    <row r="4533" spans="1:2" x14ac:dyDescent="0.25">
      <c r="A4533" s="57">
        <v>31121511</v>
      </c>
      <c r="B4533" s="58" t="s">
        <v>11487</v>
      </c>
    </row>
    <row r="4534" spans="1:2" x14ac:dyDescent="0.25">
      <c r="A4534" s="57">
        <v>31121512</v>
      </c>
      <c r="B4534" s="58" t="s">
        <v>13561</v>
      </c>
    </row>
    <row r="4535" spans="1:2" x14ac:dyDescent="0.25">
      <c r="A4535" s="57">
        <v>31121513</v>
      </c>
      <c r="B4535" s="58" t="s">
        <v>4427</v>
      </c>
    </row>
    <row r="4536" spans="1:2" x14ac:dyDescent="0.25">
      <c r="A4536" s="57">
        <v>31121514</v>
      </c>
      <c r="B4536" s="58" t="s">
        <v>17237</v>
      </c>
    </row>
    <row r="4537" spans="1:2" x14ac:dyDescent="0.25">
      <c r="A4537" s="57">
        <v>31121515</v>
      </c>
      <c r="B4537" s="58" t="s">
        <v>14192</v>
      </c>
    </row>
    <row r="4538" spans="1:2" x14ac:dyDescent="0.25">
      <c r="A4538" s="57">
        <v>31121516</v>
      </c>
      <c r="B4538" s="58" t="s">
        <v>10823</v>
      </c>
    </row>
    <row r="4539" spans="1:2" x14ac:dyDescent="0.25">
      <c r="A4539" s="57">
        <v>31121517</v>
      </c>
      <c r="B4539" s="58" t="s">
        <v>16265</v>
      </c>
    </row>
    <row r="4540" spans="1:2" x14ac:dyDescent="0.25">
      <c r="A4540" s="57">
        <v>31121518</v>
      </c>
      <c r="B4540" s="58" t="s">
        <v>16255</v>
      </c>
    </row>
    <row r="4541" spans="1:2" x14ac:dyDescent="0.25">
      <c r="A4541" s="57">
        <v>31121519</v>
      </c>
      <c r="B4541" s="58" t="s">
        <v>9149</v>
      </c>
    </row>
    <row r="4542" spans="1:2" x14ac:dyDescent="0.25">
      <c r="A4542" s="57">
        <v>31121601</v>
      </c>
      <c r="B4542" s="58" t="s">
        <v>10722</v>
      </c>
    </row>
    <row r="4543" spans="1:2" x14ac:dyDescent="0.25">
      <c r="A4543" s="57">
        <v>31121602</v>
      </c>
      <c r="B4543" s="58" t="s">
        <v>855</v>
      </c>
    </row>
    <row r="4544" spans="1:2" x14ac:dyDescent="0.25">
      <c r="A4544" s="57">
        <v>31121603</v>
      </c>
      <c r="B4544" s="58" t="s">
        <v>1782</v>
      </c>
    </row>
    <row r="4545" spans="1:2" x14ac:dyDescent="0.25">
      <c r="A4545" s="57">
        <v>31121604</v>
      </c>
      <c r="B4545" s="58" t="s">
        <v>14203</v>
      </c>
    </row>
    <row r="4546" spans="1:2" x14ac:dyDescent="0.25">
      <c r="A4546" s="57">
        <v>31121605</v>
      </c>
      <c r="B4546" s="58" t="s">
        <v>13098</v>
      </c>
    </row>
    <row r="4547" spans="1:2" x14ac:dyDescent="0.25">
      <c r="A4547" s="57">
        <v>31121606</v>
      </c>
      <c r="B4547" s="58" t="s">
        <v>2030</v>
      </c>
    </row>
    <row r="4548" spans="1:2" x14ac:dyDescent="0.25">
      <c r="A4548" s="57">
        <v>31121607</v>
      </c>
      <c r="B4548" s="58" t="s">
        <v>6082</v>
      </c>
    </row>
    <row r="4549" spans="1:2" x14ac:dyDescent="0.25">
      <c r="A4549" s="57">
        <v>31121608</v>
      </c>
      <c r="B4549" s="58" t="s">
        <v>9684</v>
      </c>
    </row>
    <row r="4550" spans="1:2" x14ac:dyDescent="0.25">
      <c r="A4550" s="57">
        <v>31121609</v>
      </c>
      <c r="B4550" s="58" t="s">
        <v>3799</v>
      </c>
    </row>
    <row r="4551" spans="1:2" x14ac:dyDescent="0.25">
      <c r="A4551" s="57">
        <v>31121610</v>
      </c>
      <c r="B4551" s="58" t="s">
        <v>14953</v>
      </c>
    </row>
    <row r="4552" spans="1:2" x14ac:dyDescent="0.25">
      <c r="A4552" s="57">
        <v>31121611</v>
      </c>
      <c r="B4552" s="58" t="s">
        <v>13070</v>
      </c>
    </row>
    <row r="4553" spans="1:2" x14ac:dyDescent="0.25">
      <c r="A4553" s="57">
        <v>31121612</v>
      </c>
      <c r="B4553" s="58" t="s">
        <v>9927</v>
      </c>
    </row>
    <row r="4554" spans="1:2" x14ac:dyDescent="0.25">
      <c r="A4554" s="57">
        <v>31121613</v>
      </c>
      <c r="B4554" s="58" t="s">
        <v>9910</v>
      </c>
    </row>
    <row r="4555" spans="1:2" x14ac:dyDescent="0.25">
      <c r="A4555" s="57">
        <v>31121614</v>
      </c>
      <c r="B4555" s="58" t="s">
        <v>743</v>
      </c>
    </row>
    <row r="4556" spans="1:2" x14ac:dyDescent="0.25">
      <c r="A4556" s="57">
        <v>31121615</v>
      </c>
      <c r="B4556" s="58" t="s">
        <v>10655</v>
      </c>
    </row>
    <row r="4557" spans="1:2" x14ac:dyDescent="0.25">
      <c r="A4557" s="57">
        <v>31121701</v>
      </c>
      <c r="B4557" s="58" t="s">
        <v>16658</v>
      </c>
    </row>
    <row r="4558" spans="1:2" x14ac:dyDescent="0.25">
      <c r="A4558" s="57">
        <v>31121702</v>
      </c>
      <c r="B4558" s="58" t="s">
        <v>5918</v>
      </c>
    </row>
    <row r="4559" spans="1:2" x14ac:dyDescent="0.25">
      <c r="A4559" s="57">
        <v>31121703</v>
      </c>
      <c r="B4559" s="58" t="s">
        <v>13378</v>
      </c>
    </row>
    <row r="4560" spans="1:2" x14ac:dyDescent="0.25">
      <c r="A4560" s="57">
        <v>31121704</v>
      </c>
      <c r="B4560" s="58" t="s">
        <v>14267</v>
      </c>
    </row>
    <row r="4561" spans="1:2" x14ac:dyDescent="0.25">
      <c r="A4561" s="57">
        <v>31121705</v>
      </c>
      <c r="B4561" s="58" t="s">
        <v>13124</v>
      </c>
    </row>
    <row r="4562" spans="1:2" x14ac:dyDescent="0.25">
      <c r="A4562" s="57">
        <v>31121706</v>
      </c>
      <c r="B4562" s="58" t="s">
        <v>14198</v>
      </c>
    </row>
    <row r="4563" spans="1:2" x14ac:dyDescent="0.25">
      <c r="A4563" s="57">
        <v>31121707</v>
      </c>
      <c r="B4563" s="58" t="s">
        <v>16602</v>
      </c>
    </row>
    <row r="4564" spans="1:2" x14ac:dyDescent="0.25">
      <c r="A4564" s="57">
        <v>31121708</v>
      </c>
      <c r="B4564" s="58" t="s">
        <v>16919</v>
      </c>
    </row>
    <row r="4565" spans="1:2" x14ac:dyDescent="0.25">
      <c r="A4565" s="57">
        <v>31121709</v>
      </c>
      <c r="B4565" s="58" t="s">
        <v>16515</v>
      </c>
    </row>
    <row r="4566" spans="1:2" x14ac:dyDescent="0.25">
      <c r="A4566" s="57">
        <v>31121710</v>
      </c>
      <c r="B4566" s="58" t="s">
        <v>216</v>
      </c>
    </row>
    <row r="4567" spans="1:2" x14ac:dyDescent="0.25">
      <c r="A4567" s="57">
        <v>31121711</v>
      </c>
      <c r="B4567" s="58" t="s">
        <v>12920</v>
      </c>
    </row>
    <row r="4568" spans="1:2" x14ac:dyDescent="0.25">
      <c r="A4568" s="57">
        <v>31121712</v>
      </c>
      <c r="B4568" s="58" t="s">
        <v>11417</v>
      </c>
    </row>
    <row r="4569" spans="1:2" x14ac:dyDescent="0.25">
      <c r="A4569" s="57">
        <v>31121713</v>
      </c>
      <c r="B4569" s="58" t="s">
        <v>1570</v>
      </c>
    </row>
    <row r="4570" spans="1:2" x14ac:dyDescent="0.25">
      <c r="A4570" s="57">
        <v>31121714</v>
      </c>
      <c r="B4570" s="58" t="s">
        <v>6057</v>
      </c>
    </row>
    <row r="4571" spans="1:2" x14ac:dyDescent="0.25">
      <c r="A4571" s="57">
        <v>31121715</v>
      </c>
      <c r="B4571" s="58" t="s">
        <v>1269</v>
      </c>
    </row>
    <row r="4572" spans="1:2" x14ac:dyDescent="0.25">
      <c r="A4572" s="57">
        <v>31121716</v>
      </c>
      <c r="B4572" s="58" t="s">
        <v>17839</v>
      </c>
    </row>
    <row r="4573" spans="1:2" x14ac:dyDescent="0.25">
      <c r="A4573" s="57">
        <v>31121717</v>
      </c>
      <c r="B4573" s="58" t="s">
        <v>9681</v>
      </c>
    </row>
    <row r="4574" spans="1:2" x14ac:dyDescent="0.25">
      <c r="A4574" s="57">
        <v>31121718</v>
      </c>
      <c r="B4574" s="58" t="s">
        <v>5620</v>
      </c>
    </row>
    <row r="4575" spans="1:2" x14ac:dyDescent="0.25">
      <c r="A4575" s="57">
        <v>31121719</v>
      </c>
      <c r="B4575" s="58" t="s">
        <v>3045</v>
      </c>
    </row>
    <row r="4576" spans="1:2" x14ac:dyDescent="0.25">
      <c r="A4576" s="57">
        <v>31121801</v>
      </c>
      <c r="B4576" s="58" t="s">
        <v>4548</v>
      </c>
    </row>
    <row r="4577" spans="1:2" x14ac:dyDescent="0.25">
      <c r="A4577" s="57">
        <v>31121802</v>
      </c>
      <c r="B4577" s="58" t="s">
        <v>9165</v>
      </c>
    </row>
    <row r="4578" spans="1:2" x14ac:dyDescent="0.25">
      <c r="A4578" s="57">
        <v>31121803</v>
      </c>
      <c r="B4578" s="58" t="s">
        <v>10066</v>
      </c>
    </row>
    <row r="4579" spans="1:2" x14ac:dyDescent="0.25">
      <c r="A4579" s="57">
        <v>31121804</v>
      </c>
      <c r="B4579" s="58" t="s">
        <v>12986</v>
      </c>
    </row>
    <row r="4580" spans="1:2" x14ac:dyDescent="0.25">
      <c r="A4580" s="57">
        <v>31121805</v>
      </c>
      <c r="B4580" s="58" t="s">
        <v>10651</v>
      </c>
    </row>
    <row r="4581" spans="1:2" x14ac:dyDescent="0.25">
      <c r="A4581" s="57">
        <v>31121806</v>
      </c>
      <c r="B4581" s="58" t="s">
        <v>6552</v>
      </c>
    </row>
    <row r="4582" spans="1:2" x14ac:dyDescent="0.25">
      <c r="A4582" s="57">
        <v>31121807</v>
      </c>
      <c r="B4582" s="58" t="s">
        <v>2999</v>
      </c>
    </row>
    <row r="4583" spans="1:2" x14ac:dyDescent="0.25">
      <c r="A4583" s="57">
        <v>31121808</v>
      </c>
      <c r="B4583" s="58" t="s">
        <v>5110</v>
      </c>
    </row>
    <row r="4584" spans="1:2" x14ac:dyDescent="0.25">
      <c r="A4584" s="57">
        <v>31121809</v>
      </c>
      <c r="B4584" s="58" t="s">
        <v>9439</v>
      </c>
    </row>
    <row r="4585" spans="1:2" x14ac:dyDescent="0.25">
      <c r="A4585" s="57">
        <v>31121810</v>
      </c>
      <c r="B4585" s="58" t="s">
        <v>16849</v>
      </c>
    </row>
    <row r="4586" spans="1:2" x14ac:dyDescent="0.25">
      <c r="A4586" s="57">
        <v>31121811</v>
      </c>
      <c r="B4586" s="58" t="s">
        <v>14216</v>
      </c>
    </row>
    <row r="4587" spans="1:2" x14ac:dyDescent="0.25">
      <c r="A4587" s="57">
        <v>31121812</v>
      </c>
      <c r="B4587" s="58" t="s">
        <v>374</v>
      </c>
    </row>
    <row r="4588" spans="1:2" x14ac:dyDescent="0.25">
      <c r="A4588" s="57">
        <v>31121813</v>
      </c>
      <c r="B4588" s="58" t="s">
        <v>18194</v>
      </c>
    </row>
    <row r="4589" spans="1:2" x14ac:dyDescent="0.25">
      <c r="A4589" s="57">
        <v>31121814</v>
      </c>
      <c r="B4589" s="58" t="s">
        <v>5981</v>
      </c>
    </row>
    <row r="4590" spans="1:2" x14ac:dyDescent="0.25">
      <c r="A4590" s="57">
        <v>31121815</v>
      </c>
      <c r="B4590" s="58" t="s">
        <v>666</v>
      </c>
    </row>
    <row r="4591" spans="1:2" x14ac:dyDescent="0.25">
      <c r="A4591" s="57">
        <v>31121816</v>
      </c>
      <c r="B4591" s="58" t="s">
        <v>10684</v>
      </c>
    </row>
    <row r="4592" spans="1:2" x14ac:dyDescent="0.25">
      <c r="A4592" s="57">
        <v>31121817</v>
      </c>
      <c r="B4592" s="58" t="s">
        <v>1662</v>
      </c>
    </row>
    <row r="4593" spans="1:2" x14ac:dyDescent="0.25">
      <c r="A4593" s="57">
        <v>31121818</v>
      </c>
      <c r="B4593" s="58" t="s">
        <v>3488</v>
      </c>
    </row>
    <row r="4594" spans="1:2" x14ac:dyDescent="0.25">
      <c r="A4594" s="57">
        <v>31121819</v>
      </c>
      <c r="B4594" s="58" t="s">
        <v>7989</v>
      </c>
    </row>
    <row r="4595" spans="1:2" x14ac:dyDescent="0.25">
      <c r="A4595" s="57">
        <v>31121901</v>
      </c>
      <c r="B4595" s="58" t="s">
        <v>9188</v>
      </c>
    </row>
    <row r="4596" spans="1:2" x14ac:dyDescent="0.25">
      <c r="A4596" s="57">
        <v>31121902</v>
      </c>
      <c r="B4596" s="58" t="s">
        <v>9609</v>
      </c>
    </row>
    <row r="4597" spans="1:2" x14ac:dyDescent="0.25">
      <c r="A4597" s="57">
        <v>31121903</v>
      </c>
      <c r="B4597" s="58" t="s">
        <v>1836</v>
      </c>
    </row>
    <row r="4598" spans="1:2" x14ac:dyDescent="0.25">
      <c r="A4598" s="57">
        <v>31121904</v>
      </c>
      <c r="B4598" s="58" t="s">
        <v>2944</v>
      </c>
    </row>
    <row r="4599" spans="1:2" x14ac:dyDescent="0.25">
      <c r="A4599" s="57">
        <v>31121905</v>
      </c>
      <c r="B4599" s="58" t="s">
        <v>11252</v>
      </c>
    </row>
    <row r="4600" spans="1:2" x14ac:dyDescent="0.25">
      <c r="A4600" s="57">
        <v>31121906</v>
      </c>
      <c r="B4600" s="58" t="s">
        <v>11147</v>
      </c>
    </row>
    <row r="4601" spans="1:2" x14ac:dyDescent="0.25">
      <c r="A4601" s="57">
        <v>31121907</v>
      </c>
      <c r="B4601" s="58" t="s">
        <v>11027</v>
      </c>
    </row>
    <row r="4602" spans="1:2" x14ac:dyDescent="0.25">
      <c r="A4602" s="57">
        <v>31121908</v>
      </c>
      <c r="B4602" s="58" t="s">
        <v>4861</v>
      </c>
    </row>
    <row r="4603" spans="1:2" x14ac:dyDescent="0.25">
      <c r="A4603" s="57">
        <v>31121909</v>
      </c>
      <c r="B4603" s="58" t="s">
        <v>15781</v>
      </c>
    </row>
    <row r="4604" spans="1:2" x14ac:dyDescent="0.25">
      <c r="A4604" s="57">
        <v>31121910</v>
      </c>
      <c r="B4604" s="58" t="s">
        <v>17886</v>
      </c>
    </row>
    <row r="4605" spans="1:2" x14ac:dyDescent="0.25">
      <c r="A4605" s="57">
        <v>31121911</v>
      </c>
      <c r="B4605" s="58" t="s">
        <v>12921</v>
      </c>
    </row>
    <row r="4606" spans="1:2" x14ac:dyDescent="0.25">
      <c r="A4606" s="57">
        <v>31121912</v>
      </c>
      <c r="B4606" s="58" t="s">
        <v>13282</v>
      </c>
    </row>
    <row r="4607" spans="1:2" x14ac:dyDescent="0.25">
      <c r="A4607" s="57">
        <v>31121913</v>
      </c>
      <c r="B4607" s="58" t="s">
        <v>16558</v>
      </c>
    </row>
    <row r="4608" spans="1:2" x14ac:dyDescent="0.25">
      <c r="A4608" s="57">
        <v>31121914</v>
      </c>
      <c r="B4608" s="58" t="s">
        <v>8674</v>
      </c>
    </row>
    <row r="4609" spans="1:2" x14ac:dyDescent="0.25">
      <c r="A4609" s="57">
        <v>31121915</v>
      </c>
      <c r="B4609" s="58" t="s">
        <v>7441</v>
      </c>
    </row>
    <row r="4610" spans="1:2" x14ac:dyDescent="0.25">
      <c r="A4610" s="57">
        <v>31121916</v>
      </c>
      <c r="B4610" s="58" t="s">
        <v>10026</v>
      </c>
    </row>
    <row r="4611" spans="1:2" x14ac:dyDescent="0.25">
      <c r="A4611" s="57">
        <v>31121917</v>
      </c>
      <c r="B4611" s="58" t="s">
        <v>2580</v>
      </c>
    </row>
    <row r="4612" spans="1:2" x14ac:dyDescent="0.25">
      <c r="A4612" s="57">
        <v>31121918</v>
      </c>
      <c r="B4612" s="58" t="s">
        <v>1845</v>
      </c>
    </row>
    <row r="4613" spans="1:2" x14ac:dyDescent="0.25">
      <c r="A4613" s="57">
        <v>31121919</v>
      </c>
      <c r="B4613" s="58" t="s">
        <v>6593</v>
      </c>
    </row>
    <row r="4614" spans="1:2" x14ac:dyDescent="0.25">
      <c r="A4614" s="57">
        <v>31131501</v>
      </c>
      <c r="B4614" s="58" t="s">
        <v>7211</v>
      </c>
    </row>
    <row r="4615" spans="1:2" x14ac:dyDescent="0.25">
      <c r="A4615" s="57">
        <v>31131502</v>
      </c>
      <c r="B4615" s="58" t="s">
        <v>728</v>
      </c>
    </row>
    <row r="4616" spans="1:2" x14ac:dyDescent="0.25">
      <c r="A4616" s="57">
        <v>31131503</v>
      </c>
      <c r="B4616" s="58" t="s">
        <v>12121</v>
      </c>
    </row>
    <row r="4617" spans="1:2" x14ac:dyDescent="0.25">
      <c r="A4617" s="57">
        <v>31131504</v>
      </c>
      <c r="B4617" s="58" t="s">
        <v>6172</v>
      </c>
    </row>
    <row r="4618" spans="1:2" x14ac:dyDescent="0.25">
      <c r="A4618" s="57">
        <v>31131505</v>
      </c>
      <c r="B4618" s="58" t="s">
        <v>14832</v>
      </c>
    </row>
    <row r="4619" spans="1:2" x14ac:dyDescent="0.25">
      <c r="A4619" s="57">
        <v>31131506</v>
      </c>
      <c r="B4619" s="58" t="s">
        <v>14197</v>
      </c>
    </row>
    <row r="4620" spans="1:2" x14ac:dyDescent="0.25">
      <c r="A4620" s="57">
        <v>31131507</v>
      </c>
      <c r="B4620" s="58" t="s">
        <v>12908</v>
      </c>
    </row>
    <row r="4621" spans="1:2" x14ac:dyDescent="0.25">
      <c r="A4621" s="57">
        <v>31131508</v>
      </c>
      <c r="B4621" s="58" t="s">
        <v>2953</v>
      </c>
    </row>
    <row r="4622" spans="1:2" x14ac:dyDescent="0.25">
      <c r="A4622" s="57">
        <v>31131509</v>
      </c>
      <c r="B4622" s="58" t="s">
        <v>6413</v>
      </c>
    </row>
    <row r="4623" spans="1:2" x14ac:dyDescent="0.25">
      <c r="A4623" s="57">
        <v>31131510</v>
      </c>
      <c r="B4623" s="58" t="s">
        <v>11305</v>
      </c>
    </row>
    <row r="4624" spans="1:2" x14ac:dyDescent="0.25">
      <c r="A4624" s="57">
        <v>31131511</v>
      </c>
      <c r="B4624" s="58" t="s">
        <v>7100</v>
      </c>
    </row>
    <row r="4625" spans="1:2" x14ac:dyDescent="0.25">
      <c r="A4625" s="57">
        <v>31131512</v>
      </c>
      <c r="B4625" s="58" t="s">
        <v>2636</v>
      </c>
    </row>
    <row r="4626" spans="1:2" x14ac:dyDescent="0.25">
      <c r="A4626" s="57">
        <v>31131513</v>
      </c>
      <c r="B4626" s="58" t="s">
        <v>6347</v>
      </c>
    </row>
    <row r="4627" spans="1:2" x14ac:dyDescent="0.25">
      <c r="A4627" s="57">
        <v>31131514</v>
      </c>
      <c r="B4627" s="58" t="s">
        <v>4805</v>
      </c>
    </row>
    <row r="4628" spans="1:2" x14ac:dyDescent="0.25">
      <c r="A4628" s="57">
        <v>31131515</v>
      </c>
      <c r="B4628" s="58" t="s">
        <v>10756</v>
      </c>
    </row>
    <row r="4629" spans="1:2" x14ac:dyDescent="0.25">
      <c r="A4629" s="57">
        <v>31131516</v>
      </c>
      <c r="B4629" s="58" t="s">
        <v>2160</v>
      </c>
    </row>
    <row r="4630" spans="1:2" x14ac:dyDescent="0.25">
      <c r="A4630" s="57">
        <v>31131601</v>
      </c>
      <c r="B4630" s="58" t="s">
        <v>3139</v>
      </c>
    </row>
    <row r="4631" spans="1:2" x14ac:dyDescent="0.25">
      <c r="A4631" s="57">
        <v>31131602</v>
      </c>
      <c r="B4631" s="58" t="s">
        <v>6966</v>
      </c>
    </row>
    <row r="4632" spans="1:2" x14ac:dyDescent="0.25">
      <c r="A4632" s="57">
        <v>31131603</v>
      </c>
      <c r="B4632" s="58" t="s">
        <v>2482</v>
      </c>
    </row>
    <row r="4633" spans="1:2" x14ac:dyDescent="0.25">
      <c r="A4633" s="57">
        <v>31131604</v>
      </c>
      <c r="B4633" s="58" t="s">
        <v>14050</v>
      </c>
    </row>
    <row r="4634" spans="1:2" x14ac:dyDescent="0.25">
      <c r="A4634" s="57">
        <v>31131605</v>
      </c>
      <c r="B4634" s="58" t="s">
        <v>11988</v>
      </c>
    </row>
    <row r="4635" spans="1:2" x14ac:dyDescent="0.25">
      <c r="A4635" s="57">
        <v>31131606</v>
      </c>
      <c r="B4635" s="58" t="s">
        <v>15590</v>
      </c>
    </row>
    <row r="4636" spans="1:2" x14ac:dyDescent="0.25">
      <c r="A4636" s="57">
        <v>31131607</v>
      </c>
      <c r="B4636" s="58" t="s">
        <v>5581</v>
      </c>
    </row>
    <row r="4637" spans="1:2" x14ac:dyDescent="0.25">
      <c r="A4637" s="57">
        <v>31131608</v>
      </c>
      <c r="B4637" s="58" t="s">
        <v>4088</v>
      </c>
    </row>
    <row r="4638" spans="1:2" x14ac:dyDescent="0.25">
      <c r="A4638" s="57">
        <v>31131609</v>
      </c>
      <c r="B4638" s="58" t="s">
        <v>13311</v>
      </c>
    </row>
    <row r="4639" spans="1:2" x14ac:dyDescent="0.25">
      <c r="A4639" s="57">
        <v>31131610</v>
      </c>
      <c r="B4639" s="58" t="s">
        <v>5171</v>
      </c>
    </row>
    <row r="4640" spans="1:2" x14ac:dyDescent="0.25">
      <c r="A4640" s="57">
        <v>31131611</v>
      </c>
      <c r="B4640" s="58" t="s">
        <v>11846</v>
      </c>
    </row>
    <row r="4641" spans="1:2" x14ac:dyDescent="0.25">
      <c r="A4641" s="57">
        <v>31131612</v>
      </c>
      <c r="B4641" s="58" t="s">
        <v>2602</v>
      </c>
    </row>
    <row r="4642" spans="1:2" x14ac:dyDescent="0.25">
      <c r="A4642" s="57">
        <v>31131613</v>
      </c>
      <c r="B4642" s="58" t="s">
        <v>5764</v>
      </c>
    </row>
    <row r="4643" spans="1:2" x14ac:dyDescent="0.25">
      <c r="A4643" s="57">
        <v>31131614</v>
      </c>
      <c r="B4643" s="58" t="s">
        <v>8813</v>
      </c>
    </row>
    <row r="4644" spans="1:2" x14ac:dyDescent="0.25">
      <c r="A4644" s="57">
        <v>31131615</v>
      </c>
      <c r="B4644" s="58" t="s">
        <v>5465</v>
      </c>
    </row>
    <row r="4645" spans="1:2" x14ac:dyDescent="0.25">
      <c r="A4645" s="57">
        <v>31131616</v>
      </c>
      <c r="B4645" s="58" t="s">
        <v>1966</v>
      </c>
    </row>
    <row r="4646" spans="1:2" x14ac:dyDescent="0.25">
      <c r="A4646" s="57">
        <v>31131701</v>
      </c>
      <c r="B4646" s="58" t="s">
        <v>5330</v>
      </c>
    </row>
    <row r="4647" spans="1:2" x14ac:dyDescent="0.25">
      <c r="A4647" s="57">
        <v>31131702</v>
      </c>
      <c r="B4647" s="58" t="s">
        <v>6227</v>
      </c>
    </row>
    <row r="4648" spans="1:2" x14ac:dyDescent="0.25">
      <c r="A4648" s="57">
        <v>31131703</v>
      </c>
      <c r="B4648" s="58" t="s">
        <v>806</v>
      </c>
    </row>
    <row r="4649" spans="1:2" x14ac:dyDescent="0.25">
      <c r="A4649" s="57">
        <v>31131704</v>
      </c>
      <c r="B4649" s="58" t="s">
        <v>18460</v>
      </c>
    </row>
    <row r="4650" spans="1:2" x14ac:dyDescent="0.25">
      <c r="A4650" s="57">
        <v>31131705</v>
      </c>
      <c r="B4650" s="58" t="s">
        <v>13769</v>
      </c>
    </row>
    <row r="4651" spans="1:2" x14ac:dyDescent="0.25">
      <c r="A4651" s="57">
        <v>31131706</v>
      </c>
      <c r="B4651" s="58" t="s">
        <v>10794</v>
      </c>
    </row>
    <row r="4652" spans="1:2" x14ac:dyDescent="0.25">
      <c r="A4652" s="57">
        <v>31131707</v>
      </c>
      <c r="B4652" s="58" t="s">
        <v>5670</v>
      </c>
    </row>
    <row r="4653" spans="1:2" x14ac:dyDescent="0.25">
      <c r="A4653" s="57">
        <v>31131708</v>
      </c>
      <c r="B4653" s="58" t="s">
        <v>17458</v>
      </c>
    </row>
    <row r="4654" spans="1:2" x14ac:dyDescent="0.25">
      <c r="A4654" s="57">
        <v>31131709</v>
      </c>
      <c r="B4654" s="58" t="s">
        <v>8783</v>
      </c>
    </row>
    <row r="4655" spans="1:2" x14ac:dyDescent="0.25">
      <c r="A4655" s="57">
        <v>31131710</v>
      </c>
      <c r="B4655" s="58" t="s">
        <v>16785</v>
      </c>
    </row>
    <row r="4656" spans="1:2" x14ac:dyDescent="0.25">
      <c r="A4656" s="57">
        <v>31131711</v>
      </c>
      <c r="B4656" s="58" t="s">
        <v>7163</v>
      </c>
    </row>
    <row r="4657" spans="1:2" x14ac:dyDescent="0.25">
      <c r="A4657" s="57">
        <v>31131712</v>
      </c>
      <c r="B4657" s="58" t="s">
        <v>16884</v>
      </c>
    </row>
    <row r="4658" spans="1:2" x14ac:dyDescent="0.25">
      <c r="A4658" s="57">
        <v>31131713</v>
      </c>
      <c r="B4658" s="58" t="s">
        <v>8688</v>
      </c>
    </row>
    <row r="4659" spans="1:2" x14ac:dyDescent="0.25">
      <c r="A4659" s="57">
        <v>31131714</v>
      </c>
      <c r="B4659" s="58" t="s">
        <v>14465</v>
      </c>
    </row>
    <row r="4660" spans="1:2" x14ac:dyDescent="0.25">
      <c r="A4660" s="57">
        <v>31131715</v>
      </c>
      <c r="B4660" s="58" t="s">
        <v>1510</v>
      </c>
    </row>
    <row r="4661" spans="1:2" x14ac:dyDescent="0.25">
      <c r="A4661" s="57">
        <v>31131716</v>
      </c>
      <c r="B4661" s="58" t="s">
        <v>11162</v>
      </c>
    </row>
    <row r="4662" spans="1:2" x14ac:dyDescent="0.25">
      <c r="A4662" s="57">
        <v>31131801</v>
      </c>
      <c r="B4662" s="58" t="s">
        <v>8090</v>
      </c>
    </row>
    <row r="4663" spans="1:2" x14ac:dyDescent="0.25">
      <c r="A4663" s="57">
        <v>31131802</v>
      </c>
      <c r="B4663" s="58" t="s">
        <v>808</v>
      </c>
    </row>
    <row r="4664" spans="1:2" x14ac:dyDescent="0.25">
      <c r="A4664" s="57">
        <v>31131803</v>
      </c>
      <c r="B4664" s="58" t="s">
        <v>6321</v>
      </c>
    </row>
    <row r="4665" spans="1:2" x14ac:dyDescent="0.25">
      <c r="A4665" s="57">
        <v>31131804</v>
      </c>
      <c r="B4665" s="58" t="s">
        <v>1123</v>
      </c>
    </row>
    <row r="4666" spans="1:2" x14ac:dyDescent="0.25">
      <c r="A4666" s="57">
        <v>31131805</v>
      </c>
      <c r="B4666" s="58" t="s">
        <v>11046</v>
      </c>
    </row>
    <row r="4667" spans="1:2" x14ac:dyDescent="0.25">
      <c r="A4667" s="57">
        <v>31131806</v>
      </c>
      <c r="B4667" s="58" t="s">
        <v>7625</v>
      </c>
    </row>
    <row r="4668" spans="1:2" x14ac:dyDescent="0.25">
      <c r="A4668" s="57">
        <v>31131807</v>
      </c>
      <c r="B4668" s="58" t="s">
        <v>16917</v>
      </c>
    </row>
    <row r="4669" spans="1:2" x14ac:dyDescent="0.25">
      <c r="A4669" s="57">
        <v>31131808</v>
      </c>
      <c r="B4669" s="58" t="s">
        <v>1910</v>
      </c>
    </row>
    <row r="4670" spans="1:2" x14ac:dyDescent="0.25">
      <c r="A4670" s="57">
        <v>31131809</v>
      </c>
      <c r="B4670" s="58" t="s">
        <v>6757</v>
      </c>
    </row>
    <row r="4671" spans="1:2" x14ac:dyDescent="0.25">
      <c r="A4671" s="57">
        <v>31131810</v>
      </c>
      <c r="B4671" s="58" t="s">
        <v>4023</v>
      </c>
    </row>
    <row r="4672" spans="1:2" x14ac:dyDescent="0.25">
      <c r="A4672" s="57">
        <v>31131811</v>
      </c>
      <c r="B4672" s="58" t="s">
        <v>12445</v>
      </c>
    </row>
    <row r="4673" spans="1:2" x14ac:dyDescent="0.25">
      <c r="A4673" s="57">
        <v>31131812</v>
      </c>
      <c r="B4673" s="58" t="s">
        <v>8207</v>
      </c>
    </row>
    <row r="4674" spans="1:2" x14ac:dyDescent="0.25">
      <c r="A4674" s="57">
        <v>31131813</v>
      </c>
      <c r="B4674" s="58" t="s">
        <v>13032</v>
      </c>
    </row>
    <row r="4675" spans="1:2" x14ac:dyDescent="0.25">
      <c r="A4675" s="57">
        <v>31131814</v>
      </c>
      <c r="B4675" s="58" t="s">
        <v>1294</v>
      </c>
    </row>
    <row r="4676" spans="1:2" x14ac:dyDescent="0.25">
      <c r="A4676" s="57">
        <v>31131815</v>
      </c>
      <c r="B4676" s="58" t="s">
        <v>1041</v>
      </c>
    </row>
    <row r="4677" spans="1:2" x14ac:dyDescent="0.25">
      <c r="A4677" s="57">
        <v>31131816</v>
      </c>
      <c r="B4677" s="58" t="s">
        <v>14098</v>
      </c>
    </row>
    <row r="4678" spans="1:2" x14ac:dyDescent="0.25">
      <c r="A4678" s="57">
        <v>31131817</v>
      </c>
      <c r="B4678" s="58" t="s">
        <v>13640</v>
      </c>
    </row>
    <row r="4679" spans="1:2" x14ac:dyDescent="0.25">
      <c r="A4679" s="57">
        <v>31131818</v>
      </c>
      <c r="B4679" s="58" t="s">
        <v>3859</v>
      </c>
    </row>
    <row r="4680" spans="1:2" x14ac:dyDescent="0.25">
      <c r="A4680" s="57">
        <v>31131901</v>
      </c>
      <c r="B4680" s="58" t="s">
        <v>1335</v>
      </c>
    </row>
    <row r="4681" spans="1:2" x14ac:dyDescent="0.25">
      <c r="A4681" s="57">
        <v>31131902</v>
      </c>
      <c r="B4681" s="58" t="s">
        <v>7674</v>
      </c>
    </row>
    <row r="4682" spans="1:2" x14ac:dyDescent="0.25">
      <c r="A4682" s="57">
        <v>31131903</v>
      </c>
      <c r="B4682" s="58" t="s">
        <v>5623</v>
      </c>
    </row>
    <row r="4683" spans="1:2" x14ac:dyDescent="0.25">
      <c r="A4683" s="57">
        <v>31131904</v>
      </c>
      <c r="B4683" s="58" t="s">
        <v>12740</v>
      </c>
    </row>
    <row r="4684" spans="1:2" x14ac:dyDescent="0.25">
      <c r="A4684" s="57">
        <v>31131905</v>
      </c>
      <c r="B4684" s="58" t="s">
        <v>10124</v>
      </c>
    </row>
    <row r="4685" spans="1:2" x14ac:dyDescent="0.25">
      <c r="A4685" s="57">
        <v>31131906</v>
      </c>
      <c r="B4685" s="58" t="s">
        <v>17417</v>
      </c>
    </row>
    <row r="4686" spans="1:2" x14ac:dyDescent="0.25">
      <c r="A4686" s="57">
        <v>31131907</v>
      </c>
      <c r="B4686" s="58" t="s">
        <v>4998</v>
      </c>
    </row>
    <row r="4687" spans="1:2" x14ac:dyDescent="0.25">
      <c r="A4687" s="57">
        <v>31131908</v>
      </c>
      <c r="B4687" s="58" t="s">
        <v>16264</v>
      </c>
    </row>
    <row r="4688" spans="1:2" x14ac:dyDescent="0.25">
      <c r="A4688" s="57">
        <v>31131909</v>
      </c>
      <c r="B4688" s="58" t="s">
        <v>8697</v>
      </c>
    </row>
    <row r="4689" spans="1:2" x14ac:dyDescent="0.25">
      <c r="A4689" s="57">
        <v>31131910</v>
      </c>
      <c r="B4689" s="58" t="s">
        <v>16547</v>
      </c>
    </row>
    <row r="4690" spans="1:2" x14ac:dyDescent="0.25">
      <c r="A4690" s="57">
        <v>31131911</v>
      </c>
      <c r="B4690" s="58" t="s">
        <v>9659</v>
      </c>
    </row>
    <row r="4691" spans="1:2" x14ac:dyDescent="0.25">
      <c r="A4691" s="57">
        <v>31131912</v>
      </c>
      <c r="B4691" s="58" t="s">
        <v>14946</v>
      </c>
    </row>
    <row r="4692" spans="1:2" x14ac:dyDescent="0.25">
      <c r="A4692" s="57">
        <v>31131913</v>
      </c>
      <c r="B4692" s="58" t="s">
        <v>11789</v>
      </c>
    </row>
    <row r="4693" spans="1:2" x14ac:dyDescent="0.25">
      <c r="A4693" s="57">
        <v>31131914</v>
      </c>
      <c r="B4693" s="58" t="s">
        <v>13041</v>
      </c>
    </row>
    <row r="4694" spans="1:2" x14ac:dyDescent="0.25">
      <c r="A4694" s="57">
        <v>31131915</v>
      </c>
      <c r="B4694" s="58" t="s">
        <v>10335</v>
      </c>
    </row>
    <row r="4695" spans="1:2" x14ac:dyDescent="0.25">
      <c r="A4695" s="57">
        <v>31131916</v>
      </c>
      <c r="B4695" s="58" t="s">
        <v>11148</v>
      </c>
    </row>
    <row r="4696" spans="1:2" x14ac:dyDescent="0.25">
      <c r="A4696" s="57">
        <v>31132001</v>
      </c>
      <c r="B4696" s="58" t="s">
        <v>15038</v>
      </c>
    </row>
    <row r="4697" spans="1:2" x14ac:dyDescent="0.25">
      <c r="A4697" s="57">
        <v>31132002</v>
      </c>
      <c r="B4697" s="58" t="s">
        <v>12315</v>
      </c>
    </row>
    <row r="4698" spans="1:2" x14ac:dyDescent="0.25">
      <c r="A4698" s="57">
        <v>31141501</v>
      </c>
      <c r="B4698" s="58" t="s">
        <v>13731</v>
      </c>
    </row>
    <row r="4699" spans="1:2" x14ac:dyDescent="0.25">
      <c r="A4699" s="57">
        <v>31141502</v>
      </c>
      <c r="B4699" s="58" t="s">
        <v>18760</v>
      </c>
    </row>
    <row r="4700" spans="1:2" x14ac:dyDescent="0.25">
      <c r="A4700" s="57">
        <v>31141503</v>
      </c>
      <c r="B4700" s="58" t="s">
        <v>11512</v>
      </c>
    </row>
    <row r="4701" spans="1:2" x14ac:dyDescent="0.25">
      <c r="A4701" s="57">
        <v>31141601</v>
      </c>
      <c r="B4701" s="58" t="s">
        <v>1798</v>
      </c>
    </row>
    <row r="4702" spans="1:2" x14ac:dyDescent="0.25">
      <c r="A4702" s="57">
        <v>31141602</v>
      </c>
      <c r="B4702" s="58" t="s">
        <v>11210</v>
      </c>
    </row>
    <row r="4703" spans="1:2" x14ac:dyDescent="0.25">
      <c r="A4703" s="57">
        <v>31141603</v>
      </c>
      <c r="B4703" s="58" t="s">
        <v>17749</v>
      </c>
    </row>
    <row r="4704" spans="1:2" x14ac:dyDescent="0.25">
      <c r="A4704" s="57">
        <v>31141701</v>
      </c>
      <c r="B4704" s="58" t="s">
        <v>1204</v>
      </c>
    </row>
    <row r="4705" spans="1:2" x14ac:dyDescent="0.25">
      <c r="A4705" s="57">
        <v>31141702</v>
      </c>
      <c r="B4705" s="58" t="s">
        <v>14272</v>
      </c>
    </row>
    <row r="4706" spans="1:2" x14ac:dyDescent="0.25">
      <c r="A4706" s="57">
        <v>31141801</v>
      </c>
      <c r="B4706" s="58" t="s">
        <v>11884</v>
      </c>
    </row>
    <row r="4707" spans="1:2" x14ac:dyDescent="0.25">
      <c r="A4707" s="57">
        <v>31141802</v>
      </c>
      <c r="B4707" s="58" t="s">
        <v>4689</v>
      </c>
    </row>
    <row r="4708" spans="1:2" x14ac:dyDescent="0.25">
      <c r="A4708" s="57">
        <v>31151501</v>
      </c>
      <c r="B4708" s="58" t="s">
        <v>16306</v>
      </c>
    </row>
    <row r="4709" spans="1:2" x14ac:dyDescent="0.25">
      <c r="A4709" s="57">
        <v>31151502</v>
      </c>
      <c r="B4709" s="58" t="s">
        <v>8414</v>
      </c>
    </row>
    <row r="4710" spans="1:2" x14ac:dyDescent="0.25">
      <c r="A4710" s="57">
        <v>31151503</v>
      </c>
      <c r="B4710" s="58" t="s">
        <v>7616</v>
      </c>
    </row>
    <row r="4711" spans="1:2" x14ac:dyDescent="0.25">
      <c r="A4711" s="57">
        <v>31151504</v>
      </c>
      <c r="B4711" s="58" t="s">
        <v>6211</v>
      </c>
    </row>
    <row r="4712" spans="1:2" x14ac:dyDescent="0.25">
      <c r="A4712" s="57">
        <v>31151505</v>
      </c>
      <c r="B4712" s="58" t="s">
        <v>7589</v>
      </c>
    </row>
    <row r="4713" spans="1:2" x14ac:dyDescent="0.25">
      <c r="A4713" s="57">
        <v>31151506</v>
      </c>
      <c r="B4713" s="58" t="s">
        <v>1196</v>
      </c>
    </row>
    <row r="4714" spans="1:2" x14ac:dyDescent="0.25">
      <c r="A4714" s="57">
        <v>31151507</v>
      </c>
      <c r="B4714" s="58" t="s">
        <v>15606</v>
      </c>
    </row>
    <row r="4715" spans="1:2" x14ac:dyDescent="0.25">
      <c r="A4715" s="57">
        <v>31151508</v>
      </c>
      <c r="B4715" s="58" t="s">
        <v>10921</v>
      </c>
    </row>
    <row r="4716" spans="1:2" x14ac:dyDescent="0.25">
      <c r="A4716" s="57">
        <v>31151509</v>
      </c>
      <c r="B4716" s="58" t="s">
        <v>18708</v>
      </c>
    </row>
    <row r="4717" spans="1:2" x14ac:dyDescent="0.25">
      <c r="A4717" s="57">
        <v>31151601</v>
      </c>
      <c r="B4717" s="58" t="s">
        <v>4952</v>
      </c>
    </row>
    <row r="4718" spans="1:2" x14ac:dyDescent="0.25">
      <c r="A4718" s="57">
        <v>31151603</v>
      </c>
      <c r="B4718" s="58" t="s">
        <v>18335</v>
      </c>
    </row>
    <row r="4719" spans="1:2" x14ac:dyDescent="0.25">
      <c r="A4719" s="57">
        <v>31151604</v>
      </c>
      <c r="B4719" s="58" t="s">
        <v>6657</v>
      </c>
    </row>
    <row r="4720" spans="1:2" x14ac:dyDescent="0.25">
      <c r="A4720" s="57">
        <v>31151605</v>
      </c>
      <c r="B4720" s="58" t="s">
        <v>15243</v>
      </c>
    </row>
    <row r="4721" spans="1:2" x14ac:dyDescent="0.25">
      <c r="A4721" s="57">
        <v>31151606</v>
      </c>
      <c r="B4721" s="58" t="s">
        <v>3118</v>
      </c>
    </row>
    <row r="4722" spans="1:2" x14ac:dyDescent="0.25">
      <c r="A4722" s="57">
        <v>31151607</v>
      </c>
      <c r="B4722" s="58" t="s">
        <v>11551</v>
      </c>
    </row>
    <row r="4723" spans="1:2" x14ac:dyDescent="0.25">
      <c r="A4723" s="57">
        <v>31151608</v>
      </c>
      <c r="B4723" s="58" t="s">
        <v>16855</v>
      </c>
    </row>
    <row r="4724" spans="1:2" x14ac:dyDescent="0.25">
      <c r="A4724" s="57">
        <v>31151609</v>
      </c>
      <c r="B4724" s="58" t="s">
        <v>14515</v>
      </c>
    </row>
    <row r="4725" spans="1:2" x14ac:dyDescent="0.25">
      <c r="A4725" s="57">
        <v>31151702</v>
      </c>
      <c r="B4725" s="58" t="s">
        <v>3778</v>
      </c>
    </row>
    <row r="4726" spans="1:2" x14ac:dyDescent="0.25">
      <c r="A4726" s="57">
        <v>31151703</v>
      </c>
      <c r="B4726" s="58" t="s">
        <v>5338</v>
      </c>
    </row>
    <row r="4727" spans="1:2" x14ac:dyDescent="0.25">
      <c r="A4727" s="57">
        <v>31151704</v>
      </c>
      <c r="B4727" s="58" t="s">
        <v>3769</v>
      </c>
    </row>
    <row r="4728" spans="1:2" x14ac:dyDescent="0.25">
      <c r="A4728" s="57">
        <v>31151705</v>
      </c>
      <c r="B4728" s="58" t="s">
        <v>260</v>
      </c>
    </row>
    <row r="4729" spans="1:2" x14ac:dyDescent="0.25">
      <c r="A4729" s="57">
        <v>31151706</v>
      </c>
      <c r="B4729" s="58" t="s">
        <v>12551</v>
      </c>
    </row>
    <row r="4730" spans="1:2" x14ac:dyDescent="0.25">
      <c r="A4730" s="57">
        <v>31151707</v>
      </c>
      <c r="B4730" s="58" t="s">
        <v>9617</v>
      </c>
    </row>
    <row r="4731" spans="1:2" x14ac:dyDescent="0.25">
      <c r="A4731" s="57">
        <v>31151803</v>
      </c>
      <c r="B4731" s="58" t="s">
        <v>3014</v>
      </c>
    </row>
    <row r="4732" spans="1:2" x14ac:dyDescent="0.25">
      <c r="A4732" s="57">
        <v>31151804</v>
      </c>
      <c r="B4732" s="58" t="s">
        <v>17097</v>
      </c>
    </row>
    <row r="4733" spans="1:2" x14ac:dyDescent="0.25">
      <c r="A4733" s="57">
        <v>31151901</v>
      </c>
      <c r="B4733" s="58" t="s">
        <v>8627</v>
      </c>
    </row>
    <row r="4734" spans="1:2" x14ac:dyDescent="0.25">
      <c r="A4734" s="57">
        <v>31151902</v>
      </c>
      <c r="B4734" s="58" t="s">
        <v>4806</v>
      </c>
    </row>
    <row r="4735" spans="1:2" x14ac:dyDescent="0.25">
      <c r="A4735" s="57">
        <v>31151903</v>
      </c>
      <c r="B4735" s="58" t="s">
        <v>15995</v>
      </c>
    </row>
    <row r="4736" spans="1:2" x14ac:dyDescent="0.25">
      <c r="A4736" s="57">
        <v>31151904</v>
      </c>
      <c r="B4736" s="58" t="s">
        <v>16863</v>
      </c>
    </row>
    <row r="4737" spans="1:2" x14ac:dyDescent="0.25">
      <c r="A4737" s="57">
        <v>31151905</v>
      </c>
      <c r="B4737" s="58" t="s">
        <v>18456</v>
      </c>
    </row>
    <row r="4738" spans="1:2" x14ac:dyDescent="0.25">
      <c r="A4738" s="57">
        <v>31152001</v>
      </c>
      <c r="B4738" s="58" t="s">
        <v>10935</v>
      </c>
    </row>
    <row r="4739" spans="1:2" x14ac:dyDescent="0.25">
      <c r="A4739" s="57">
        <v>31152002</v>
      </c>
      <c r="B4739" s="58" t="s">
        <v>45</v>
      </c>
    </row>
    <row r="4740" spans="1:2" x14ac:dyDescent="0.25">
      <c r="A4740" s="57">
        <v>31161501</v>
      </c>
      <c r="B4740" s="58" t="s">
        <v>1993</v>
      </c>
    </row>
    <row r="4741" spans="1:2" x14ac:dyDescent="0.25">
      <c r="A4741" s="57">
        <v>31161502</v>
      </c>
      <c r="B4741" s="58" t="s">
        <v>6404</v>
      </c>
    </row>
    <row r="4742" spans="1:2" x14ac:dyDescent="0.25">
      <c r="A4742" s="57">
        <v>31161503</v>
      </c>
      <c r="B4742" s="58" t="s">
        <v>1220</v>
      </c>
    </row>
    <row r="4743" spans="1:2" x14ac:dyDescent="0.25">
      <c r="A4743" s="57">
        <v>31161504</v>
      </c>
      <c r="B4743" s="58" t="s">
        <v>3669</v>
      </c>
    </row>
    <row r="4744" spans="1:2" x14ac:dyDescent="0.25">
      <c r="A4744" s="57">
        <v>31161505</v>
      </c>
      <c r="B4744" s="58" t="s">
        <v>325</v>
      </c>
    </row>
    <row r="4745" spans="1:2" x14ac:dyDescent="0.25">
      <c r="A4745" s="57">
        <v>31161506</v>
      </c>
      <c r="B4745" s="58" t="s">
        <v>18059</v>
      </c>
    </row>
    <row r="4746" spans="1:2" x14ac:dyDescent="0.25">
      <c r="A4746" s="57">
        <v>31161507</v>
      </c>
      <c r="B4746" s="58" t="s">
        <v>102</v>
      </c>
    </row>
    <row r="4747" spans="1:2" x14ac:dyDescent="0.25">
      <c r="A4747" s="57">
        <v>31161508</v>
      </c>
      <c r="B4747" s="58" t="s">
        <v>917</v>
      </c>
    </row>
    <row r="4748" spans="1:2" x14ac:dyDescent="0.25">
      <c r="A4748" s="57">
        <v>31161509</v>
      </c>
      <c r="B4748" s="58" t="s">
        <v>16279</v>
      </c>
    </row>
    <row r="4749" spans="1:2" x14ac:dyDescent="0.25">
      <c r="A4749" s="57">
        <v>31161510</v>
      </c>
      <c r="B4749" s="58" t="s">
        <v>18219</v>
      </c>
    </row>
    <row r="4750" spans="1:2" x14ac:dyDescent="0.25">
      <c r="A4750" s="57">
        <v>31161511</v>
      </c>
      <c r="B4750" s="58" t="s">
        <v>11542</v>
      </c>
    </row>
    <row r="4751" spans="1:2" x14ac:dyDescent="0.25">
      <c r="A4751" s="57">
        <v>31161512</v>
      </c>
      <c r="B4751" s="58" t="s">
        <v>11999</v>
      </c>
    </row>
    <row r="4752" spans="1:2" x14ac:dyDescent="0.25">
      <c r="A4752" s="57">
        <v>31161513</v>
      </c>
      <c r="B4752" s="58" t="s">
        <v>3322</v>
      </c>
    </row>
    <row r="4753" spans="1:2" x14ac:dyDescent="0.25">
      <c r="A4753" s="57">
        <v>31161514</v>
      </c>
      <c r="B4753" s="58" t="s">
        <v>13044</v>
      </c>
    </row>
    <row r="4754" spans="1:2" x14ac:dyDescent="0.25">
      <c r="A4754" s="57">
        <v>31161516</v>
      </c>
      <c r="B4754" s="58" t="s">
        <v>7705</v>
      </c>
    </row>
    <row r="4755" spans="1:2" x14ac:dyDescent="0.25">
      <c r="A4755" s="57">
        <v>31161517</v>
      </c>
      <c r="B4755" s="58" t="s">
        <v>14615</v>
      </c>
    </row>
    <row r="4756" spans="1:2" x14ac:dyDescent="0.25">
      <c r="A4756" s="57">
        <v>31161518</v>
      </c>
      <c r="B4756" s="58" t="s">
        <v>17303</v>
      </c>
    </row>
    <row r="4757" spans="1:2" x14ac:dyDescent="0.25">
      <c r="A4757" s="57">
        <v>31161601</v>
      </c>
      <c r="B4757" s="58" t="s">
        <v>17676</v>
      </c>
    </row>
    <row r="4758" spans="1:2" x14ac:dyDescent="0.25">
      <c r="A4758" s="57">
        <v>31161602</v>
      </c>
      <c r="B4758" s="58" t="s">
        <v>291</v>
      </c>
    </row>
    <row r="4759" spans="1:2" x14ac:dyDescent="0.25">
      <c r="A4759" s="57">
        <v>31161603</v>
      </c>
      <c r="B4759" s="58" t="s">
        <v>15430</v>
      </c>
    </row>
    <row r="4760" spans="1:2" x14ac:dyDescent="0.25">
      <c r="A4760" s="57">
        <v>31161604</v>
      </c>
      <c r="B4760" s="58" t="s">
        <v>14243</v>
      </c>
    </row>
    <row r="4761" spans="1:2" x14ac:dyDescent="0.25">
      <c r="A4761" s="57">
        <v>31161605</v>
      </c>
      <c r="B4761" s="58" t="s">
        <v>11006</v>
      </c>
    </row>
    <row r="4762" spans="1:2" x14ac:dyDescent="0.25">
      <c r="A4762" s="57">
        <v>31161606</v>
      </c>
      <c r="B4762" s="58" t="s">
        <v>14939</v>
      </c>
    </row>
    <row r="4763" spans="1:2" x14ac:dyDescent="0.25">
      <c r="A4763" s="57">
        <v>31161607</v>
      </c>
      <c r="B4763" s="58" t="s">
        <v>2400</v>
      </c>
    </row>
    <row r="4764" spans="1:2" x14ac:dyDescent="0.25">
      <c r="A4764" s="57">
        <v>31161608</v>
      </c>
      <c r="B4764" s="58" t="s">
        <v>13657</v>
      </c>
    </row>
    <row r="4765" spans="1:2" x14ac:dyDescent="0.25">
      <c r="A4765" s="57">
        <v>31161609</v>
      </c>
      <c r="B4765" s="58" t="s">
        <v>9841</v>
      </c>
    </row>
    <row r="4766" spans="1:2" x14ac:dyDescent="0.25">
      <c r="A4766" s="57">
        <v>31161610</v>
      </c>
      <c r="B4766" s="58" t="s">
        <v>2642</v>
      </c>
    </row>
    <row r="4767" spans="1:2" x14ac:dyDescent="0.25">
      <c r="A4767" s="57">
        <v>31161611</v>
      </c>
      <c r="B4767" s="58" t="s">
        <v>10688</v>
      </c>
    </row>
    <row r="4768" spans="1:2" x14ac:dyDescent="0.25">
      <c r="A4768" s="57">
        <v>31161612</v>
      </c>
      <c r="B4768" s="58" t="s">
        <v>16846</v>
      </c>
    </row>
    <row r="4769" spans="1:2" x14ac:dyDescent="0.25">
      <c r="A4769" s="57">
        <v>31161613</v>
      </c>
      <c r="B4769" s="58" t="s">
        <v>4969</v>
      </c>
    </row>
    <row r="4770" spans="1:2" x14ac:dyDescent="0.25">
      <c r="A4770" s="57">
        <v>31161614</v>
      </c>
      <c r="B4770" s="58" t="s">
        <v>50</v>
      </c>
    </row>
    <row r="4771" spans="1:2" x14ac:dyDescent="0.25">
      <c r="A4771" s="57">
        <v>31161616</v>
      </c>
      <c r="B4771" s="58" t="s">
        <v>8557</v>
      </c>
    </row>
    <row r="4772" spans="1:2" x14ac:dyDescent="0.25">
      <c r="A4772" s="57">
        <v>31161617</v>
      </c>
      <c r="B4772" s="58" t="s">
        <v>7394</v>
      </c>
    </row>
    <row r="4773" spans="1:2" x14ac:dyDescent="0.25">
      <c r="A4773" s="57">
        <v>31161618</v>
      </c>
      <c r="B4773" s="58" t="s">
        <v>13746</v>
      </c>
    </row>
    <row r="4774" spans="1:2" x14ac:dyDescent="0.25">
      <c r="A4774" s="57">
        <v>31161619</v>
      </c>
      <c r="B4774" s="58" t="s">
        <v>16491</v>
      </c>
    </row>
    <row r="4775" spans="1:2" x14ac:dyDescent="0.25">
      <c r="A4775" s="57">
        <v>31161620</v>
      </c>
      <c r="B4775" s="58" t="s">
        <v>3451</v>
      </c>
    </row>
    <row r="4776" spans="1:2" x14ac:dyDescent="0.25">
      <c r="A4776" s="57">
        <v>31161621</v>
      </c>
      <c r="B4776" s="58" t="s">
        <v>5387</v>
      </c>
    </row>
    <row r="4777" spans="1:2" x14ac:dyDescent="0.25">
      <c r="A4777" s="57">
        <v>31161701</v>
      </c>
      <c r="B4777" s="58" t="s">
        <v>16143</v>
      </c>
    </row>
    <row r="4778" spans="1:2" x14ac:dyDescent="0.25">
      <c r="A4778" s="57">
        <v>31161702</v>
      </c>
      <c r="B4778" s="58" t="s">
        <v>8291</v>
      </c>
    </row>
    <row r="4779" spans="1:2" x14ac:dyDescent="0.25">
      <c r="A4779" s="57">
        <v>31161703</v>
      </c>
      <c r="B4779" s="58" t="s">
        <v>7880</v>
      </c>
    </row>
    <row r="4780" spans="1:2" x14ac:dyDescent="0.25">
      <c r="A4780" s="57">
        <v>31161704</v>
      </c>
      <c r="B4780" s="58" t="s">
        <v>13735</v>
      </c>
    </row>
    <row r="4781" spans="1:2" x14ac:dyDescent="0.25">
      <c r="A4781" s="57">
        <v>31161705</v>
      </c>
      <c r="B4781" s="58" t="s">
        <v>16310</v>
      </c>
    </row>
    <row r="4782" spans="1:2" x14ac:dyDescent="0.25">
      <c r="A4782" s="57">
        <v>31161706</v>
      </c>
      <c r="B4782" s="58" t="s">
        <v>15122</v>
      </c>
    </row>
    <row r="4783" spans="1:2" x14ac:dyDescent="0.25">
      <c r="A4783" s="57">
        <v>31161707</v>
      </c>
      <c r="B4783" s="58" t="s">
        <v>15199</v>
      </c>
    </row>
    <row r="4784" spans="1:2" x14ac:dyDescent="0.25">
      <c r="A4784" s="57">
        <v>31161708</v>
      </c>
      <c r="B4784" s="58" t="s">
        <v>7725</v>
      </c>
    </row>
    <row r="4785" spans="1:2" x14ac:dyDescent="0.25">
      <c r="A4785" s="57">
        <v>31161709</v>
      </c>
      <c r="B4785" s="58" t="s">
        <v>2201</v>
      </c>
    </row>
    <row r="4786" spans="1:2" x14ac:dyDescent="0.25">
      <c r="A4786" s="57">
        <v>31161710</v>
      </c>
      <c r="B4786" s="58" t="s">
        <v>7637</v>
      </c>
    </row>
    <row r="4787" spans="1:2" x14ac:dyDescent="0.25">
      <c r="A4787" s="57">
        <v>31161711</v>
      </c>
      <c r="B4787" s="58" t="s">
        <v>14876</v>
      </c>
    </row>
    <row r="4788" spans="1:2" x14ac:dyDescent="0.25">
      <c r="A4788" s="57">
        <v>31161712</v>
      </c>
      <c r="B4788" s="58" t="s">
        <v>7282</v>
      </c>
    </row>
    <row r="4789" spans="1:2" x14ac:dyDescent="0.25">
      <c r="A4789" s="57">
        <v>31161713</v>
      </c>
      <c r="B4789" s="58" t="s">
        <v>7267</v>
      </c>
    </row>
    <row r="4790" spans="1:2" x14ac:dyDescent="0.25">
      <c r="A4790" s="57">
        <v>31161714</v>
      </c>
      <c r="B4790" s="58" t="s">
        <v>5747</v>
      </c>
    </row>
    <row r="4791" spans="1:2" x14ac:dyDescent="0.25">
      <c r="A4791" s="57">
        <v>31161716</v>
      </c>
      <c r="B4791" s="58" t="s">
        <v>198</v>
      </c>
    </row>
    <row r="4792" spans="1:2" x14ac:dyDescent="0.25">
      <c r="A4792" s="57">
        <v>31161717</v>
      </c>
      <c r="B4792" s="58" t="s">
        <v>11462</v>
      </c>
    </row>
    <row r="4793" spans="1:2" x14ac:dyDescent="0.25">
      <c r="A4793" s="57">
        <v>31161718</v>
      </c>
      <c r="B4793" s="58" t="s">
        <v>5036</v>
      </c>
    </row>
    <row r="4794" spans="1:2" x14ac:dyDescent="0.25">
      <c r="A4794" s="57">
        <v>31161719</v>
      </c>
      <c r="B4794" s="58" t="s">
        <v>14861</v>
      </c>
    </row>
    <row r="4795" spans="1:2" x14ac:dyDescent="0.25">
      <c r="A4795" s="57">
        <v>31161720</v>
      </c>
      <c r="B4795" s="58" t="s">
        <v>7607</v>
      </c>
    </row>
    <row r="4796" spans="1:2" x14ac:dyDescent="0.25">
      <c r="A4796" s="57">
        <v>31161721</v>
      </c>
      <c r="B4796" s="58" t="s">
        <v>5095</v>
      </c>
    </row>
    <row r="4797" spans="1:2" x14ac:dyDescent="0.25">
      <c r="A4797" s="57">
        <v>31161722</v>
      </c>
      <c r="B4797" s="58" t="s">
        <v>9446</v>
      </c>
    </row>
    <row r="4798" spans="1:2" x14ac:dyDescent="0.25">
      <c r="A4798" s="57">
        <v>31161723</v>
      </c>
      <c r="B4798" s="58" t="s">
        <v>17022</v>
      </c>
    </row>
    <row r="4799" spans="1:2" x14ac:dyDescent="0.25">
      <c r="A4799" s="57">
        <v>31161724</v>
      </c>
      <c r="B4799" s="58" t="s">
        <v>14667</v>
      </c>
    </row>
    <row r="4800" spans="1:2" x14ac:dyDescent="0.25">
      <c r="A4800" s="57">
        <v>31161725</v>
      </c>
      <c r="B4800" s="58" t="s">
        <v>17651</v>
      </c>
    </row>
    <row r="4801" spans="1:2" x14ac:dyDescent="0.25">
      <c r="A4801" s="57">
        <v>31161726</v>
      </c>
      <c r="B4801" s="58" t="s">
        <v>10338</v>
      </c>
    </row>
    <row r="4802" spans="1:2" x14ac:dyDescent="0.25">
      <c r="A4802" s="57">
        <v>31161727</v>
      </c>
      <c r="B4802" s="58" t="s">
        <v>2981</v>
      </c>
    </row>
    <row r="4803" spans="1:2" x14ac:dyDescent="0.25">
      <c r="A4803" s="57">
        <v>31161728</v>
      </c>
      <c r="B4803" s="58" t="s">
        <v>9451</v>
      </c>
    </row>
    <row r="4804" spans="1:2" x14ac:dyDescent="0.25">
      <c r="A4804" s="57">
        <v>31161729</v>
      </c>
      <c r="B4804" s="58" t="s">
        <v>5424</v>
      </c>
    </row>
    <row r="4805" spans="1:2" x14ac:dyDescent="0.25">
      <c r="A4805" s="57">
        <v>31161730</v>
      </c>
      <c r="B4805" s="58" t="s">
        <v>17943</v>
      </c>
    </row>
    <row r="4806" spans="1:2" x14ac:dyDescent="0.25">
      <c r="A4806" s="57">
        <v>31161731</v>
      </c>
      <c r="B4806" s="58" t="s">
        <v>13921</v>
      </c>
    </row>
    <row r="4807" spans="1:2" x14ac:dyDescent="0.25">
      <c r="A4807" s="57">
        <v>31161801</v>
      </c>
      <c r="B4807" s="58" t="s">
        <v>8919</v>
      </c>
    </row>
    <row r="4808" spans="1:2" x14ac:dyDescent="0.25">
      <c r="A4808" s="57">
        <v>31161802</v>
      </c>
      <c r="B4808" s="58" t="s">
        <v>17305</v>
      </c>
    </row>
    <row r="4809" spans="1:2" x14ac:dyDescent="0.25">
      <c r="A4809" s="57">
        <v>31161803</v>
      </c>
      <c r="B4809" s="58" t="s">
        <v>310</v>
      </c>
    </row>
    <row r="4810" spans="1:2" x14ac:dyDescent="0.25">
      <c r="A4810" s="57">
        <v>31161804</v>
      </c>
      <c r="B4810" s="58" t="s">
        <v>7839</v>
      </c>
    </row>
    <row r="4811" spans="1:2" x14ac:dyDescent="0.25">
      <c r="A4811" s="57">
        <v>31161805</v>
      </c>
      <c r="B4811" s="58" t="s">
        <v>355</v>
      </c>
    </row>
    <row r="4812" spans="1:2" x14ac:dyDescent="0.25">
      <c r="A4812" s="57">
        <v>31161806</v>
      </c>
      <c r="B4812" s="58" t="s">
        <v>11815</v>
      </c>
    </row>
    <row r="4813" spans="1:2" x14ac:dyDescent="0.25">
      <c r="A4813" s="57">
        <v>31161807</v>
      </c>
      <c r="B4813" s="58" t="s">
        <v>4260</v>
      </c>
    </row>
    <row r="4814" spans="1:2" x14ac:dyDescent="0.25">
      <c r="A4814" s="57">
        <v>31161808</v>
      </c>
      <c r="B4814" s="58" t="s">
        <v>6502</v>
      </c>
    </row>
    <row r="4815" spans="1:2" x14ac:dyDescent="0.25">
      <c r="A4815" s="57">
        <v>31161809</v>
      </c>
      <c r="B4815" s="58" t="s">
        <v>7602</v>
      </c>
    </row>
    <row r="4816" spans="1:2" x14ac:dyDescent="0.25">
      <c r="A4816" s="57">
        <v>31161810</v>
      </c>
      <c r="B4816" s="58" t="s">
        <v>8193</v>
      </c>
    </row>
    <row r="4817" spans="1:2" x14ac:dyDescent="0.25">
      <c r="A4817" s="57">
        <v>31161811</v>
      </c>
      <c r="B4817" s="58" t="s">
        <v>18684</v>
      </c>
    </row>
    <row r="4818" spans="1:2" x14ac:dyDescent="0.25">
      <c r="A4818" s="57">
        <v>31161812</v>
      </c>
      <c r="B4818" s="58" t="s">
        <v>4213</v>
      </c>
    </row>
    <row r="4819" spans="1:2" x14ac:dyDescent="0.25">
      <c r="A4819" s="57">
        <v>31161813</v>
      </c>
      <c r="B4819" s="58" t="s">
        <v>18567</v>
      </c>
    </row>
    <row r="4820" spans="1:2" x14ac:dyDescent="0.25">
      <c r="A4820" s="57">
        <v>31161814</v>
      </c>
      <c r="B4820" s="58" t="s">
        <v>3930</v>
      </c>
    </row>
    <row r="4821" spans="1:2" x14ac:dyDescent="0.25">
      <c r="A4821" s="57">
        <v>31161815</v>
      </c>
      <c r="B4821" s="58" t="s">
        <v>14634</v>
      </c>
    </row>
    <row r="4822" spans="1:2" x14ac:dyDescent="0.25">
      <c r="A4822" s="57">
        <v>31161816</v>
      </c>
      <c r="B4822" s="58" t="s">
        <v>8309</v>
      </c>
    </row>
    <row r="4823" spans="1:2" x14ac:dyDescent="0.25">
      <c r="A4823" s="57">
        <v>31161817</v>
      </c>
      <c r="B4823" s="58" t="s">
        <v>9332</v>
      </c>
    </row>
    <row r="4824" spans="1:2" x14ac:dyDescent="0.25">
      <c r="A4824" s="57">
        <v>31161818</v>
      </c>
      <c r="B4824" s="58" t="s">
        <v>18800</v>
      </c>
    </row>
    <row r="4825" spans="1:2" x14ac:dyDescent="0.25">
      <c r="A4825" s="57">
        <v>31161819</v>
      </c>
      <c r="B4825" s="58" t="s">
        <v>10765</v>
      </c>
    </row>
    <row r="4826" spans="1:2" x14ac:dyDescent="0.25">
      <c r="A4826" s="57">
        <v>31161820</v>
      </c>
      <c r="B4826" s="58" t="s">
        <v>4215</v>
      </c>
    </row>
    <row r="4827" spans="1:2" x14ac:dyDescent="0.25">
      <c r="A4827" s="57">
        <v>31161901</v>
      </c>
      <c r="B4827" s="58" t="s">
        <v>2916</v>
      </c>
    </row>
    <row r="4828" spans="1:2" x14ac:dyDescent="0.25">
      <c r="A4828" s="57">
        <v>31161902</v>
      </c>
      <c r="B4828" s="58" t="s">
        <v>12383</v>
      </c>
    </row>
    <row r="4829" spans="1:2" x14ac:dyDescent="0.25">
      <c r="A4829" s="57">
        <v>31161903</v>
      </c>
      <c r="B4829" s="58" t="s">
        <v>8578</v>
      </c>
    </row>
    <row r="4830" spans="1:2" x14ac:dyDescent="0.25">
      <c r="A4830" s="57">
        <v>31161904</v>
      </c>
      <c r="B4830" s="58" t="s">
        <v>8988</v>
      </c>
    </row>
    <row r="4831" spans="1:2" x14ac:dyDescent="0.25">
      <c r="A4831" s="57">
        <v>31161905</v>
      </c>
      <c r="B4831" s="58" t="s">
        <v>18590</v>
      </c>
    </row>
    <row r="4832" spans="1:2" x14ac:dyDescent="0.25">
      <c r="A4832" s="57">
        <v>31161906</v>
      </c>
      <c r="B4832" s="58" t="s">
        <v>2257</v>
      </c>
    </row>
    <row r="4833" spans="1:2" x14ac:dyDescent="0.25">
      <c r="A4833" s="57">
        <v>31161907</v>
      </c>
      <c r="B4833" s="58" t="s">
        <v>3228</v>
      </c>
    </row>
    <row r="4834" spans="1:2" x14ac:dyDescent="0.25">
      <c r="A4834" s="57">
        <v>31161908</v>
      </c>
      <c r="B4834" s="58" t="s">
        <v>13763</v>
      </c>
    </row>
    <row r="4835" spans="1:2" x14ac:dyDescent="0.25">
      <c r="A4835" s="57">
        <v>31162001</v>
      </c>
      <c r="B4835" s="58" t="s">
        <v>16958</v>
      </c>
    </row>
    <row r="4836" spans="1:2" x14ac:dyDescent="0.25">
      <c r="A4836" s="57">
        <v>31162002</v>
      </c>
      <c r="B4836" s="58" t="s">
        <v>2045</v>
      </c>
    </row>
    <row r="4837" spans="1:2" x14ac:dyDescent="0.25">
      <c r="A4837" s="57">
        <v>31162003</v>
      </c>
      <c r="B4837" s="58" t="s">
        <v>13836</v>
      </c>
    </row>
    <row r="4838" spans="1:2" x14ac:dyDescent="0.25">
      <c r="A4838" s="57">
        <v>31162004</v>
      </c>
      <c r="B4838" s="58" t="s">
        <v>6140</v>
      </c>
    </row>
    <row r="4839" spans="1:2" x14ac:dyDescent="0.25">
      <c r="A4839" s="57">
        <v>31162005</v>
      </c>
      <c r="B4839" s="58" t="s">
        <v>13093</v>
      </c>
    </row>
    <row r="4840" spans="1:2" x14ac:dyDescent="0.25">
      <c r="A4840" s="57">
        <v>31162006</v>
      </c>
      <c r="B4840" s="58" t="s">
        <v>16892</v>
      </c>
    </row>
    <row r="4841" spans="1:2" x14ac:dyDescent="0.25">
      <c r="A4841" s="57">
        <v>31162007</v>
      </c>
      <c r="B4841" s="58" t="s">
        <v>11767</v>
      </c>
    </row>
    <row r="4842" spans="1:2" x14ac:dyDescent="0.25">
      <c r="A4842" s="57">
        <v>31162008</v>
      </c>
      <c r="B4842" s="58" t="s">
        <v>10031</v>
      </c>
    </row>
    <row r="4843" spans="1:2" x14ac:dyDescent="0.25">
      <c r="A4843" s="57">
        <v>31162101</v>
      </c>
      <c r="B4843" s="58" t="s">
        <v>2750</v>
      </c>
    </row>
    <row r="4844" spans="1:2" x14ac:dyDescent="0.25">
      <c r="A4844" s="57">
        <v>31162102</v>
      </c>
      <c r="B4844" s="58" t="s">
        <v>6615</v>
      </c>
    </row>
    <row r="4845" spans="1:2" x14ac:dyDescent="0.25">
      <c r="A4845" s="57">
        <v>31162103</v>
      </c>
      <c r="B4845" s="58" t="s">
        <v>6070</v>
      </c>
    </row>
    <row r="4846" spans="1:2" x14ac:dyDescent="0.25">
      <c r="A4846" s="57">
        <v>31162104</v>
      </c>
      <c r="B4846" s="58" t="s">
        <v>15476</v>
      </c>
    </row>
    <row r="4847" spans="1:2" x14ac:dyDescent="0.25">
      <c r="A4847" s="57">
        <v>31162105</v>
      </c>
      <c r="B4847" s="58" t="s">
        <v>5821</v>
      </c>
    </row>
    <row r="4848" spans="1:2" x14ac:dyDescent="0.25">
      <c r="A4848" s="57">
        <v>31162106</v>
      </c>
      <c r="B4848" s="58" t="s">
        <v>1452</v>
      </c>
    </row>
    <row r="4849" spans="1:2" x14ac:dyDescent="0.25">
      <c r="A4849" s="57">
        <v>31162107</v>
      </c>
      <c r="B4849" s="58" t="s">
        <v>17959</v>
      </c>
    </row>
    <row r="4850" spans="1:2" x14ac:dyDescent="0.25">
      <c r="A4850" s="57">
        <v>31162108</v>
      </c>
      <c r="B4850" s="58" t="s">
        <v>7986</v>
      </c>
    </row>
    <row r="4851" spans="1:2" x14ac:dyDescent="0.25">
      <c r="A4851" s="57">
        <v>31162201</v>
      </c>
      <c r="B4851" s="58" t="s">
        <v>17800</v>
      </c>
    </row>
    <row r="4852" spans="1:2" x14ac:dyDescent="0.25">
      <c r="A4852" s="57">
        <v>31162202</v>
      </c>
      <c r="B4852" s="58" t="s">
        <v>10197</v>
      </c>
    </row>
    <row r="4853" spans="1:2" x14ac:dyDescent="0.25">
      <c r="A4853" s="57">
        <v>31162203</v>
      </c>
      <c r="B4853" s="58" t="s">
        <v>13475</v>
      </c>
    </row>
    <row r="4854" spans="1:2" x14ac:dyDescent="0.25">
      <c r="A4854" s="57">
        <v>31162204</v>
      </c>
      <c r="B4854" s="58" t="s">
        <v>14099</v>
      </c>
    </row>
    <row r="4855" spans="1:2" x14ac:dyDescent="0.25">
      <c r="A4855" s="57">
        <v>31162205</v>
      </c>
      <c r="B4855" s="58" t="s">
        <v>7207</v>
      </c>
    </row>
    <row r="4856" spans="1:2" x14ac:dyDescent="0.25">
      <c r="A4856" s="57">
        <v>31162206</v>
      </c>
      <c r="B4856" s="58" t="s">
        <v>16154</v>
      </c>
    </row>
    <row r="4857" spans="1:2" x14ac:dyDescent="0.25">
      <c r="A4857" s="57">
        <v>31162207</v>
      </c>
      <c r="B4857" s="58" t="s">
        <v>1581</v>
      </c>
    </row>
    <row r="4858" spans="1:2" x14ac:dyDescent="0.25">
      <c r="A4858" s="57">
        <v>31162208</v>
      </c>
      <c r="B4858" s="58" t="s">
        <v>18100</v>
      </c>
    </row>
    <row r="4859" spans="1:2" x14ac:dyDescent="0.25">
      <c r="A4859" s="57">
        <v>31162209</v>
      </c>
      <c r="B4859" s="58" t="s">
        <v>2871</v>
      </c>
    </row>
    <row r="4860" spans="1:2" x14ac:dyDescent="0.25">
      <c r="A4860" s="57">
        <v>31162210</v>
      </c>
      <c r="B4860" s="58" t="s">
        <v>18742</v>
      </c>
    </row>
    <row r="4861" spans="1:2" x14ac:dyDescent="0.25">
      <c r="A4861" s="57">
        <v>31162301</v>
      </c>
      <c r="B4861" s="58" t="s">
        <v>1166</v>
      </c>
    </row>
    <row r="4862" spans="1:2" x14ac:dyDescent="0.25">
      <c r="A4862" s="57">
        <v>31162303</v>
      </c>
      <c r="B4862" s="58" t="s">
        <v>1499</v>
      </c>
    </row>
    <row r="4863" spans="1:2" x14ac:dyDescent="0.25">
      <c r="A4863" s="57">
        <v>31162304</v>
      </c>
      <c r="B4863" s="58" t="s">
        <v>7978</v>
      </c>
    </row>
    <row r="4864" spans="1:2" x14ac:dyDescent="0.25">
      <c r="A4864" s="57">
        <v>31162305</v>
      </c>
      <c r="B4864" s="58" t="s">
        <v>8523</v>
      </c>
    </row>
    <row r="4865" spans="1:2" x14ac:dyDescent="0.25">
      <c r="A4865" s="57">
        <v>31162306</v>
      </c>
      <c r="B4865" s="58" t="s">
        <v>10505</v>
      </c>
    </row>
    <row r="4866" spans="1:2" x14ac:dyDescent="0.25">
      <c r="A4866" s="57">
        <v>31162307</v>
      </c>
      <c r="B4866" s="58" t="s">
        <v>10247</v>
      </c>
    </row>
    <row r="4867" spans="1:2" x14ac:dyDescent="0.25">
      <c r="A4867" s="57">
        <v>31162308</v>
      </c>
      <c r="B4867" s="58" t="s">
        <v>4071</v>
      </c>
    </row>
    <row r="4868" spans="1:2" x14ac:dyDescent="0.25">
      <c r="A4868" s="57">
        <v>31162309</v>
      </c>
      <c r="B4868" s="58" t="s">
        <v>7958</v>
      </c>
    </row>
    <row r="4869" spans="1:2" x14ac:dyDescent="0.25">
      <c r="A4869" s="57">
        <v>31162310</v>
      </c>
      <c r="B4869" s="58" t="s">
        <v>18026</v>
      </c>
    </row>
    <row r="4870" spans="1:2" x14ac:dyDescent="0.25">
      <c r="A4870" s="57">
        <v>31162311</v>
      </c>
      <c r="B4870" s="58" t="s">
        <v>12974</v>
      </c>
    </row>
    <row r="4871" spans="1:2" x14ac:dyDescent="0.25">
      <c r="A4871" s="57">
        <v>31162312</v>
      </c>
      <c r="B4871" s="58" t="s">
        <v>17756</v>
      </c>
    </row>
    <row r="4872" spans="1:2" x14ac:dyDescent="0.25">
      <c r="A4872" s="57">
        <v>31162313</v>
      </c>
      <c r="B4872" s="58" t="s">
        <v>15346</v>
      </c>
    </row>
    <row r="4873" spans="1:2" x14ac:dyDescent="0.25">
      <c r="A4873" s="57">
        <v>31162401</v>
      </c>
      <c r="B4873" s="58" t="s">
        <v>16262</v>
      </c>
    </row>
    <row r="4874" spans="1:2" x14ac:dyDescent="0.25">
      <c r="A4874" s="57">
        <v>31162402</v>
      </c>
      <c r="B4874" s="58" t="s">
        <v>10924</v>
      </c>
    </row>
    <row r="4875" spans="1:2" x14ac:dyDescent="0.25">
      <c r="A4875" s="57">
        <v>31162403</v>
      </c>
      <c r="B4875" s="58" t="s">
        <v>506</v>
      </c>
    </row>
    <row r="4876" spans="1:2" x14ac:dyDescent="0.25">
      <c r="A4876" s="57">
        <v>31162404</v>
      </c>
      <c r="B4876" s="58" t="s">
        <v>10093</v>
      </c>
    </row>
    <row r="4877" spans="1:2" x14ac:dyDescent="0.25">
      <c r="A4877" s="57">
        <v>31162405</v>
      </c>
      <c r="B4877" s="58" t="s">
        <v>13870</v>
      </c>
    </row>
    <row r="4878" spans="1:2" x14ac:dyDescent="0.25">
      <c r="A4878" s="57">
        <v>31162406</v>
      </c>
      <c r="B4878" s="58" t="s">
        <v>12529</v>
      </c>
    </row>
    <row r="4879" spans="1:2" x14ac:dyDescent="0.25">
      <c r="A4879" s="57">
        <v>31162407</v>
      </c>
      <c r="B4879" s="58" t="s">
        <v>14855</v>
      </c>
    </row>
    <row r="4880" spans="1:2" x14ac:dyDescent="0.25">
      <c r="A4880" s="57">
        <v>31162409</v>
      </c>
      <c r="B4880" s="58" t="s">
        <v>9882</v>
      </c>
    </row>
    <row r="4881" spans="1:2" x14ac:dyDescent="0.25">
      <c r="A4881" s="57">
        <v>31162410</v>
      </c>
      <c r="B4881" s="58" t="s">
        <v>5028</v>
      </c>
    </row>
    <row r="4882" spans="1:2" x14ac:dyDescent="0.25">
      <c r="A4882" s="57">
        <v>31162411</v>
      </c>
      <c r="B4882" s="58" t="s">
        <v>5432</v>
      </c>
    </row>
    <row r="4883" spans="1:2" x14ac:dyDescent="0.25">
      <c r="A4883" s="57">
        <v>31162412</v>
      </c>
      <c r="B4883" s="58" t="s">
        <v>780</v>
      </c>
    </row>
    <row r="4884" spans="1:2" x14ac:dyDescent="0.25">
      <c r="A4884" s="57">
        <v>31162413</v>
      </c>
      <c r="B4884" s="58" t="s">
        <v>3758</v>
      </c>
    </row>
    <row r="4885" spans="1:2" x14ac:dyDescent="0.25">
      <c r="A4885" s="57">
        <v>31162414</v>
      </c>
      <c r="B4885" s="58" t="s">
        <v>4249</v>
      </c>
    </row>
    <row r="4886" spans="1:2" x14ac:dyDescent="0.25">
      <c r="A4886" s="57">
        <v>31162415</v>
      </c>
      <c r="B4886" s="58" t="s">
        <v>362</v>
      </c>
    </row>
    <row r="4887" spans="1:2" x14ac:dyDescent="0.25">
      <c r="A4887" s="57">
        <v>31162416</v>
      </c>
      <c r="B4887" s="58" t="s">
        <v>4294</v>
      </c>
    </row>
    <row r="4888" spans="1:2" x14ac:dyDescent="0.25">
      <c r="A4888" s="57">
        <v>31162417</v>
      </c>
      <c r="B4888" s="58" t="s">
        <v>11607</v>
      </c>
    </row>
    <row r="4889" spans="1:2" x14ac:dyDescent="0.25">
      <c r="A4889" s="57">
        <v>31162418</v>
      </c>
      <c r="B4889" s="58" t="s">
        <v>14693</v>
      </c>
    </row>
    <row r="4890" spans="1:2" x14ac:dyDescent="0.25">
      <c r="A4890" s="57">
        <v>31162501</v>
      </c>
      <c r="B4890" s="58" t="s">
        <v>4702</v>
      </c>
    </row>
    <row r="4891" spans="1:2" x14ac:dyDescent="0.25">
      <c r="A4891" s="57">
        <v>31162502</v>
      </c>
      <c r="B4891" s="58" t="s">
        <v>5257</v>
      </c>
    </row>
    <row r="4892" spans="1:2" x14ac:dyDescent="0.25">
      <c r="A4892" s="57">
        <v>31162503</v>
      </c>
      <c r="B4892" s="58" t="s">
        <v>11138</v>
      </c>
    </row>
    <row r="4893" spans="1:2" x14ac:dyDescent="0.25">
      <c r="A4893" s="57">
        <v>31162504</v>
      </c>
      <c r="B4893" s="58" t="s">
        <v>15480</v>
      </c>
    </row>
    <row r="4894" spans="1:2" x14ac:dyDescent="0.25">
      <c r="A4894" s="57">
        <v>31162505</v>
      </c>
      <c r="B4894" s="58" t="s">
        <v>12566</v>
      </c>
    </row>
    <row r="4895" spans="1:2" x14ac:dyDescent="0.25">
      <c r="A4895" s="57">
        <v>31162506</v>
      </c>
      <c r="B4895" s="58" t="s">
        <v>8756</v>
      </c>
    </row>
    <row r="4896" spans="1:2" x14ac:dyDescent="0.25">
      <c r="A4896" s="57">
        <v>31162507</v>
      </c>
      <c r="B4896" s="58" t="s">
        <v>3857</v>
      </c>
    </row>
    <row r="4897" spans="1:2" x14ac:dyDescent="0.25">
      <c r="A4897" s="57">
        <v>31162601</v>
      </c>
      <c r="B4897" s="58" t="s">
        <v>6052</v>
      </c>
    </row>
    <row r="4898" spans="1:2" x14ac:dyDescent="0.25">
      <c r="A4898" s="57">
        <v>31162602</v>
      </c>
      <c r="B4898" s="58" t="s">
        <v>363</v>
      </c>
    </row>
    <row r="4899" spans="1:2" x14ac:dyDescent="0.25">
      <c r="A4899" s="57">
        <v>31162603</v>
      </c>
      <c r="B4899" s="58" t="s">
        <v>13205</v>
      </c>
    </row>
    <row r="4900" spans="1:2" x14ac:dyDescent="0.25">
      <c r="A4900" s="57">
        <v>31162604</v>
      </c>
      <c r="B4900" s="58" t="s">
        <v>2465</v>
      </c>
    </row>
    <row r="4901" spans="1:2" x14ac:dyDescent="0.25">
      <c r="A4901" s="57">
        <v>31162605</v>
      </c>
      <c r="B4901" s="58" t="s">
        <v>12884</v>
      </c>
    </row>
    <row r="4902" spans="1:2" x14ac:dyDescent="0.25">
      <c r="A4902" s="57">
        <v>31162606</v>
      </c>
      <c r="B4902" s="58" t="s">
        <v>18628</v>
      </c>
    </row>
    <row r="4903" spans="1:2" x14ac:dyDescent="0.25">
      <c r="A4903" s="57">
        <v>31162607</v>
      </c>
      <c r="B4903" s="58" t="s">
        <v>9836</v>
      </c>
    </row>
    <row r="4904" spans="1:2" x14ac:dyDescent="0.25">
      <c r="A4904" s="57">
        <v>31162608</v>
      </c>
      <c r="B4904" s="58" t="s">
        <v>10565</v>
      </c>
    </row>
    <row r="4905" spans="1:2" x14ac:dyDescent="0.25">
      <c r="A4905" s="57">
        <v>31162609</v>
      </c>
      <c r="B4905" s="58" t="s">
        <v>13402</v>
      </c>
    </row>
    <row r="4906" spans="1:2" x14ac:dyDescent="0.25">
      <c r="A4906" s="57">
        <v>31162610</v>
      </c>
      <c r="B4906" s="58" t="s">
        <v>13206</v>
      </c>
    </row>
    <row r="4907" spans="1:2" x14ac:dyDescent="0.25">
      <c r="A4907" s="57">
        <v>31162611</v>
      </c>
      <c r="B4907" s="58" t="s">
        <v>17698</v>
      </c>
    </row>
    <row r="4908" spans="1:2" x14ac:dyDescent="0.25">
      <c r="A4908" s="57">
        <v>31162701</v>
      </c>
      <c r="B4908" s="58" t="s">
        <v>8706</v>
      </c>
    </row>
    <row r="4909" spans="1:2" x14ac:dyDescent="0.25">
      <c r="A4909" s="57">
        <v>31162702</v>
      </c>
      <c r="B4909" s="58" t="s">
        <v>7052</v>
      </c>
    </row>
    <row r="4910" spans="1:2" x14ac:dyDescent="0.25">
      <c r="A4910" s="57">
        <v>31162703</v>
      </c>
      <c r="B4910" s="58" t="s">
        <v>11660</v>
      </c>
    </row>
    <row r="4911" spans="1:2" x14ac:dyDescent="0.25">
      <c r="A4911" s="57">
        <v>31162704</v>
      </c>
      <c r="B4911" s="58" t="s">
        <v>15302</v>
      </c>
    </row>
    <row r="4912" spans="1:2" x14ac:dyDescent="0.25">
      <c r="A4912" s="57">
        <v>31162801</v>
      </c>
      <c r="B4912" s="58" t="s">
        <v>18703</v>
      </c>
    </row>
    <row r="4913" spans="1:2" x14ac:dyDescent="0.25">
      <c r="A4913" s="57">
        <v>31162802</v>
      </c>
      <c r="B4913" s="58" t="s">
        <v>17235</v>
      </c>
    </row>
    <row r="4914" spans="1:2" x14ac:dyDescent="0.25">
      <c r="A4914" s="57">
        <v>31162803</v>
      </c>
      <c r="B4914" s="58" t="s">
        <v>13349</v>
      </c>
    </row>
    <row r="4915" spans="1:2" x14ac:dyDescent="0.25">
      <c r="A4915" s="57">
        <v>31162804</v>
      </c>
      <c r="B4915" s="58" t="s">
        <v>336</v>
      </c>
    </row>
    <row r="4916" spans="1:2" x14ac:dyDescent="0.25">
      <c r="A4916" s="57">
        <v>31162805</v>
      </c>
      <c r="B4916" s="58" t="s">
        <v>13649</v>
      </c>
    </row>
    <row r="4917" spans="1:2" x14ac:dyDescent="0.25">
      <c r="A4917" s="57">
        <v>31162806</v>
      </c>
      <c r="B4917" s="58" t="s">
        <v>3534</v>
      </c>
    </row>
    <row r="4918" spans="1:2" x14ac:dyDescent="0.25">
      <c r="A4918" s="57">
        <v>31162807</v>
      </c>
      <c r="B4918" s="58" t="s">
        <v>4391</v>
      </c>
    </row>
    <row r="4919" spans="1:2" x14ac:dyDescent="0.25">
      <c r="A4919" s="57">
        <v>31162808</v>
      </c>
      <c r="B4919" s="58" t="s">
        <v>7570</v>
      </c>
    </row>
    <row r="4920" spans="1:2" x14ac:dyDescent="0.25">
      <c r="A4920" s="57">
        <v>31162809</v>
      </c>
      <c r="B4920" s="58" t="s">
        <v>2017</v>
      </c>
    </row>
    <row r="4921" spans="1:2" x14ac:dyDescent="0.25">
      <c r="A4921" s="57">
        <v>31162810</v>
      </c>
      <c r="B4921" s="58" t="s">
        <v>1033</v>
      </c>
    </row>
    <row r="4922" spans="1:2" x14ac:dyDescent="0.25">
      <c r="A4922" s="57">
        <v>31162811</v>
      </c>
      <c r="B4922" s="58" t="s">
        <v>3863</v>
      </c>
    </row>
    <row r="4923" spans="1:2" x14ac:dyDescent="0.25">
      <c r="A4923" s="57">
        <v>31162901</v>
      </c>
      <c r="B4923" s="58" t="s">
        <v>8277</v>
      </c>
    </row>
    <row r="4924" spans="1:2" x14ac:dyDescent="0.25">
      <c r="A4924" s="57">
        <v>31162902</v>
      </c>
      <c r="B4924" s="58" t="s">
        <v>9935</v>
      </c>
    </row>
    <row r="4925" spans="1:2" x14ac:dyDescent="0.25">
      <c r="A4925" s="57">
        <v>31162903</v>
      </c>
      <c r="B4925" s="58" t="s">
        <v>14998</v>
      </c>
    </row>
    <row r="4926" spans="1:2" x14ac:dyDescent="0.25">
      <c r="A4926" s="57">
        <v>31162904</v>
      </c>
      <c r="B4926" s="58" t="s">
        <v>4595</v>
      </c>
    </row>
    <row r="4927" spans="1:2" x14ac:dyDescent="0.25">
      <c r="A4927" s="57">
        <v>31162905</v>
      </c>
      <c r="B4927" s="58" t="s">
        <v>17893</v>
      </c>
    </row>
    <row r="4928" spans="1:2" x14ac:dyDescent="0.25">
      <c r="A4928" s="57">
        <v>31162906</v>
      </c>
      <c r="B4928" s="58" t="s">
        <v>15669</v>
      </c>
    </row>
    <row r="4929" spans="1:2" x14ac:dyDescent="0.25">
      <c r="A4929" s="57">
        <v>31163001</v>
      </c>
      <c r="B4929" s="58" t="s">
        <v>11898</v>
      </c>
    </row>
    <row r="4930" spans="1:2" x14ac:dyDescent="0.25">
      <c r="A4930" s="57">
        <v>31163002</v>
      </c>
      <c r="B4930" s="58" t="s">
        <v>10046</v>
      </c>
    </row>
    <row r="4931" spans="1:2" x14ac:dyDescent="0.25">
      <c r="A4931" s="57">
        <v>31163003</v>
      </c>
      <c r="B4931" s="58" t="s">
        <v>702</v>
      </c>
    </row>
    <row r="4932" spans="1:2" x14ac:dyDescent="0.25">
      <c r="A4932" s="57">
        <v>31163004</v>
      </c>
      <c r="B4932" s="58" t="s">
        <v>8774</v>
      </c>
    </row>
    <row r="4933" spans="1:2" x14ac:dyDescent="0.25">
      <c r="A4933" s="57">
        <v>31163005</v>
      </c>
      <c r="B4933" s="58" t="s">
        <v>1279</v>
      </c>
    </row>
    <row r="4934" spans="1:2" x14ac:dyDescent="0.25">
      <c r="A4934" s="57">
        <v>31163101</v>
      </c>
      <c r="B4934" s="58" t="s">
        <v>3804</v>
      </c>
    </row>
    <row r="4935" spans="1:2" x14ac:dyDescent="0.25">
      <c r="A4935" s="57">
        <v>31163102</v>
      </c>
      <c r="B4935" s="58" t="s">
        <v>5320</v>
      </c>
    </row>
    <row r="4936" spans="1:2" x14ac:dyDescent="0.25">
      <c r="A4936" s="57">
        <v>31163103</v>
      </c>
      <c r="B4936" s="58" t="s">
        <v>6596</v>
      </c>
    </row>
    <row r="4937" spans="1:2" x14ac:dyDescent="0.25">
      <c r="A4937" s="57">
        <v>31163201</v>
      </c>
      <c r="B4937" s="58" t="s">
        <v>16195</v>
      </c>
    </row>
    <row r="4938" spans="1:2" x14ac:dyDescent="0.25">
      <c r="A4938" s="57">
        <v>31163202</v>
      </c>
      <c r="B4938" s="58" t="s">
        <v>16036</v>
      </c>
    </row>
    <row r="4939" spans="1:2" x14ac:dyDescent="0.25">
      <c r="A4939" s="57">
        <v>31163203</v>
      </c>
      <c r="B4939" s="58" t="s">
        <v>2835</v>
      </c>
    </row>
    <row r="4940" spans="1:2" x14ac:dyDescent="0.25">
      <c r="A4940" s="57">
        <v>31163204</v>
      </c>
      <c r="B4940" s="58" t="s">
        <v>9882</v>
      </c>
    </row>
    <row r="4941" spans="1:2" x14ac:dyDescent="0.25">
      <c r="A4941" s="57">
        <v>31163205</v>
      </c>
      <c r="B4941" s="58" t="s">
        <v>1134</v>
      </c>
    </row>
    <row r="4942" spans="1:2" x14ac:dyDescent="0.25">
      <c r="A4942" s="57">
        <v>31163207</v>
      </c>
      <c r="B4942" s="58" t="s">
        <v>5963</v>
      </c>
    </row>
    <row r="4943" spans="1:2" x14ac:dyDescent="0.25">
      <c r="A4943" s="57">
        <v>31163208</v>
      </c>
      <c r="B4943" s="58" t="s">
        <v>7863</v>
      </c>
    </row>
    <row r="4944" spans="1:2" x14ac:dyDescent="0.25">
      <c r="A4944" s="57">
        <v>31163209</v>
      </c>
      <c r="B4944" s="58" t="s">
        <v>12846</v>
      </c>
    </row>
    <row r="4945" spans="1:2" x14ac:dyDescent="0.25">
      <c r="A4945" s="57">
        <v>31163210</v>
      </c>
      <c r="B4945" s="58" t="s">
        <v>8822</v>
      </c>
    </row>
    <row r="4946" spans="1:2" x14ac:dyDescent="0.25">
      <c r="A4946" s="57">
        <v>31163211</v>
      </c>
      <c r="B4946" s="58" t="s">
        <v>5971</v>
      </c>
    </row>
    <row r="4947" spans="1:2" x14ac:dyDescent="0.25">
      <c r="A4947" s="57">
        <v>31163212</v>
      </c>
      <c r="B4947" s="58" t="s">
        <v>16366</v>
      </c>
    </row>
    <row r="4948" spans="1:2" x14ac:dyDescent="0.25">
      <c r="A4948" s="57">
        <v>31163213</v>
      </c>
      <c r="B4948" s="58" t="s">
        <v>11902</v>
      </c>
    </row>
    <row r="4949" spans="1:2" x14ac:dyDescent="0.25">
      <c r="A4949" s="57">
        <v>31163214</v>
      </c>
      <c r="B4949" s="58" t="s">
        <v>13180</v>
      </c>
    </row>
    <row r="4950" spans="1:2" x14ac:dyDescent="0.25">
      <c r="A4950" s="57">
        <v>31163215</v>
      </c>
      <c r="B4950" s="58" t="s">
        <v>5028</v>
      </c>
    </row>
    <row r="4951" spans="1:2" x14ac:dyDescent="0.25">
      <c r="A4951" s="57">
        <v>31163301</v>
      </c>
      <c r="B4951" s="58" t="s">
        <v>4392</v>
      </c>
    </row>
    <row r="4952" spans="1:2" x14ac:dyDescent="0.25">
      <c r="A4952" s="57">
        <v>31171501</v>
      </c>
      <c r="B4952" s="58" t="s">
        <v>17535</v>
      </c>
    </row>
    <row r="4953" spans="1:2" x14ac:dyDescent="0.25">
      <c r="A4953" s="57">
        <v>31171502</v>
      </c>
      <c r="B4953" s="58" t="s">
        <v>1610</v>
      </c>
    </row>
    <row r="4954" spans="1:2" x14ac:dyDescent="0.25">
      <c r="A4954" s="57">
        <v>31171503</v>
      </c>
      <c r="B4954" s="58" t="s">
        <v>7617</v>
      </c>
    </row>
    <row r="4955" spans="1:2" x14ac:dyDescent="0.25">
      <c r="A4955" s="57">
        <v>31171504</v>
      </c>
      <c r="B4955" s="58" t="s">
        <v>10791</v>
      </c>
    </row>
    <row r="4956" spans="1:2" x14ac:dyDescent="0.25">
      <c r="A4956" s="57">
        <v>31171505</v>
      </c>
      <c r="B4956" s="58" t="s">
        <v>6543</v>
      </c>
    </row>
    <row r="4957" spans="1:2" x14ac:dyDescent="0.25">
      <c r="A4957" s="57">
        <v>31171506</v>
      </c>
      <c r="B4957" s="58" t="s">
        <v>2771</v>
      </c>
    </row>
    <row r="4958" spans="1:2" x14ac:dyDescent="0.25">
      <c r="A4958" s="57">
        <v>31171507</v>
      </c>
      <c r="B4958" s="58" t="s">
        <v>6779</v>
      </c>
    </row>
    <row r="4959" spans="1:2" x14ac:dyDescent="0.25">
      <c r="A4959" s="57">
        <v>31171508</v>
      </c>
      <c r="B4959" s="58" t="s">
        <v>2059</v>
      </c>
    </row>
    <row r="4960" spans="1:2" x14ac:dyDescent="0.25">
      <c r="A4960" s="57">
        <v>31171509</v>
      </c>
      <c r="B4960" s="58" t="s">
        <v>10561</v>
      </c>
    </row>
    <row r="4961" spans="1:2" x14ac:dyDescent="0.25">
      <c r="A4961" s="57">
        <v>31171510</v>
      </c>
      <c r="B4961" s="58" t="s">
        <v>7425</v>
      </c>
    </row>
    <row r="4962" spans="1:2" x14ac:dyDescent="0.25">
      <c r="A4962" s="57">
        <v>31171511</v>
      </c>
      <c r="B4962" s="58" t="s">
        <v>12254</v>
      </c>
    </row>
    <row r="4963" spans="1:2" x14ac:dyDescent="0.25">
      <c r="A4963" s="57">
        <v>31171512</v>
      </c>
      <c r="B4963" s="58" t="s">
        <v>15865</v>
      </c>
    </row>
    <row r="4964" spans="1:2" x14ac:dyDescent="0.25">
      <c r="A4964" s="57">
        <v>31171513</v>
      </c>
      <c r="B4964" s="58" t="s">
        <v>14003</v>
      </c>
    </row>
    <row r="4965" spans="1:2" x14ac:dyDescent="0.25">
      <c r="A4965" s="57">
        <v>31171515</v>
      </c>
      <c r="B4965" s="58" t="s">
        <v>9419</v>
      </c>
    </row>
    <row r="4966" spans="1:2" x14ac:dyDescent="0.25">
      <c r="A4966" s="57">
        <v>31171516</v>
      </c>
      <c r="B4966" s="58" t="s">
        <v>9096</v>
      </c>
    </row>
    <row r="4967" spans="1:2" x14ac:dyDescent="0.25">
      <c r="A4967" s="57">
        <v>31171518</v>
      </c>
      <c r="B4967" s="58" t="s">
        <v>6343</v>
      </c>
    </row>
    <row r="4968" spans="1:2" x14ac:dyDescent="0.25">
      <c r="A4968" s="57">
        <v>31171519</v>
      </c>
      <c r="B4968" s="58" t="s">
        <v>2267</v>
      </c>
    </row>
    <row r="4969" spans="1:2" x14ac:dyDescent="0.25">
      <c r="A4969" s="57">
        <v>31171520</v>
      </c>
      <c r="B4969" s="58" t="s">
        <v>1878</v>
      </c>
    </row>
    <row r="4970" spans="1:2" x14ac:dyDescent="0.25">
      <c r="A4970" s="57">
        <v>31171521</v>
      </c>
      <c r="B4970" s="58" t="s">
        <v>9752</v>
      </c>
    </row>
    <row r="4971" spans="1:2" x14ac:dyDescent="0.25">
      <c r="A4971" s="57">
        <v>31171522</v>
      </c>
      <c r="B4971" s="58" t="s">
        <v>2252</v>
      </c>
    </row>
    <row r="4972" spans="1:2" x14ac:dyDescent="0.25">
      <c r="A4972" s="57">
        <v>31171523</v>
      </c>
      <c r="B4972" s="58" t="s">
        <v>13441</v>
      </c>
    </row>
    <row r="4973" spans="1:2" x14ac:dyDescent="0.25">
      <c r="A4973" s="57">
        <v>31171524</v>
      </c>
      <c r="B4973" s="58" t="s">
        <v>15268</v>
      </c>
    </row>
    <row r="4974" spans="1:2" x14ac:dyDescent="0.25">
      <c r="A4974" s="57">
        <v>31171525</v>
      </c>
      <c r="B4974" s="58" t="s">
        <v>16595</v>
      </c>
    </row>
    <row r="4975" spans="1:2" x14ac:dyDescent="0.25">
      <c r="A4975" s="57">
        <v>31171526</v>
      </c>
      <c r="B4975" s="58" t="s">
        <v>9902</v>
      </c>
    </row>
    <row r="4976" spans="1:2" x14ac:dyDescent="0.25">
      <c r="A4976" s="57">
        <v>31171527</v>
      </c>
      <c r="B4976" s="58" t="s">
        <v>2001</v>
      </c>
    </row>
    <row r="4977" spans="1:2" x14ac:dyDescent="0.25">
      <c r="A4977" s="57">
        <v>31171528</v>
      </c>
      <c r="B4977" s="58" t="s">
        <v>2800</v>
      </c>
    </row>
    <row r="4978" spans="1:2" x14ac:dyDescent="0.25">
      <c r="A4978" s="57">
        <v>31171529</v>
      </c>
      <c r="B4978" s="58" t="s">
        <v>13196</v>
      </c>
    </row>
    <row r="4979" spans="1:2" x14ac:dyDescent="0.25">
      <c r="A4979" s="57">
        <v>31171603</v>
      </c>
      <c r="B4979" s="58" t="s">
        <v>13999</v>
      </c>
    </row>
    <row r="4980" spans="1:2" x14ac:dyDescent="0.25">
      <c r="A4980" s="57">
        <v>31171604</v>
      </c>
      <c r="B4980" s="58" t="s">
        <v>809</v>
      </c>
    </row>
    <row r="4981" spans="1:2" x14ac:dyDescent="0.25">
      <c r="A4981" s="57">
        <v>31171605</v>
      </c>
      <c r="B4981" s="58" t="s">
        <v>10923</v>
      </c>
    </row>
    <row r="4982" spans="1:2" x14ac:dyDescent="0.25">
      <c r="A4982" s="57">
        <v>31171606</v>
      </c>
      <c r="B4982" s="58" t="s">
        <v>877</v>
      </c>
    </row>
    <row r="4983" spans="1:2" x14ac:dyDescent="0.25">
      <c r="A4983" s="57">
        <v>31171704</v>
      </c>
      <c r="B4983" s="58" t="s">
        <v>15842</v>
      </c>
    </row>
    <row r="4984" spans="1:2" x14ac:dyDescent="0.25">
      <c r="A4984" s="57">
        <v>31171706</v>
      </c>
      <c r="B4984" s="58" t="s">
        <v>15795</v>
      </c>
    </row>
    <row r="4985" spans="1:2" x14ac:dyDescent="0.25">
      <c r="A4985" s="57">
        <v>31171707</v>
      </c>
      <c r="B4985" s="58" t="s">
        <v>11777</v>
      </c>
    </row>
    <row r="4986" spans="1:2" x14ac:dyDescent="0.25">
      <c r="A4986" s="57">
        <v>31171708</v>
      </c>
      <c r="B4986" s="58" t="s">
        <v>3564</v>
      </c>
    </row>
    <row r="4987" spans="1:2" x14ac:dyDescent="0.25">
      <c r="A4987" s="57">
        <v>31171709</v>
      </c>
      <c r="B4987" s="58" t="s">
        <v>11562</v>
      </c>
    </row>
    <row r="4988" spans="1:2" x14ac:dyDescent="0.25">
      <c r="A4988" s="57">
        <v>31171710</v>
      </c>
      <c r="B4988" s="58" t="s">
        <v>10854</v>
      </c>
    </row>
    <row r="4989" spans="1:2" x14ac:dyDescent="0.25">
      <c r="A4989" s="57">
        <v>31171711</v>
      </c>
      <c r="B4989" s="58" t="s">
        <v>16468</v>
      </c>
    </row>
    <row r="4990" spans="1:2" x14ac:dyDescent="0.25">
      <c r="A4990" s="57">
        <v>31171712</v>
      </c>
      <c r="B4990" s="58" t="s">
        <v>18054</v>
      </c>
    </row>
    <row r="4991" spans="1:2" x14ac:dyDescent="0.25">
      <c r="A4991" s="57">
        <v>31171713</v>
      </c>
      <c r="B4991" s="58" t="s">
        <v>10167</v>
      </c>
    </row>
    <row r="4992" spans="1:2" x14ac:dyDescent="0.25">
      <c r="A4992" s="57">
        <v>31171714</v>
      </c>
      <c r="B4992" s="58" t="s">
        <v>8243</v>
      </c>
    </row>
    <row r="4993" spans="1:2" x14ac:dyDescent="0.25">
      <c r="A4993" s="57">
        <v>31171801</v>
      </c>
      <c r="B4993" s="58" t="s">
        <v>17791</v>
      </c>
    </row>
    <row r="4994" spans="1:2" x14ac:dyDescent="0.25">
      <c r="A4994" s="57">
        <v>31171802</v>
      </c>
      <c r="B4994" s="58" t="s">
        <v>7234</v>
      </c>
    </row>
    <row r="4995" spans="1:2" x14ac:dyDescent="0.25">
      <c r="A4995" s="57">
        <v>31171803</v>
      </c>
      <c r="B4995" s="58" t="s">
        <v>1024</v>
      </c>
    </row>
    <row r="4996" spans="1:2" x14ac:dyDescent="0.25">
      <c r="A4996" s="57">
        <v>31171804</v>
      </c>
      <c r="B4996" s="58" t="s">
        <v>9987</v>
      </c>
    </row>
    <row r="4997" spans="1:2" x14ac:dyDescent="0.25">
      <c r="A4997" s="57">
        <v>31171805</v>
      </c>
      <c r="B4997" s="58" t="s">
        <v>13622</v>
      </c>
    </row>
    <row r="4998" spans="1:2" x14ac:dyDescent="0.25">
      <c r="A4998" s="57">
        <v>31171806</v>
      </c>
      <c r="B4998" s="58" t="s">
        <v>4190</v>
      </c>
    </row>
    <row r="4999" spans="1:2" x14ac:dyDescent="0.25">
      <c r="A4999" s="57">
        <v>31171901</v>
      </c>
      <c r="B4999" s="58" t="s">
        <v>5837</v>
      </c>
    </row>
    <row r="5000" spans="1:2" x14ac:dyDescent="0.25">
      <c r="A5000" s="57">
        <v>31181501</v>
      </c>
      <c r="B5000" s="58" t="s">
        <v>9266</v>
      </c>
    </row>
    <row r="5001" spans="1:2" x14ac:dyDescent="0.25">
      <c r="A5001" s="57">
        <v>31181502</v>
      </c>
      <c r="B5001" s="58" t="s">
        <v>12540</v>
      </c>
    </row>
    <row r="5002" spans="1:2" x14ac:dyDescent="0.25">
      <c r="A5002" s="57">
        <v>31181503</v>
      </c>
      <c r="B5002" s="58" t="s">
        <v>7173</v>
      </c>
    </row>
    <row r="5003" spans="1:2" x14ac:dyDescent="0.25">
      <c r="A5003" s="57">
        <v>31181504</v>
      </c>
      <c r="B5003" s="58" t="s">
        <v>2436</v>
      </c>
    </row>
    <row r="5004" spans="1:2" x14ac:dyDescent="0.25">
      <c r="A5004" s="57">
        <v>31181505</v>
      </c>
      <c r="B5004" s="58" t="s">
        <v>6712</v>
      </c>
    </row>
    <row r="5005" spans="1:2" x14ac:dyDescent="0.25">
      <c r="A5005" s="57">
        <v>31181506</v>
      </c>
      <c r="B5005" s="58" t="s">
        <v>12339</v>
      </c>
    </row>
    <row r="5006" spans="1:2" x14ac:dyDescent="0.25">
      <c r="A5006" s="57">
        <v>31181507</v>
      </c>
      <c r="B5006" s="58" t="s">
        <v>5946</v>
      </c>
    </row>
    <row r="5007" spans="1:2" x14ac:dyDescent="0.25">
      <c r="A5007" s="57">
        <v>31181508</v>
      </c>
      <c r="B5007" s="58" t="s">
        <v>17497</v>
      </c>
    </row>
    <row r="5008" spans="1:2" x14ac:dyDescent="0.25">
      <c r="A5008" s="57">
        <v>31181509</v>
      </c>
      <c r="B5008" s="58" t="s">
        <v>1346</v>
      </c>
    </row>
    <row r="5009" spans="1:2" x14ac:dyDescent="0.25">
      <c r="A5009" s="57">
        <v>31181510</v>
      </c>
      <c r="B5009" s="58" t="s">
        <v>3921</v>
      </c>
    </row>
    <row r="5010" spans="1:2" x14ac:dyDescent="0.25">
      <c r="A5010" s="57">
        <v>31181511</v>
      </c>
      <c r="B5010" s="58" t="s">
        <v>11872</v>
      </c>
    </row>
    <row r="5011" spans="1:2" x14ac:dyDescent="0.25">
      <c r="A5011" s="57">
        <v>31181512</v>
      </c>
      <c r="B5011" s="58" t="s">
        <v>2187</v>
      </c>
    </row>
    <row r="5012" spans="1:2" x14ac:dyDescent="0.25">
      <c r="A5012" s="57">
        <v>31181601</v>
      </c>
      <c r="B5012" s="58" t="s">
        <v>8642</v>
      </c>
    </row>
    <row r="5013" spans="1:2" x14ac:dyDescent="0.25">
      <c r="A5013" s="57">
        <v>31181602</v>
      </c>
      <c r="B5013" s="58" t="s">
        <v>12653</v>
      </c>
    </row>
    <row r="5014" spans="1:2" x14ac:dyDescent="0.25">
      <c r="A5014" s="57">
        <v>31181603</v>
      </c>
      <c r="B5014" s="58" t="s">
        <v>7180</v>
      </c>
    </row>
    <row r="5015" spans="1:2" x14ac:dyDescent="0.25">
      <c r="A5015" s="57">
        <v>31181604</v>
      </c>
      <c r="B5015" s="58" t="s">
        <v>11659</v>
      </c>
    </row>
    <row r="5016" spans="1:2" x14ac:dyDescent="0.25">
      <c r="A5016" s="57">
        <v>31181605</v>
      </c>
      <c r="B5016" s="58" t="s">
        <v>15583</v>
      </c>
    </row>
    <row r="5017" spans="1:2" x14ac:dyDescent="0.25">
      <c r="A5017" s="57">
        <v>31181606</v>
      </c>
      <c r="B5017" s="58" t="s">
        <v>4014</v>
      </c>
    </row>
    <row r="5018" spans="1:2" x14ac:dyDescent="0.25">
      <c r="A5018" s="57">
        <v>31181607</v>
      </c>
      <c r="B5018" s="58" t="s">
        <v>14501</v>
      </c>
    </row>
    <row r="5019" spans="1:2" x14ac:dyDescent="0.25">
      <c r="A5019" s="57">
        <v>31181701</v>
      </c>
      <c r="B5019" s="58" t="s">
        <v>8048</v>
      </c>
    </row>
    <row r="5020" spans="1:2" x14ac:dyDescent="0.25">
      <c r="A5020" s="57">
        <v>31181702</v>
      </c>
      <c r="B5020" s="58" t="s">
        <v>6575</v>
      </c>
    </row>
    <row r="5021" spans="1:2" x14ac:dyDescent="0.25">
      <c r="A5021" s="57">
        <v>31181703</v>
      </c>
      <c r="B5021" s="58" t="s">
        <v>2072</v>
      </c>
    </row>
    <row r="5022" spans="1:2" x14ac:dyDescent="0.25">
      <c r="A5022" s="57">
        <v>31191501</v>
      </c>
      <c r="B5022" s="58" t="s">
        <v>2051</v>
      </c>
    </row>
    <row r="5023" spans="1:2" x14ac:dyDescent="0.25">
      <c r="A5023" s="57">
        <v>31191502</v>
      </c>
      <c r="B5023" s="58" t="s">
        <v>14907</v>
      </c>
    </row>
    <row r="5024" spans="1:2" x14ac:dyDescent="0.25">
      <c r="A5024" s="57">
        <v>31191504</v>
      </c>
      <c r="B5024" s="58" t="s">
        <v>11453</v>
      </c>
    </row>
    <row r="5025" spans="1:2" x14ac:dyDescent="0.25">
      <c r="A5025" s="57">
        <v>31191505</v>
      </c>
      <c r="B5025" s="58" t="s">
        <v>1138</v>
      </c>
    </row>
    <row r="5026" spans="1:2" x14ac:dyDescent="0.25">
      <c r="A5026" s="57">
        <v>31191506</v>
      </c>
      <c r="B5026" s="58" t="s">
        <v>1391</v>
      </c>
    </row>
    <row r="5027" spans="1:2" x14ac:dyDescent="0.25">
      <c r="A5027" s="57">
        <v>31191507</v>
      </c>
      <c r="B5027" s="58" t="s">
        <v>15777</v>
      </c>
    </row>
    <row r="5028" spans="1:2" x14ac:dyDescent="0.25">
      <c r="A5028" s="57">
        <v>31191508</v>
      </c>
      <c r="B5028" s="58" t="s">
        <v>7087</v>
      </c>
    </row>
    <row r="5029" spans="1:2" x14ac:dyDescent="0.25">
      <c r="A5029" s="57">
        <v>31191509</v>
      </c>
      <c r="B5029" s="58" t="s">
        <v>1984</v>
      </c>
    </row>
    <row r="5030" spans="1:2" x14ac:dyDescent="0.25">
      <c r="A5030" s="57">
        <v>31191510</v>
      </c>
      <c r="B5030" s="58" t="s">
        <v>18697</v>
      </c>
    </row>
    <row r="5031" spans="1:2" x14ac:dyDescent="0.25">
      <c r="A5031" s="57">
        <v>31191511</v>
      </c>
      <c r="B5031" s="58" t="s">
        <v>4573</v>
      </c>
    </row>
    <row r="5032" spans="1:2" x14ac:dyDescent="0.25">
      <c r="A5032" s="57">
        <v>31191512</v>
      </c>
      <c r="B5032" s="58" t="s">
        <v>11477</v>
      </c>
    </row>
    <row r="5033" spans="1:2" x14ac:dyDescent="0.25">
      <c r="A5033" s="57">
        <v>31191513</v>
      </c>
      <c r="B5033" s="58" t="s">
        <v>13272</v>
      </c>
    </row>
    <row r="5034" spans="1:2" x14ac:dyDescent="0.25">
      <c r="A5034" s="57">
        <v>31191514</v>
      </c>
      <c r="B5034" s="58" t="s">
        <v>12609</v>
      </c>
    </row>
    <row r="5035" spans="1:2" x14ac:dyDescent="0.25">
      <c r="A5035" s="57">
        <v>31191515</v>
      </c>
      <c r="B5035" s="58" t="s">
        <v>12710</v>
      </c>
    </row>
    <row r="5036" spans="1:2" x14ac:dyDescent="0.25">
      <c r="A5036" s="57">
        <v>31191516</v>
      </c>
      <c r="B5036" s="58" t="s">
        <v>2421</v>
      </c>
    </row>
    <row r="5037" spans="1:2" x14ac:dyDescent="0.25">
      <c r="A5037" s="57">
        <v>31191517</v>
      </c>
      <c r="B5037" s="58" t="s">
        <v>3071</v>
      </c>
    </row>
    <row r="5038" spans="1:2" x14ac:dyDescent="0.25">
      <c r="A5038" s="57">
        <v>31191518</v>
      </c>
      <c r="B5038" s="58" t="s">
        <v>8637</v>
      </c>
    </row>
    <row r="5039" spans="1:2" x14ac:dyDescent="0.25">
      <c r="A5039" s="57">
        <v>31191519</v>
      </c>
      <c r="B5039" s="58" t="s">
        <v>11775</v>
      </c>
    </row>
    <row r="5040" spans="1:2" x14ac:dyDescent="0.25">
      <c r="A5040" s="57">
        <v>31191601</v>
      </c>
      <c r="B5040" s="58" t="s">
        <v>6551</v>
      </c>
    </row>
    <row r="5041" spans="1:2" x14ac:dyDescent="0.25">
      <c r="A5041" s="57">
        <v>31191602</v>
      </c>
      <c r="B5041" s="58" t="s">
        <v>8433</v>
      </c>
    </row>
    <row r="5042" spans="1:2" x14ac:dyDescent="0.25">
      <c r="A5042" s="57">
        <v>31191603</v>
      </c>
      <c r="B5042" s="58" t="s">
        <v>2496</v>
      </c>
    </row>
    <row r="5043" spans="1:2" x14ac:dyDescent="0.25">
      <c r="A5043" s="57">
        <v>31201501</v>
      </c>
      <c r="B5043" s="58" t="s">
        <v>17517</v>
      </c>
    </row>
    <row r="5044" spans="1:2" x14ac:dyDescent="0.25">
      <c r="A5044" s="57">
        <v>31201502</v>
      </c>
      <c r="B5044" s="58" t="s">
        <v>12253</v>
      </c>
    </row>
    <row r="5045" spans="1:2" x14ac:dyDescent="0.25">
      <c r="A5045" s="57">
        <v>31201503</v>
      </c>
      <c r="B5045" s="58" t="s">
        <v>14991</v>
      </c>
    </row>
    <row r="5046" spans="1:2" x14ac:dyDescent="0.25">
      <c r="A5046" s="57">
        <v>31201504</v>
      </c>
      <c r="B5046" s="58" t="s">
        <v>4165</v>
      </c>
    </row>
    <row r="5047" spans="1:2" x14ac:dyDescent="0.25">
      <c r="A5047" s="57">
        <v>31201505</v>
      </c>
      <c r="B5047" s="58" t="s">
        <v>18517</v>
      </c>
    </row>
    <row r="5048" spans="1:2" x14ac:dyDescent="0.25">
      <c r="A5048" s="57">
        <v>31201506</v>
      </c>
      <c r="B5048" s="58" t="s">
        <v>18541</v>
      </c>
    </row>
    <row r="5049" spans="1:2" x14ac:dyDescent="0.25">
      <c r="A5049" s="57">
        <v>31201507</v>
      </c>
      <c r="B5049" s="58" t="s">
        <v>7905</v>
      </c>
    </row>
    <row r="5050" spans="1:2" x14ac:dyDescent="0.25">
      <c r="A5050" s="57">
        <v>31201508</v>
      </c>
      <c r="B5050" s="58" t="s">
        <v>14336</v>
      </c>
    </row>
    <row r="5051" spans="1:2" x14ac:dyDescent="0.25">
      <c r="A5051" s="57">
        <v>31201509</v>
      </c>
      <c r="B5051" s="58" t="s">
        <v>6015</v>
      </c>
    </row>
    <row r="5052" spans="1:2" x14ac:dyDescent="0.25">
      <c r="A5052" s="57">
        <v>31201510</v>
      </c>
      <c r="B5052" s="58" t="s">
        <v>14219</v>
      </c>
    </row>
    <row r="5053" spans="1:2" x14ac:dyDescent="0.25">
      <c r="A5053" s="57">
        <v>31201511</v>
      </c>
      <c r="B5053" s="58" t="s">
        <v>3574</v>
      </c>
    </row>
    <row r="5054" spans="1:2" x14ac:dyDescent="0.25">
      <c r="A5054" s="57">
        <v>31201512</v>
      </c>
      <c r="B5054" s="58" t="s">
        <v>2603</v>
      </c>
    </row>
    <row r="5055" spans="1:2" x14ac:dyDescent="0.25">
      <c r="A5055" s="57">
        <v>31201513</v>
      </c>
      <c r="B5055" s="58" t="s">
        <v>11406</v>
      </c>
    </row>
    <row r="5056" spans="1:2" x14ac:dyDescent="0.25">
      <c r="A5056" s="57">
        <v>31201514</v>
      </c>
      <c r="B5056" s="58" t="s">
        <v>6799</v>
      </c>
    </row>
    <row r="5057" spans="1:2" x14ac:dyDescent="0.25">
      <c r="A5057" s="57">
        <v>31201515</v>
      </c>
      <c r="B5057" s="58" t="s">
        <v>13388</v>
      </c>
    </row>
    <row r="5058" spans="1:2" x14ac:dyDescent="0.25">
      <c r="A5058" s="57">
        <v>31201516</v>
      </c>
      <c r="B5058" s="58" t="s">
        <v>10945</v>
      </c>
    </row>
    <row r="5059" spans="1:2" x14ac:dyDescent="0.25">
      <c r="A5059" s="57">
        <v>31201517</v>
      </c>
      <c r="B5059" s="58" t="s">
        <v>10734</v>
      </c>
    </row>
    <row r="5060" spans="1:2" x14ac:dyDescent="0.25">
      <c r="A5060" s="57">
        <v>31201518</v>
      </c>
      <c r="B5060" s="58" t="s">
        <v>7632</v>
      </c>
    </row>
    <row r="5061" spans="1:2" x14ac:dyDescent="0.25">
      <c r="A5061" s="57">
        <v>31201519</v>
      </c>
      <c r="B5061" s="58" t="s">
        <v>3105</v>
      </c>
    </row>
    <row r="5062" spans="1:2" x14ac:dyDescent="0.25">
      <c r="A5062" s="57">
        <v>31201520</v>
      </c>
      <c r="B5062" s="58" t="s">
        <v>16367</v>
      </c>
    </row>
    <row r="5063" spans="1:2" x14ac:dyDescent="0.25">
      <c r="A5063" s="57">
        <v>31201521</v>
      </c>
      <c r="B5063" s="58" t="s">
        <v>11492</v>
      </c>
    </row>
    <row r="5064" spans="1:2" x14ac:dyDescent="0.25">
      <c r="A5064" s="57">
        <v>31201522</v>
      </c>
      <c r="B5064" s="58" t="s">
        <v>10370</v>
      </c>
    </row>
    <row r="5065" spans="1:2" x14ac:dyDescent="0.25">
      <c r="A5065" s="57">
        <v>31201523</v>
      </c>
      <c r="B5065" s="58" t="s">
        <v>15262</v>
      </c>
    </row>
    <row r="5066" spans="1:2" x14ac:dyDescent="0.25">
      <c r="A5066" s="57">
        <v>31201524</v>
      </c>
      <c r="B5066" s="58" t="s">
        <v>4109</v>
      </c>
    </row>
    <row r="5067" spans="1:2" x14ac:dyDescent="0.25">
      <c r="A5067" s="57">
        <v>31201525</v>
      </c>
      <c r="B5067" s="58" t="s">
        <v>11764</v>
      </c>
    </row>
    <row r="5068" spans="1:2" x14ac:dyDescent="0.25">
      <c r="A5068" s="57">
        <v>31201526</v>
      </c>
      <c r="B5068" s="58" t="s">
        <v>3010</v>
      </c>
    </row>
    <row r="5069" spans="1:2" x14ac:dyDescent="0.25">
      <c r="A5069" s="57">
        <v>31201527</v>
      </c>
      <c r="B5069" s="58" t="s">
        <v>6532</v>
      </c>
    </row>
    <row r="5070" spans="1:2" x14ac:dyDescent="0.25">
      <c r="A5070" s="57">
        <v>31201528</v>
      </c>
      <c r="B5070" s="58" t="s">
        <v>16705</v>
      </c>
    </row>
    <row r="5071" spans="1:2" x14ac:dyDescent="0.25">
      <c r="A5071" s="57">
        <v>31201601</v>
      </c>
      <c r="B5071" s="58" t="s">
        <v>14093</v>
      </c>
    </row>
    <row r="5072" spans="1:2" x14ac:dyDescent="0.25">
      <c r="A5072" s="57">
        <v>31201602</v>
      </c>
      <c r="B5072" s="58" t="s">
        <v>17232</v>
      </c>
    </row>
    <row r="5073" spans="1:2" x14ac:dyDescent="0.25">
      <c r="A5073" s="57">
        <v>31201603</v>
      </c>
      <c r="B5073" s="58" t="s">
        <v>5456</v>
      </c>
    </row>
    <row r="5074" spans="1:2" x14ac:dyDescent="0.25">
      <c r="A5074" s="57">
        <v>31201604</v>
      </c>
      <c r="B5074" s="58" t="s">
        <v>12911</v>
      </c>
    </row>
    <row r="5075" spans="1:2" x14ac:dyDescent="0.25">
      <c r="A5075" s="57">
        <v>31201605</v>
      </c>
      <c r="B5075" s="58" t="s">
        <v>5264</v>
      </c>
    </row>
    <row r="5076" spans="1:2" x14ac:dyDescent="0.25">
      <c r="A5076" s="57">
        <v>31201606</v>
      </c>
      <c r="B5076" s="58" t="s">
        <v>9450</v>
      </c>
    </row>
    <row r="5077" spans="1:2" x14ac:dyDescent="0.25">
      <c r="A5077" s="57">
        <v>31201607</v>
      </c>
      <c r="B5077" s="58" t="s">
        <v>1406</v>
      </c>
    </row>
    <row r="5078" spans="1:2" x14ac:dyDescent="0.25">
      <c r="A5078" s="57">
        <v>31201608</v>
      </c>
      <c r="B5078" s="58" t="s">
        <v>7422</v>
      </c>
    </row>
    <row r="5079" spans="1:2" x14ac:dyDescent="0.25">
      <c r="A5079" s="57">
        <v>31201609</v>
      </c>
      <c r="B5079" s="58" t="s">
        <v>6417</v>
      </c>
    </row>
    <row r="5080" spans="1:2" x14ac:dyDescent="0.25">
      <c r="A5080" s="57">
        <v>31201610</v>
      </c>
      <c r="B5080" s="58" t="s">
        <v>6998</v>
      </c>
    </row>
    <row r="5081" spans="1:2" x14ac:dyDescent="0.25">
      <c r="A5081" s="57">
        <v>31201611</v>
      </c>
      <c r="B5081" s="58" t="s">
        <v>13491</v>
      </c>
    </row>
    <row r="5082" spans="1:2" x14ac:dyDescent="0.25">
      <c r="A5082" s="57">
        <v>31201612</v>
      </c>
      <c r="B5082" s="58" t="s">
        <v>10764</v>
      </c>
    </row>
    <row r="5083" spans="1:2" x14ac:dyDescent="0.25">
      <c r="A5083" s="57">
        <v>31201613</v>
      </c>
      <c r="B5083" s="58" t="s">
        <v>15134</v>
      </c>
    </row>
    <row r="5084" spans="1:2" x14ac:dyDescent="0.25">
      <c r="A5084" s="57">
        <v>31201614</v>
      </c>
      <c r="B5084" s="58" t="s">
        <v>1912</v>
      </c>
    </row>
    <row r="5085" spans="1:2" x14ac:dyDescent="0.25">
      <c r="A5085" s="57">
        <v>31201615</v>
      </c>
      <c r="B5085" s="58" t="s">
        <v>3732</v>
      </c>
    </row>
    <row r="5086" spans="1:2" x14ac:dyDescent="0.25">
      <c r="A5086" s="57">
        <v>31201616</v>
      </c>
      <c r="B5086" s="58" t="s">
        <v>10318</v>
      </c>
    </row>
    <row r="5087" spans="1:2" x14ac:dyDescent="0.25">
      <c r="A5087" s="57">
        <v>31201617</v>
      </c>
      <c r="B5087" s="58" t="s">
        <v>16384</v>
      </c>
    </row>
    <row r="5088" spans="1:2" x14ac:dyDescent="0.25">
      <c r="A5088" s="57">
        <v>31211501</v>
      </c>
      <c r="B5088" s="58" t="s">
        <v>11603</v>
      </c>
    </row>
    <row r="5089" spans="1:2" x14ac:dyDescent="0.25">
      <c r="A5089" s="57">
        <v>31211502</v>
      </c>
      <c r="B5089" s="58" t="s">
        <v>2247</v>
      </c>
    </row>
    <row r="5090" spans="1:2" x14ac:dyDescent="0.25">
      <c r="A5090" s="57">
        <v>31211503</v>
      </c>
      <c r="B5090" s="58" t="s">
        <v>11034</v>
      </c>
    </row>
    <row r="5091" spans="1:2" x14ac:dyDescent="0.25">
      <c r="A5091" s="57">
        <v>31211504</v>
      </c>
      <c r="B5091" s="58" t="s">
        <v>14245</v>
      </c>
    </row>
    <row r="5092" spans="1:2" x14ac:dyDescent="0.25">
      <c r="A5092" s="57">
        <v>31211505</v>
      </c>
      <c r="B5092" s="58" t="s">
        <v>4280</v>
      </c>
    </row>
    <row r="5093" spans="1:2" x14ac:dyDescent="0.25">
      <c r="A5093" s="57">
        <v>31211506</v>
      </c>
      <c r="B5093" s="58" t="s">
        <v>8853</v>
      </c>
    </row>
    <row r="5094" spans="1:2" x14ac:dyDescent="0.25">
      <c r="A5094" s="57">
        <v>31211507</v>
      </c>
      <c r="B5094" s="58" t="s">
        <v>4701</v>
      </c>
    </row>
    <row r="5095" spans="1:2" x14ac:dyDescent="0.25">
      <c r="A5095" s="57">
        <v>31211508</v>
      </c>
      <c r="B5095" s="58" t="s">
        <v>11170</v>
      </c>
    </row>
    <row r="5096" spans="1:2" x14ac:dyDescent="0.25">
      <c r="A5096" s="57">
        <v>31211509</v>
      </c>
      <c r="B5096" s="58" t="s">
        <v>18658</v>
      </c>
    </row>
    <row r="5097" spans="1:2" x14ac:dyDescent="0.25">
      <c r="A5097" s="57">
        <v>31211510</v>
      </c>
      <c r="B5097" s="58" t="s">
        <v>4155</v>
      </c>
    </row>
    <row r="5098" spans="1:2" x14ac:dyDescent="0.25">
      <c r="A5098" s="57">
        <v>31211511</v>
      </c>
      <c r="B5098" s="58" t="s">
        <v>2384</v>
      </c>
    </row>
    <row r="5099" spans="1:2" x14ac:dyDescent="0.25">
      <c r="A5099" s="57">
        <v>31211512</v>
      </c>
      <c r="B5099" s="58" t="s">
        <v>18324</v>
      </c>
    </row>
    <row r="5100" spans="1:2" x14ac:dyDescent="0.25">
      <c r="A5100" s="57">
        <v>31211601</v>
      </c>
      <c r="B5100" s="58" t="s">
        <v>7236</v>
      </c>
    </row>
    <row r="5101" spans="1:2" x14ac:dyDescent="0.25">
      <c r="A5101" s="57">
        <v>31211602</v>
      </c>
      <c r="B5101" s="58" t="s">
        <v>7236</v>
      </c>
    </row>
    <row r="5102" spans="1:2" x14ac:dyDescent="0.25">
      <c r="A5102" s="57">
        <v>31211603</v>
      </c>
      <c r="B5102" s="58" t="s">
        <v>7</v>
      </c>
    </row>
    <row r="5103" spans="1:2" x14ac:dyDescent="0.25">
      <c r="A5103" s="57">
        <v>31211604</v>
      </c>
      <c r="B5103" s="58" t="s">
        <v>12826</v>
      </c>
    </row>
    <row r="5104" spans="1:2" x14ac:dyDescent="0.25">
      <c r="A5104" s="57">
        <v>31211605</v>
      </c>
      <c r="B5104" s="58" t="s">
        <v>5562</v>
      </c>
    </row>
    <row r="5105" spans="1:2" x14ac:dyDescent="0.25">
      <c r="A5105" s="57">
        <v>31211606</v>
      </c>
      <c r="B5105" s="58" t="s">
        <v>14561</v>
      </c>
    </row>
    <row r="5106" spans="1:2" x14ac:dyDescent="0.25">
      <c r="A5106" s="57">
        <v>31211701</v>
      </c>
      <c r="B5106" s="58" t="s">
        <v>11720</v>
      </c>
    </row>
    <row r="5107" spans="1:2" x14ac:dyDescent="0.25">
      <c r="A5107" s="57">
        <v>31211702</v>
      </c>
      <c r="B5107" s="58" t="s">
        <v>18672</v>
      </c>
    </row>
    <row r="5108" spans="1:2" x14ac:dyDescent="0.25">
      <c r="A5108" s="57">
        <v>31211703</v>
      </c>
      <c r="B5108" s="58" t="s">
        <v>11441</v>
      </c>
    </row>
    <row r="5109" spans="1:2" x14ac:dyDescent="0.25">
      <c r="A5109" s="57">
        <v>31211704</v>
      </c>
      <c r="B5109" s="58" t="s">
        <v>9544</v>
      </c>
    </row>
    <row r="5110" spans="1:2" x14ac:dyDescent="0.25">
      <c r="A5110" s="57">
        <v>31211705</v>
      </c>
      <c r="B5110" s="58" t="s">
        <v>15604</v>
      </c>
    </row>
    <row r="5111" spans="1:2" x14ac:dyDescent="0.25">
      <c r="A5111" s="57">
        <v>31211706</v>
      </c>
      <c r="B5111" s="58" t="s">
        <v>12050</v>
      </c>
    </row>
    <row r="5112" spans="1:2" x14ac:dyDescent="0.25">
      <c r="A5112" s="57">
        <v>31211707</v>
      </c>
      <c r="B5112" s="58" t="s">
        <v>11813</v>
      </c>
    </row>
    <row r="5113" spans="1:2" x14ac:dyDescent="0.25">
      <c r="A5113" s="57">
        <v>31211708</v>
      </c>
      <c r="B5113" s="58" t="s">
        <v>1927</v>
      </c>
    </row>
    <row r="5114" spans="1:2" x14ac:dyDescent="0.25">
      <c r="A5114" s="57">
        <v>31211801</v>
      </c>
      <c r="B5114" s="58" t="s">
        <v>5474</v>
      </c>
    </row>
    <row r="5115" spans="1:2" x14ac:dyDescent="0.25">
      <c r="A5115" s="57">
        <v>31211802</v>
      </c>
      <c r="B5115" s="58" t="s">
        <v>14305</v>
      </c>
    </row>
    <row r="5116" spans="1:2" x14ac:dyDescent="0.25">
      <c r="A5116" s="57">
        <v>31211803</v>
      </c>
      <c r="B5116" s="58" t="s">
        <v>13941</v>
      </c>
    </row>
    <row r="5117" spans="1:2" x14ac:dyDescent="0.25">
      <c r="A5117" s="57">
        <v>31211901</v>
      </c>
      <c r="B5117" s="58" t="s">
        <v>11400</v>
      </c>
    </row>
    <row r="5118" spans="1:2" x14ac:dyDescent="0.25">
      <c r="A5118" s="57">
        <v>31211902</v>
      </c>
      <c r="B5118" s="58" t="s">
        <v>9182</v>
      </c>
    </row>
    <row r="5119" spans="1:2" x14ac:dyDescent="0.25">
      <c r="A5119" s="57">
        <v>31211903</v>
      </c>
      <c r="B5119" s="58" t="s">
        <v>14012</v>
      </c>
    </row>
    <row r="5120" spans="1:2" x14ac:dyDescent="0.25">
      <c r="A5120" s="57">
        <v>31211904</v>
      </c>
      <c r="B5120" s="58" t="s">
        <v>16355</v>
      </c>
    </row>
    <row r="5121" spans="1:2" x14ac:dyDescent="0.25">
      <c r="A5121" s="57">
        <v>31211905</v>
      </c>
      <c r="B5121" s="58" t="s">
        <v>4266</v>
      </c>
    </row>
    <row r="5122" spans="1:2" x14ac:dyDescent="0.25">
      <c r="A5122" s="57">
        <v>31211906</v>
      </c>
      <c r="B5122" s="58" t="s">
        <v>10526</v>
      </c>
    </row>
    <row r="5123" spans="1:2" x14ac:dyDescent="0.25">
      <c r="A5123" s="57">
        <v>31211908</v>
      </c>
      <c r="B5123" s="58" t="s">
        <v>10732</v>
      </c>
    </row>
    <row r="5124" spans="1:2" x14ac:dyDescent="0.25">
      <c r="A5124" s="57">
        <v>31211909</v>
      </c>
      <c r="B5124" s="58" t="s">
        <v>6923</v>
      </c>
    </row>
    <row r="5125" spans="1:2" x14ac:dyDescent="0.25">
      <c r="A5125" s="57">
        <v>31211910</v>
      </c>
      <c r="B5125" s="58" t="s">
        <v>9244</v>
      </c>
    </row>
    <row r="5126" spans="1:2" x14ac:dyDescent="0.25">
      <c r="A5126" s="57">
        <v>31211912</v>
      </c>
      <c r="B5126" s="58" t="s">
        <v>15226</v>
      </c>
    </row>
    <row r="5127" spans="1:2" x14ac:dyDescent="0.25">
      <c r="A5127" s="57">
        <v>31211913</v>
      </c>
      <c r="B5127" s="58" t="s">
        <v>14909</v>
      </c>
    </row>
    <row r="5128" spans="1:2" x14ac:dyDescent="0.25">
      <c r="A5128" s="57">
        <v>31211914</v>
      </c>
      <c r="B5128" s="58" t="s">
        <v>1819</v>
      </c>
    </row>
    <row r="5129" spans="1:2" x14ac:dyDescent="0.25">
      <c r="A5129" s="57">
        <v>31211915</v>
      </c>
      <c r="B5129" s="58" t="s">
        <v>12004</v>
      </c>
    </row>
    <row r="5130" spans="1:2" x14ac:dyDescent="0.25">
      <c r="A5130" s="57">
        <v>31211916</v>
      </c>
      <c r="B5130" s="58" t="s">
        <v>15149</v>
      </c>
    </row>
    <row r="5131" spans="1:2" x14ac:dyDescent="0.25">
      <c r="A5131" s="57">
        <v>31211917</v>
      </c>
      <c r="B5131" s="58" t="s">
        <v>7495</v>
      </c>
    </row>
    <row r="5132" spans="1:2" x14ac:dyDescent="0.25">
      <c r="A5132" s="57">
        <v>31221601</v>
      </c>
      <c r="B5132" s="58" t="s">
        <v>18021</v>
      </c>
    </row>
    <row r="5133" spans="1:2" x14ac:dyDescent="0.25">
      <c r="A5133" s="57">
        <v>31221602</v>
      </c>
      <c r="B5133" s="58" t="s">
        <v>13728</v>
      </c>
    </row>
    <row r="5134" spans="1:2" x14ac:dyDescent="0.25">
      <c r="A5134" s="57">
        <v>31221603</v>
      </c>
      <c r="B5134" s="58" t="s">
        <v>6527</v>
      </c>
    </row>
    <row r="5135" spans="1:2" x14ac:dyDescent="0.25">
      <c r="A5135" s="57">
        <v>31231101</v>
      </c>
      <c r="B5135" s="58" t="s">
        <v>2353</v>
      </c>
    </row>
    <row r="5136" spans="1:2" x14ac:dyDescent="0.25">
      <c r="A5136" s="57">
        <v>31231102</v>
      </c>
      <c r="B5136" s="58" t="s">
        <v>960</v>
      </c>
    </row>
    <row r="5137" spans="1:2" x14ac:dyDescent="0.25">
      <c r="A5137" s="57">
        <v>31231103</v>
      </c>
      <c r="B5137" s="58" t="s">
        <v>2320</v>
      </c>
    </row>
    <row r="5138" spans="1:2" x14ac:dyDescent="0.25">
      <c r="A5138" s="57">
        <v>31231104</v>
      </c>
      <c r="B5138" s="58" t="s">
        <v>2531</v>
      </c>
    </row>
    <row r="5139" spans="1:2" x14ac:dyDescent="0.25">
      <c r="A5139" s="57">
        <v>31231105</v>
      </c>
      <c r="B5139" s="58" t="s">
        <v>15292</v>
      </c>
    </row>
    <row r="5140" spans="1:2" x14ac:dyDescent="0.25">
      <c r="A5140" s="57">
        <v>31231106</v>
      </c>
      <c r="B5140" s="58" t="s">
        <v>4555</v>
      </c>
    </row>
    <row r="5141" spans="1:2" x14ac:dyDescent="0.25">
      <c r="A5141" s="57">
        <v>31231107</v>
      </c>
      <c r="B5141" s="58" t="s">
        <v>1341</v>
      </c>
    </row>
    <row r="5142" spans="1:2" x14ac:dyDescent="0.25">
      <c r="A5142" s="57">
        <v>31231108</v>
      </c>
      <c r="B5142" s="58" t="s">
        <v>16190</v>
      </c>
    </row>
    <row r="5143" spans="1:2" x14ac:dyDescent="0.25">
      <c r="A5143" s="57">
        <v>31231109</v>
      </c>
      <c r="B5143" s="58" t="s">
        <v>12722</v>
      </c>
    </row>
    <row r="5144" spans="1:2" x14ac:dyDescent="0.25">
      <c r="A5144" s="57">
        <v>31231110</v>
      </c>
      <c r="B5144" s="58" t="s">
        <v>18673</v>
      </c>
    </row>
    <row r="5145" spans="1:2" x14ac:dyDescent="0.25">
      <c r="A5145" s="57">
        <v>31231111</v>
      </c>
      <c r="B5145" s="58" t="s">
        <v>5470</v>
      </c>
    </row>
    <row r="5146" spans="1:2" x14ac:dyDescent="0.25">
      <c r="A5146" s="57">
        <v>31231112</v>
      </c>
      <c r="B5146" s="58" t="s">
        <v>12544</v>
      </c>
    </row>
    <row r="5147" spans="1:2" x14ac:dyDescent="0.25">
      <c r="A5147" s="57">
        <v>31231113</v>
      </c>
      <c r="B5147" s="58" t="s">
        <v>11877</v>
      </c>
    </row>
    <row r="5148" spans="1:2" x14ac:dyDescent="0.25">
      <c r="A5148" s="57">
        <v>31231114</v>
      </c>
      <c r="B5148" s="58" t="s">
        <v>7353</v>
      </c>
    </row>
    <row r="5149" spans="1:2" x14ac:dyDescent="0.25">
      <c r="A5149" s="57">
        <v>31231115</v>
      </c>
      <c r="B5149" s="58" t="s">
        <v>3537</v>
      </c>
    </row>
    <row r="5150" spans="1:2" x14ac:dyDescent="0.25">
      <c r="A5150" s="57">
        <v>31231116</v>
      </c>
      <c r="B5150" s="58" t="s">
        <v>1234</v>
      </c>
    </row>
    <row r="5151" spans="1:2" x14ac:dyDescent="0.25">
      <c r="A5151" s="57">
        <v>31231117</v>
      </c>
      <c r="B5151" s="58" t="s">
        <v>14214</v>
      </c>
    </row>
    <row r="5152" spans="1:2" x14ac:dyDescent="0.25">
      <c r="A5152" s="57">
        <v>31231118</v>
      </c>
      <c r="B5152" s="58" t="s">
        <v>12024</v>
      </c>
    </row>
    <row r="5153" spans="1:2" x14ac:dyDescent="0.25">
      <c r="A5153" s="57">
        <v>31231119</v>
      </c>
      <c r="B5153" s="58" t="s">
        <v>11734</v>
      </c>
    </row>
    <row r="5154" spans="1:2" x14ac:dyDescent="0.25">
      <c r="A5154" s="57">
        <v>31231201</v>
      </c>
      <c r="B5154" s="58" t="s">
        <v>3400</v>
      </c>
    </row>
    <row r="5155" spans="1:2" x14ac:dyDescent="0.25">
      <c r="A5155" s="57">
        <v>31231202</v>
      </c>
      <c r="B5155" s="58" t="s">
        <v>6464</v>
      </c>
    </row>
    <row r="5156" spans="1:2" x14ac:dyDescent="0.25">
      <c r="A5156" s="57">
        <v>31231203</v>
      </c>
      <c r="B5156" s="58" t="s">
        <v>3633</v>
      </c>
    </row>
    <row r="5157" spans="1:2" x14ac:dyDescent="0.25">
      <c r="A5157" s="57">
        <v>31231204</v>
      </c>
      <c r="B5157" s="58" t="s">
        <v>12535</v>
      </c>
    </row>
    <row r="5158" spans="1:2" x14ac:dyDescent="0.25">
      <c r="A5158" s="57">
        <v>31231205</v>
      </c>
      <c r="B5158" s="58" t="s">
        <v>338</v>
      </c>
    </row>
    <row r="5159" spans="1:2" x14ac:dyDescent="0.25">
      <c r="A5159" s="57">
        <v>31231206</v>
      </c>
      <c r="B5159" s="58" t="s">
        <v>14332</v>
      </c>
    </row>
    <row r="5160" spans="1:2" x14ac:dyDescent="0.25">
      <c r="A5160" s="57">
        <v>31231207</v>
      </c>
      <c r="B5160" s="58" t="s">
        <v>17525</v>
      </c>
    </row>
    <row r="5161" spans="1:2" x14ac:dyDescent="0.25">
      <c r="A5161" s="57">
        <v>31231208</v>
      </c>
      <c r="B5161" s="58" t="s">
        <v>5500</v>
      </c>
    </row>
    <row r="5162" spans="1:2" x14ac:dyDescent="0.25">
      <c r="A5162" s="57">
        <v>31231209</v>
      </c>
      <c r="B5162" s="58" t="s">
        <v>18265</v>
      </c>
    </row>
    <row r="5163" spans="1:2" x14ac:dyDescent="0.25">
      <c r="A5163" s="57">
        <v>31231210</v>
      </c>
      <c r="B5163" s="58" t="s">
        <v>14697</v>
      </c>
    </row>
    <row r="5164" spans="1:2" x14ac:dyDescent="0.25">
      <c r="A5164" s="57">
        <v>31231211</v>
      </c>
      <c r="B5164" s="58" t="s">
        <v>16339</v>
      </c>
    </row>
    <row r="5165" spans="1:2" x14ac:dyDescent="0.25">
      <c r="A5165" s="57">
        <v>31231212</v>
      </c>
      <c r="B5165" s="58" t="s">
        <v>13228</v>
      </c>
    </row>
    <row r="5166" spans="1:2" x14ac:dyDescent="0.25">
      <c r="A5166" s="57">
        <v>31231213</v>
      </c>
      <c r="B5166" s="58" t="s">
        <v>572</v>
      </c>
    </row>
    <row r="5167" spans="1:2" x14ac:dyDescent="0.25">
      <c r="A5167" s="57">
        <v>31231214</v>
      </c>
      <c r="B5167" s="58" t="s">
        <v>15714</v>
      </c>
    </row>
    <row r="5168" spans="1:2" x14ac:dyDescent="0.25">
      <c r="A5168" s="57">
        <v>31231215</v>
      </c>
      <c r="B5168" s="58" t="s">
        <v>16566</v>
      </c>
    </row>
    <row r="5169" spans="1:2" x14ac:dyDescent="0.25">
      <c r="A5169" s="57">
        <v>31231216</v>
      </c>
      <c r="B5169" s="58" t="s">
        <v>11913</v>
      </c>
    </row>
    <row r="5170" spans="1:2" x14ac:dyDescent="0.25">
      <c r="A5170" s="57">
        <v>31231217</v>
      </c>
      <c r="B5170" s="58" t="s">
        <v>13390</v>
      </c>
    </row>
    <row r="5171" spans="1:2" x14ac:dyDescent="0.25">
      <c r="A5171" s="57">
        <v>31231218</v>
      </c>
      <c r="B5171" s="58" t="s">
        <v>9194</v>
      </c>
    </row>
    <row r="5172" spans="1:2" x14ac:dyDescent="0.25">
      <c r="A5172" s="57">
        <v>31231219</v>
      </c>
      <c r="B5172" s="58" t="s">
        <v>3218</v>
      </c>
    </row>
    <row r="5173" spans="1:2" x14ac:dyDescent="0.25">
      <c r="A5173" s="57">
        <v>31231301</v>
      </c>
      <c r="B5173" s="58" t="s">
        <v>17329</v>
      </c>
    </row>
    <row r="5174" spans="1:2" x14ac:dyDescent="0.25">
      <c r="A5174" s="57">
        <v>31231302</v>
      </c>
      <c r="B5174" s="58" t="s">
        <v>11482</v>
      </c>
    </row>
    <row r="5175" spans="1:2" x14ac:dyDescent="0.25">
      <c r="A5175" s="57">
        <v>31231303</v>
      </c>
      <c r="B5175" s="58" t="s">
        <v>138</v>
      </c>
    </row>
    <row r="5176" spans="1:2" x14ac:dyDescent="0.25">
      <c r="A5176" s="57">
        <v>31231304</v>
      </c>
      <c r="B5176" s="58" t="s">
        <v>5397</v>
      </c>
    </row>
    <row r="5177" spans="1:2" x14ac:dyDescent="0.25">
      <c r="A5177" s="57">
        <v>31231305</v>
      </c>
      <c r="B5177" s="58" t="s">
        <v>13753</v>
      </c>
    </row>
    <row r="5178" spans="1:2" x14ac:dyDescent="0.25">
      <c r="A5178" s="57">
        <v>31231306</v>
      </c>
      <c r="B5178" s="58" t="s">
        <v>7652</v>
      </c>
    </row>
    <row r="5179" spans="1:2" x14ac:dyDescent="0.25">
      <c r="A5179" s="57">
        <v>31231307</v>
      </c>
      <c r="B5179" s="58" t="s">
        <v>7804</v>
      </c>
    </row>
    <row r="5180" spans="1:2" x14ac:dyDescent="0.25">
      <c r="A5180" s="57">
        <v>31231308</v>
      </c>
      <c r="B5180" s="58" t="s">
        <v>7850</v>
      </c>
    </row>
    <row r="5181" spans="1:2" x14ac:dyDescent="0.25">
      <c r="A5181" s="57">
        <v>31231309</v>
      </c>
      <c r="B5181" s="58" t="s">
        <v>14351</v>
      </c>
    </row>
    <row r="5182" spans="1:2" x14ac:dyDescent="0.25">
      <c r="A5182" s="57">
        <v>31231310</v>
      </c>
      <c r="B5182" s="58" t="s">
        <v>13450</v>
      </c>
    </row>
    <row r="5183" spans="1:2" x14ac:dyDescent="0.25">
      <c r="A5183" s="57">
        <v>31231311</v>
      </c>
      <c r="B5183" s="58" t="s">
        <v>3638</v>
      </c>
    </row>
    <row r="5184" spans="1:2" x14ac:dyDescent="0.25">
      <c r="A5184" s="57">
        <v>31231312</v>
      </c>
      <c r="B5184" s="58" t="s">
        <v>1888</v>
      </c>
    </row>
    <row r="5185" spans="1:2" x14ac:dyDescent="0.25">
      <c r="A5185" s="57">
        <v>31231313</v>
      </c>
      <c r="B5185" s="58" t="s">
        <v>8948</v>
      </c>
    </row>
    <row r="5186" spans="1:2" x14ac:dyDescent="0.25">
      <c r="A5186" s="57">
        <v>31231314</v>
      </c>
      <c r="B5186" s="58" t="s">
        <v>10015</v>
      </c>
    </row>
    <row r="5187" spans="1:2" x14ac:dyDescent="0.25">
      <c r="A5187" s="57">
        <v>31231315</v>
      </c>
      <c r="B5187" s="58" t="s">
        <v>15968</v>
      </c>
    </row>
    <row r="5188" spans="1:2" x14ac:dyDescent="0.25">
      <c r="A5188" s="57">
        <v>31231316</v>
      </c>
      <c r="B5188" s="58" t="s">
        <v>3874</v>
      </c>
    </row>
    <row r="5189" spans="1:2" x14ac:dyDescent="0.25">
      <c r="A5189" s="57">
        <v>31231317</v>
      </c>
      <c r="B5189" s="58" t="s">
        <v>15548</v>
      </c>
    </row>
    <row r="5190" spans="1:2" x14ac:dyDescent="0.25">
      <c r="A5190" s="57">
        <v>31231318</v>
      </c>
      <c r="B5190" s="58" t="s">
        <v>15250</v>
      </c>
    </row>
    <row r="5191" spans="1:2" x14ac:dyDescent="0.25">
      <c r="A5191" s="57">
        <v>31231319</v>
      </c>
      <c r="B5191" s="58" t="s">
        <v>17330</v>
      </c>
    </row>
    <row r="5192" spans="1:2" x14ac:dyDescent="0.25">
      <c r="A5192" s="57">
        <v>31231320</v>
      </c>
      <c r="B5192" s="58" t="s">
        <v>16197</v>
      </c>
    </row>
    <row r="5193" spans="1:2" x14ac:dyDescent="0.25">
      <c r="A5193" s="57">
        <v>31231321</v>
      </c>
      <c r="B5193" s="58" t="s">
        <v>7008</v>
      </c>
    </row>
    <row r="5194" spans="1:2" x14ac:dyDescent="0.25">
      <c r="A5194" s="57">
        <v>31231401</v>
      </c>
      <c r="B5194" s="58" t="s">
        <v>8923</v>
      </c>
    </row>
    <row r="5195" spans="1:2" x14ac:dyDescent="0.25">
      <c r="A5195" s="57">
        <v>31231402</v>
      </c>
      <c r="B5195" s="58" t="s">
        <v>14928</v>
      </c>
    </row>
    <row r="5196" spans="1:2" x14ac:dyDescent="0.25">
      <c r="A5196" s="57">
        <v>31231403</v>
      </c>
      <c r="B5196" s="58" t="s">
        <v>16175</v>
      </c>
    </row>
    <row r="5197" spans="1:2" x14ac:dyDescent="0.25">
      <c r="A5197" s="57">
        <v>31231404</v>
      </c>
      <c r="B5197" s="58" t="s">
        <v>2780</v>
      </c>
    </row>
    <row r="5198" spans="1:2" x14ac:dyDescent="0.25">
      <c r="A5198" s="57">
        <v>31231405</v>
      </c>
      <c r="B5198" s="58" t="s">
        <v>8515</v>
      </c>
    </row>
    <row r="5199" spans="1:2" x14ac:dyDescent="0.25">
      <c r="A5199" s="57">
        <v>31241501</v>
      </c>
      <c r="B5199" s="58" t="s">
        <v>11294</v>
      </c>
    </row>
    <row r="5200" spans="1:2" x14ac:dyDescent="0.25">
      <c r="A5200" s="57">
        <v>31241502</v>
      </c>
      <c r="B5200" s="58" t="s">
        <v>9846</v>
      </c>
    </row>
    <row r="5201" spans="1:2" x14ac:dyDescent="0.25">
      <c r="A5201" s="57">
        <v>31241601</v>
      </c>
      <c r="B5201" s="58" t="s">
        <v>6411</v>
      </c>
    </row>
    <row r="5202" spans="1:2" x14ac:dyDescent="0.25">
      <c r="A5202" s="57">
        <v>31241602</v>
      </c>
      <c r="B5202" s="58" t="s">
        <v>3255</v>
      </c>
    </row>
    <row r="5203" spans="1:2" x14ac:dyDescent="0.25">
      <c r="A5203" s="57">
        <v>31241603</v>
      </c>
      <c r="B5203" s="58" t="s">
        <v>8907</v>
      </c>
    </row>
    <row r="5204" spans="1:2" x14ac:dyDescent="0.25">
      <c r="A5204" s="57">
        <v>31241604</v>
      </c>
      <c r="B5204" s="58" t="s">
        <v>6168</v>
      </c>
    </row>
    <row r="5205" spans="1:2" x14ac:dyDescent="0.25">
      <c r="A5205" s="57">
        <v>31241605</v>
      </c>
      <c r="B5205" s="58" t="s">
        <v>4737</v>
      </c>
    </row>
    <row r="5206" spans="1:2" x14ac:dyDescent="0.25">
      <c r="A5206" s="57">
        <v>31241606</v>
      </c>
      <c r="B5206" s="58" t="s">
        <v>4121</v>
      </c>
    </row>
    <row r="5207" spans="1:2" x14ac:dyDescent="0.25">
      <c r="A5207" s="57">
        <v>31241607</v>
      </c>
      <c r="B5207" s="58" t="s">
        <v>11698</v>
      </c>
    </row>
    <row r="5208" spans="1:2" x14ac:dyDescent="0.25">
      <c r="A5208" s="57">
        <v>31241608</v>
      </c>
      <c r="B5208" s="58" t="s">
        <v>4029</v>
      </c>
    </row>
    <row r="5209" spans="1:2" x14ac:dyDescent="0.25">
      <c r="A5209" s="57">
        <v>31241609</v>
      </c>
      <c r="B5209" s="58" t="s">
        <v>12593</v>
      </c>
    </row>
    <row r="5210" spans="1:2" x14ac:dyDescent="0.25">
      <c r="A5210" s="57">
        <v>31241610</v>
      </c>
      <c r="B5210" s="58" t="s">
        <v>3691</v>
      </c>
    </row>
    <row r="5211" spans="1:2" x14ac:dyDescent="0.25">
      <c r="A5211" s="57">
        <v>31241701</v>
      </c>
      <c r="B5211" s="58" t="s">
        <v>18203</v>
      </c>
    </row>
    <row r="5212" spans="1:2" x14ac:dyDescent="0.25">
      <c r="A5212" s="57">
        <v>31241702</v>
      </c>
      <c r="B5212" s="58" t="s">
        <v>17150</v>
      </c>
    </row>
    <row r="5213" spans="1:2" x14ac:dyDescent="0.25">
      <c r="A5213" s="57">
        <v>31241703</v>
      </c>
      <c r="B5213" s="58" t="s">
        <v>13393</v>
      </c>
    </row>
    <row r="5214" spans="1:2" x14ac:dyDescent="0.25">
      <c r="A5214" s="57">
        <v>31241704</v>
      </c>
      <c r="B5214" s="58" t="s">
        <v>12080</v>
      </c>
    </row>
    <row r="5215" spans="1:2" x14ac:dyDescent="0.25">
      <c r="A5215" s="57">
        <v>31241705</v>
      </c>
      <c r="B5215" s="58" t="s">
        <v>18524</v>
      </c>
    </row>
    <row r="5216" spans="1:2" x14ac:dyDescent="0.25">
      <c r="A5216" s="57">
        <v>31241801</v>
      </c>
      <c r="B5216" s="58" t="s">
        <v>3175</v>
      </c>
    </row>
    <row r="5217" spans="1:2" x14ac:dyDescent="0.25">
      <c r="A5217" s="57">
        <v>31241802</v>
      </c>
      <c r="B5217" s="58" t="s">
        <v>13468</v>
      </c>
    </row>
    <row r="5218" spans="1:2" x14ac:dyDescent="0.25">
      <c r="A5218" s="57">
        <v>31241803</v>
      </c>
      <c r="B5218" s="58" t="s">
        <v>3506</v>
      </c>
    </row>
    <row r="5219" spans="1:2" x14ac:dyDescent="0.25">
      <c r="A5219" s="57">
        <v>31241804</v>
      </c>
      <c r="B5219" s="58" t="s">
        <v>5364</v>
      </c>
    </row>
    <row r="5220" spans="1:2" x14ac:dyDescent="0.25">
      <c r="A5220" s="57">
        <v>31241805</v>
      </c>
      <c r="B5220" s="58" t="s">
        <v>1902</v>
      </c>
    </row>
    <row r="5221" spans="1:2" x14ac:dyDescent="0.25">
      <c r="A5221" s="57">
        <v>31241806</v>
      </c>
      <c r="B5221" s="58" t="s">
        <v>6825</v>
      </c>
    </row>
    <row r="5222" spans="1:2" x14ac:dyDescent="0.25">
      <c r="A5222" s="57">
        <v>31241807</v>
      </c>
      <c r="B5222" s="58" t="s">
        <v>5736</v>
      </c>
    </row>
    <row r="5223" spans="1:2" x14ac:dyDescent="0.25">
      <c r="A5223" s="57">
        <v>31241901</v>
      </c>
      <c r="B5223" s="58" t="s">
        <v>68</v>
      </c>
    </row>
    <row r="5224" spans="1:2" x14ac:dyDescent="0.25">
      <c r="A5224" s="57">
        <v>31241902</v>
      </c>
      <c r="B5224" s="58" t="s">
        <v>14341</v>
      </c>
    </row>
    <row r="5225" spans="1:2" x14ac:dyDescent="0.25">
      <c r="A5225" s="57">
        <v>31241903</v>
      </c>
      <c r="B5225" s="58" t="s">
        <v>5564</v>
      </c>
    </row>
    <row r="5226" spans="1:2" x14ac:dyDescent="0.25">
      <c r="A5226" s="57">
        <v>31241904</v>
      </c>
      <c r="B5226" s="58" t="s">
        <v>14163</v>
      </c>
    </row>
    <row r="5227" spans="1:2" x14ac:dyDescent="0.25">
      <c r="A5227" s="57">
        <v>31241905</v>
      </c>
      <c r="B5227" s="58" t="s">
        <v>5722</v>
      </c>
    </row>
    <row r="5228" spans="1:2" x14ac:dyDescent="0.25">
      <c r="A5228" s="57">
        <v>31241906</v>
      </c>
      <c r="B5228" s="58" t="s">
        <v>16333</v>
      </c>
    </row>
    <row r="5229" spans="1:2" x14ac:dyDescent="0.25">
      <c r="A5229" s="57">
        <v>31241907</v>
      </c>
      <c r="B5229" s="58" t="s">
        <v>8692</v>
      </c>
    </row>
    <row r="5230" spans="1:2" x14ac:dyDescent="0.25">
      <c r="A5230" s="57">
        <v>31241908</v>
      </c>
      <c r="B5230" s="58" t="s">
        <v>2595</v>
      </c>
    </row>
    <row r="5231" spans="1:2" x14ac:dyDescent="0.25">
      <c r="A5231" s="57">
        <v>31242001</v>
      </c>
      <c r="B5231" s="58" t="s">
        <v>17942</v>
      </c>
    </row>
    <row r="5232" spans="1:2" x14ac:dyDescent="0.25">
      <c r="A5232" s="57">
        <v>31242002</v>
      </c>
      <c r="B5232" s="58" t="s">
        <v>8040</v>
      </c>
    </row>
    <row r="5233" spans="1:2" x14ac:dyDescent="0.25">
      <c r="A5233" s="57">
        <v>31242003</v>
      </c>
      <c r="B5233" s="58" t="s">
        <v>12112</v>
      </c>
    </row>
    <row r="5234" spans="1:2" x14ac:dyDescent="0.25">
      <c r="A5234" s="57">
        <v>31242101</v>
      </c>
      <c r="B5234" s="58" t="s">
        <v>17820</v>
      </c>
    </row>
    <row r="5235" spans="1:2" x14ac:dyDescent="0.25">
      <c r="A5235" s="57">
        <v>31242103</v>
      </c>
      <c r="B5235" s="58" t="s">
        <v>10052</v>
      </c>
    </row>
    <row r="5236" spans="1:2" x14ac:dyDescent="0.25">
      <c r="A5236" s="57">
        <v>31242104</v>
      </c>
      <c r="B5236" s="58" t="s">
        <v>8945</v>
      </c>
    </row>
    <row r="5237" spans="1:2" x14ac:dyDescent="0.25">
      <c r="A5237" s="57">
        <v>31242105</v>
      </c>
      <c r="B5237" s="58" t="s">
        <v>8843</v>
      </c>
    </row>
    <row r="5238" spans="1:2" x14ac:dyDescent="0.25">
      <c r="A5238" s="57">
        <v>31242106</v>
      </c>
      <c r="B5238" s="58" t="s">
        <v>12662</v>
      </c>
    </row>
    <row r="5239" spans="1:2" x14ac:dyDescent="0.25">
      <c r="A5239" s="57">
        <v>31242201</v>
      </c>
      <c r="B5239" s="58" t="s">
        <v>1691</v>
      </c>
    </row>
    <row r="5240" spans="1:2" x14ac:dyDescent="0.25">
      <c r="A5240" s="57">
        <v>31242202</v>
      </c>
      <c r="B5240" s="58" t="s">
        <v>10165</v>
      </c>
    </row>
    <row r="5241" spans="1:2" x14ac:dyDescent="0.25">
      <c r="A5241" s="57">
        <v>31242203</v>
      </c>
      <c r="B5241" s="58" t="s">
        <v>18631</v>
      </c>
    </row>
    <row r="5242" spans="1:2" x14ac:dyDescent="0.25">
      <c r="A5242" s="57">
        <v>31242204</v>
      </c>
      <c r="B5242" s="58" t="s">
        <v>18244</v>
      </c>
    </row>
    <row r="5243" spans="1:2" x14ac:dyDescent="0.25">
      <c r="A5243" s="57">
        <v>31242205</v>
      </c>
      <c r="B5243" s="58" t="s">
        <v>9749</v>
      </c>
    </row>
    <row r="5244" spans="1:2" x14ac:dyDescent="0.25">
      <c r="A5244" s="57">
        <v>31242206</v>
      </c>
      <c r="B5244" s="58" t="s">
        <v>17610</v>
      </c>
    </row>
    <row r="5245" spans="1:2" x14ac:dyDescent="0.25">
      <c r="A5245" s="57">
        <v>31242207</v>
      </c>
      <c r="B5245" s="58" t="s">
        <v>14601</v>
      </c>
    </row>
    <row r="5246" spans="1:2" x14ac:dyDescent="0.25">
      <c r="A5246" s="57">
        <v>31242208</v>
      </c>
      <c r="B5246" s="58" t="s">
        <v>18008</v>
      </c>
    </row>
    <row r="5247" spans="1:2" x14ac:dyDescent="0.25">
      <c r="A5247" s="57">
        <v>31251501</v>
      </c>
      <c r="B5247" s="58" t="s">
        <v>6326</v>
      </c>
    </row>
    <row r="5248" spans="1:2" x14ac:dyDescent="0.25">
      <c r="A5248" s="57">
        <v>31251502</v>
      </c>
      <c r="B5248" s="58" t="s">
        <v>520</v>
      </c>
    </row>
    <row r="5249" spans="1:2" x14ac:dyDescent="0.25">
      <c r="A5249" s="57">
        <v>31251503</v>
      </c>
      <c r="B5249" s="58" t="s">
        <v>12655</v>
      </c>
    </row>
    <row r="5250" spans="1:2" x14ac:dyDescent="0.25">
      <c r="A5250" s="57">
        <v>31251504</v>
      </c>
      <c r="B5250" s="58" t="s">
        <v>15309</v>
      </c>
    </row>
    <row r="5251" spans="1:2" x14ac:dyDescent="0.25">
      <c r="A5251" s="57">
        <v>31251505</v>
      </c>
      <c r="B5251" s="58" t="s">
        <v>18667</v>
      </c>
    </row>
    <row r="5252" spans="1:2" x14ac:dyDescent="0.25">
      <c r="A5252" s="57">
        <v>31251506</v>
      </c>
      <c r="B5252" s="58" t="s">
        <v>4964</v>
      </c>
    </row>
    <row r="5253" spans="1:2" x14ac:dyDescent="0.25">
      <c r="A5253" s="57">
        <v>31251507</v>
      </c>
      <c r="B5253" s="58" t="s">
        <v>13781</v>
      </c>
    </row>
    <row r="5254" spans="1:2" x14ac:dyDescent="0.25">
      <c r="A5254" s="57">
        <v>31251508</v>
      </c>
      <c r="B5254" s="58" t="s">
        <v>12480</v>
      </c>
    </row>
    <row r="5255" spans="1:2" x14ac:dyDescent="0.25">
      <c r="A5255" s="57">
        <v>31251509</v>
      </c>
      <c r="B5255" s="58" t="s">
        <v>3232</v>
      </c>
    </row>
    <row r="5256" spans="1:2" x14ac:dyDescent="0.25">
      <c r="A5256" s="57">
        <v>31251510</v>
      </c>
      <c r="B5256" s="58" t="s">
        <v>10211</v>
      </c>
    </row>
    <row r="5257" spans="1:2" x14ac:dyDescent="0.25">
      <c r="A5257" s="57">
        <v>31251511</v>
      </c>
      <c r="B5257" s="58" t="s">
        <v>9289</v>
      </c>
    </row>
    <row r="5258" spans="1:2" x14ac:dyDescent="0.25">
      <c r="A5258" s="57">
        <v>31251601</v>
      </c>
      <c r="B5258" s="58" t="s">
        <v>8376</v>
      </c>
    </row>
    <row r="5259" spans="1:2" x14ac:dyDescent="0.25">
      <c r="A5259" s="57">
        <v>31261501</v>
      </c>
      <c r="B5259" s="58" t="s">
        <v>6604</v>
      </c>
    </row>
    <row r="5260" spans="1:2" x14ac:dyDescent="0.25">
      <c r="A5260" s="57">
        <v>31261502</v>
      </c>
      <c r="B5260" s="58" t="s">
        <v>8339</v>
      </c>
    </row>
    <row r="5261" spans="1:2" x14ac:dyDescent="0.25">
      <c r="A5261" s="57">
        <v>31261503</v>
      </c>
      <c r="B5261" s="58" t="s">
        <v>2360</v>
      </c>
    </row>
    <row r="5262" spans="1:2" x14ac:dyDescent="0.25">
      <c r="A5262" s="57">
        <v>31261504</v>
      </c>
      <c r="B5262" s="58" t="s">
        <v>9005</v>
      </c>
    </row>
    <row r="5263" spans="1:2" x14ac:dyDescent="0.25">
      <c r="A5263" s="57">
        <v>31261505</v>
      </c>
      <c r="B5263" s="58" t="s">
        <v>251</v>
      </c>
    </row>
    <row r="5264" spans="1:2" x14ac:dyDescent="0.25">
      <c r="A5264" s="57">
        <v>31261601</v>
      </c>
      <c r="B5264" s="58" t="s">
        <v>14796</v>
      </c>
    </row>
    <row r="5265" spans="1:2" x14ac:dyDescent="0.25">
      <c r="A5265" s="57">
        <v>31261602</v>
      </c>
      <c r="B5265" s="58" t="s">
        <v>4209</v>
      </c>
    </row>
    <row r="5266" spans="1:2" x14ac:dyDescent="0.25">
      <c r="A5266" s="57">
        <v>31261603</v>
      </c>
      <c r="B5266" s="58" t="s">
        <v>4906</v>
      </c>
    </row>
    <row r="5267" spans="1:2" x14ac:dyDescent="0.25">
      <c r="A5267" s="57">
        <v>31261701</v>
      </c>
      <c r="B5267" s="58" t="s">
        <v>335</v>
      </c>
    </row>
    <row r="5268" spans="1:2" x14ac:dyDescent="0.25">
      <c r="A5268" s="57">
        <v>31261702</v>
      </c>
      <c r="B5268" s="58" t="s">
        <v>7838</v>
      </c>
    </row>
    <row r="5269" spans="1:2" x14ac:dyDescent="0.25">
      <c r="A5269" s="57">
        <v>31261703</v>
      </c>
      <c r="B5269" s="58" t="s">
        <v>9002</v>
      </c>
    </row>
    <row r="5270" spans="1:2" x14ac:dyDescent="0.25">
      <c r="A5270" s="57">
        <v>31261704</v>
      </c>
      <c r="B5270" s="58" t="s">
        <v>1299</v>
      </c>
    </row>
    <row r="5271" spans="1:2" x14ac:dyDescent="0.25">
      <c r="A5271" s="57">
        <v>31271601</v>
      </c>
      <c r="B5271" s="58" t="s">
        <v>5398</v>
      </c>
    </row>
    <row r="5272" spans="1:2" x14ac:dyDescent="0.25">
      <c r="A5272" s="57">
        <v>31271602</v>
      </c>
      <c r="B5272" s="58" t="s">
        <v>4362</v>
      </c>
    </row>
    <row r="5273" spans="1:2" x14ac:dyDescent="0.25">
      <c r="A5273" s="57">
        <v>31281502</v>
      </c>
      <c r="B5273" s="58" t="s">
        <v>10717</v>
      </c>
    </row>
    <row r="5274" spans="1:2" x14ac:dyDescent="0.25">
      <c r="A5274" s="57">
        <v>31281503</v>
      </c>
      <c r="B5274" s="58" t="s">
        <v>2939</v>
      </c>
    </row>
    <row r="5275" spans="1:2" x14ac:dyDescent="0.25">
      <c r="A5275" s="57">
        <v>31281504</v>
      </c>
      <c r="B5275" s="58" t="s">
        <v>12336</v>
      </c>
    </row>
    <row r="5276" spans="1:2" x14ac:dyDescent="0.25">
      <c r="A5276" s="57">
        <v>31281505</v>
      </c>
      <c r="B5276" s="58" t="s">
        <v>7606</v>
      </c>
    </row>
    <row r="5277" spans="1:2" x14ac:dyDescent="0.25">
      <c r="A5277" s="57">
        <v>31281506</v>
      </c>
      <c r="B5277" s="58" t="s">
        <v>116</v>
      </c>
    </row>
    <row r="5278" spans="1:2" x14ac:dyDescent="0.25">
      <c r="A5278" s="57">
        <v>31281507</v>
      </c>
      <c r="B5278" s="58" t="s">
        <v>7064</v>
      </c>
    </row>
    <row r="5279" spans="1:2" x14ac:dyDescent="0.25">
      <c r="A5279" s="57">
        <v>31281508</v>
      </c>
      <c r="B5279" s="58" t="s">
        <v>7049</v>
      </c>
    </row>
    <row r="5280" spans="1:2" x14ac:dyDescent="0.25">
      <c r="A5280" s="57">
        <v>31281509</v>
      </c>
      <c r="B5280" s="58" t="s">
        <v>13507</v>
      </c>
    </row>
    <row r="5281" spans="1:2" x14ac:dyDescent="0.25">
      <c r="A5281" s="57">
        <v>31281510</v>
      </c>
      <c r="B5281" s="58" t="s">
        <v>10866</v>
      </c>
    </row>
    <row r="5282" spans="1:2" x14ac:dyDescent="0.25">
      <c r="A5282" s="57">
        <v>31281511</v>
      </c>
      <c r="B5282" s="58" t="s">
        <v>12855</v>
      </c>
    </row>
    <row r="5283" spans="1:2" x14ac:dyDescent="0.25">
      <c r="A5283" s="57">
        <v>31281512</v>
      </c>
      <c r="B5283" s="58" t="s">
        <v>8167</v>
      </c>
    </row>
    <row r="5284" spans="1:2" x14ac:dyDescent="0.25">
      <c r="A5284" s="57">
        <v>31281513</v>
      </c>
      <c r="B5284" s="58" t="s">
        <v>15420</v>
      </c>
    </row>
    <row r="5285" spans="1:2" x14ac:dyDescent="0.25">
      <c r="A5285" s="57">
        <v>31281514</v>
      </c>
      <c r="B5285" s="58" t="s">
        <v>18248</v>
      </c>
    </row>
    <row r="5286" spans="1:2" x14ac:dyDescent="0.25">
      <c r="A5286" s="57">
        <v>31281515</v>
      </c>
      <c r="B5286" s="58" t="s">
        <v>11545</v>
      </c>
    </row>
    <row r="5287" spans="1:2" x14ac:dyDescent="0.25">
      <c r="A5287" s="57">
        <v>31281516</v>
      </c>
      <c r="B5287" s="58" t="s">
        <v>12948</v>
      </c>
    </row>
    <row r="5288" spans="1:2" x14ac:dyDescent="0.25">
      <c r="A5288" s="57">
        <v>31281517</v>
      </c>
      <c r="B5288" s="58" t="s">
        <v>5803</v>
      </c>
    </row>
    <row r="5289" spans="1:2" x14ac:dyDescent="0.25">
      <c r="A5289" s="57">
        <v>31281518</v>
      </c>
      <c r="B5289" s="58" t="s">
        <v>745</v>
      </c>
    </row>
    <row r="5290" spans="1:2" x14ac:dyDescent="0.25">
      <c r="A5290" s="57">
        <v>31281519</v>
      </c>
      <c r="B5290" s="58" t="s">
        <v>4733</v>
      </c>
    </row>
    <row r="5291" spans="1:2" x14ac:dyDescent="0.25">
      <c r="A5291" s="57">
        <v>31281520</v>
      </c>
      <c r="B5291" s="58" t="s">
        <v>10029</v>
      </c>
    </row>
    <row r="5292" spans="1:2" x14ac:dyDescent="0.25">
      <c r="A5292" s="57">
        <v>31281521</v>
      </c>
      <c r="B5292" s="58" t="s">
        <v>14915</v>
      </c>
    </row>
    <row r="5293" spans="1:2" x14ac:dyDescent="0.25">
      <c r="A5293" s="57">
        <v>31281701</v>
      </c>
      <c r="B5293" s="58" t="s">
        <v>18636</v>
      </c>
    </row>
    <row r="5294" spans="1:2" x14ac:dyDescent="0.25">
      <c r="A5294" s="57">
        <v>31281801</v>
      </c>
      <c r="B5294" s="58" t="s">
        <v>1381</v>
      </c>
    </row>
    <row r="5295" spans="1:2" x14ac:dyDescent="0.25">
      <c r="A5295" s="57">
        <v>31281802</v>
      </c>
      <c r="B5295" s="58" t="s">
        <v>16237</v>
      </c>
    </row>
    <row r="5296" spans="1:2" x14ac:dyDescent="0.25">
      <c r="A5296" s="57">
        <v>31281803</v>
      </c>
      <c r="B5296" s="58" t="s">
        <v>10525</v>
      </c>
    </row>
    <row r="5297" spans="1:2" x14ac:dyDescent="0.25">
      <c r="A5297" s="57">
        <v>31281804</v>
      </c>
      <c r="B5297" s="58" t="s">
        <v>8657</v>
      </c>
    </row>
    <row r="5298" spans="1:2" x14ac:dyDescent="0.25">
      <c r="A5298" s="57">
        <v>31281805</v>
      </c>
      <c r="B5298" s="58" t="s">
        <v>1745</v>
      </c>
    </row>
    <row r="5299" spans="1:2" x14ac:dyDescent="0.25">
      <c r="A5299" s="57">
        <v>31281806</v>
      </c>
      <c r="B5299" s="58" t="s">
        <v>8722</v>
      </c>
    </row>
    <row r="5300" spans="1:2" x14ac:dyDescent="0.25">
      <c r="A5300" s="57">
        <v>31281807</v>
      </c>
      <c r="B5300" s="58" t="s">
        <v>18237</v>
      </c>
    </row>
    <row r="5301" spans="1:2" x14ac:dyDescent="0.25">
      <c r="A5301" s="57">
        <v>31281808</v>
      </c>
      <c r="B5301" s="58" t="s">
        <v>3182</v>
      </c>
    </row>
    <row r="5302" spans="1:2" x14ac:dyDescent="0.25">
      <c r="A5302" s="57">
        <v>31281809</v>
      </c>
      <c r="B5302" s="58" t="s">
        <v>1179</v>
      </c>
    </row>
    <row r="5303" spans="1:2" x14ac:dyDescent="0.25">
      <c r="A5303" s="57">
        <v>31281810</v>
      </c>
      <c r="B5303" s="58" t="s">
        <v>15630</v>
      </c>
    </row>
    <row r="5304" spans="1:2" x14ac:dyDescent="0.25">
      <c r="A5304" s="57">
        <v>31281811</v>
      </c>
      <c r="B5304" s="58" t="s">
        <v>8749</v>
      </c>
    </row>
    <row r="5305" spans="1:2" x14ac:dyDescent="0.25">
      <c r="A5305" s="57">
        <v>31281812</v>
      </c>
      <c r="B5305" s="58" t="s">
        <v>2276</v>
      </c>
    </row>
    <row r="5306" spans="1:2" x14ac:dyDescent="0.25">
      <c r="A5306" s="57">
        <v>31281813</v>
      </c>
      <c r="B5306" s="58" t="s">
        <v>17363</v>
      </c>
    </row>
    <row r="5307" spans="1:2" x14ac:dyDescent="0.25">
      <c r="A5307" s="57">
        <v>31281814</v>
      </c>
      <c r="B5307" s="58" t="s">
        <v>5650</v>
      </c>
    </row>
    <row r="5308" spans="1:2" x14ac:dyDescent="0.25">
      <c r="A5308" s="57">
        <v>31281815</v>
      </c>
      <c r="B5308" s="58" t="s">
        <v>5477</v>
      </c>
    </row>
    <row r="5309" spans="1:2" x14ac:dyDescent="0.25">
      <c r="A5309" s="57">
        <v>31281816</v>
      </c>
      <c r="B5309" s="58" t="s">
        <v>11243</v>
      </c>
    </row>
    <row r="5310" spans="1:2" x14ac:dyDescent="0.25">
      <c r="A5310" s="57">
        <v>31281817</v>
      </c>
      <c r="B5310" s="58" t="s">
        <v>944</v>
      </c>
    </row>
    <row r="5311" spans="1:2" x14ac:dyDescent="0.25">
      <c r="A5311" s="57">
        <v>31281818</v>
      </c>
      <c r="B5311" s="58" t="s">
        <v>3312</v>
      </c>
    </row>
    <row r="5312" spans="1:2" x14ac:dyDescent="0.25">
      <c r="A5312" s="57">
        <v>31281819</v>
      </c>
      <c r="B5312" s="58" t="s">
        <v>6190</v>
      </c>
    </row>
    <row r="5313" spans="1:2" x14ac:dyDescent="0.25">
      <c r="A5313" s="57">
        <v>31281901</v>
      </c>
      <c r="B5313" s="58" t="s">
        <v>10777</v>
      </c>
    </row>
    <row r="5314" spans="1:2" x14ac:dyDescent="0.25">
      <c r="A5314" s="57">
        <v>31281902</v>
      </c>
      <c r="B5314" s="58" t="s">
        <v>5876</v>
      </c>
    </row>
    <row r="5315" spans="1:2" x14ac:dyDescent="0.25">
      <c r="A5315" s="57">
        <v>31281903</v>
      </c>
      <c r="B5315" s="58" t="s">
        <v>15197</v>
      </c>
    </row>
    <row r="5316" spans="1:2" x14ac:dyDescent="0.25">
      <c r="A5316" s="57">
        <v>31281904</v>
      </c>
      <c r="B5316" s="58" t="s">
        <v>3355</v>
      </c>
    </row>
    <row r="5317" spans="1:2" x14ac:dyDescent="0.25">
      <c r="A5317" s="57">
        <v>31281905</v>
      </c>
      <c r="B5317" s="58" t="s">
        <v>10810</v>
      </c>
    </row>
    <row r="5318" spans="1:2" x14ac:dyDescent="0.25">
      <c r="A5318" s="57">
        <v>31281906</v>
      </c>
      <c r="B5318" s="58" t="s">
        <v>15832</v>
      </c>
    </row>
    <row r="5319" spans="1:2" x14ac:dyDescent="0.25">
      <c r="A5319" s="57">
        <v>31281907</v>
      </c>
      <c r="B5319" s="58" t="s">
        <v>17829</v>
      </c>
    </row>
    <row r="5320" spans="1:2" x14ac:dyDescent="0.25">
      <c r="A5320" s="57">
        <v>31281908</v>
      </c>
      <c r="B5320" s="58" t="s">
        <v>2103</v>
      </c>
    </row>
    <row r="5321" spans="1:2" x14ac:dyDescent="0.25">
      <c r="A5321" s="57">
        <v>31281909</v>
      </c>
      <c r="B5321" s="58" t="s">
        <v>14280</v>
      </c>
    </row>
    <row r="5322" spans="1:2" x14ac:dyDescent="0.25">
      <c r="A5322" s="57">
        <v>31281910</v>
      </c>
      <c r="B5322" s="58" t="s">
        <v>13112</v>
      </c>
    </row>
    <row r="5323" spans="1:2" x14ac:dyDescent="0.25">
      <c r="A5323" s="57">
        <v>31281911</v>
      </c>
      <c r="B5323" s="58" t="s">
        <v>8096</v>
      </c>
    </row>
    <row r="5324" spans="1:2" x14ac:dyDescent="0.25">
      <c r="A5324" s="57">
        <v>31281912</v>
      </c>
      <c r="B5324" s="58" t="s">
        <v>7214</v>
      </c>
    </row>
    <row r="5325" spans="1:2" x14ac:dyDescent="0.25">
      <c r="A5325" s="57">
        <v>31281913</v>
      </c>
      <c r="B5325" s="58" t="s">
        <v>2957</v>
      </c>
    </row>
    <row r="5326" spans="1:2" x14ac:dyDescent="0.25">
      <c r="A5326" s="57">
        <v>31281914</v>
      </c>
      <c r="B5326" s="58" t="s">
        <v>7304</v>
      </c>
    </row>
    <row r="5327" spans="1:2" x14ac:dyDescent="0.25">
      <c r="A5327" s="57">
        <v>31281915</v>
      </c>
      <c r="B5327" s="58" t="s">
        <v>1898</v>
      </c>
    </row>
    <row r="5328" spans="1:2" x14ac:dyDescent="0.25">
      <c r="A5328" s="57">
        <v>31281916</v>
      </c>
      <c r="B5328" s="58" t="s">
        <v>9281</v>
      </c>
    </row>
    <row r="5329" spans="1:2" x14ac:dyDescent="0.25">
      <c r="A5329" s="57">
        <v>31281917</v>
      </c>
      <c r="B5329" s="58" t="s">
        <v>8174</v>
      </c>
    </row>
    <row r="5330" spans="1:2" x14ac:dyDescent="0.25">
      <c r="A5330" s="57">
        <v>31281918</v>
      </c>
      <c r="B5330" s="58" t="s">
        <v>8901</v>
      </c>
    </row>
    <row r="5331" spans="1:2" x14ac:dyDescent="0.25">
      <c r="A5331" s="57">
        <v>31281919</v>
      </c>
      <c r="B5331" s="58" t="s">
        <v>3477</v>
      </c>
    </row>
    <row r="5332" spans="1:2" x14ac:dyDescent="0.25">
      <c r="A5332" s="57">
        <v>31282001</v>
      </c>
      <c r="B5332" s="58" t="s">
        <v>915</v>
      </c>
    </row>
    <row r="5333" spans="1:2" x14ac:dyDescent="0.25">
      <c r="A5333" s="57">
        <v>31282002</v>
      </c>
      <c r="B5333" s="58" t="s">
        <v>1110</v>
      </c>
    </row>
    <row r="5334" spans="1:2" x14ac:dyDescent="0.25">
      <c r="A5334" s="57">
        <v>31282003</v>
      </c>
      <c r="B5334" s="58" t="s">
        <v>13138</v>
      </c>
    </row>
    <row r="5335" spans="1:2" x14ac:dyDescent="0.25">
      <c r="A5335" s="57">
        <v>31282004</v>
      </c>
      <c r="B5335" s="58" t="s">
        <v>9369</v>
      </c>
    </row>
    <row r="5336" spans="1:2" x14ac:dyDescent="0.25">
      <c r="A5336" s="57">
        <v>31282005</v>
      </c>
      <c r="B5336" s="58" t="s">
        <v>7861</v>
      </c>
    </row>
    <row r="5337" spans="1:2" x14ac:dyDescent="0.25">
      <c r="A5337" s="57">
        <v>31282006</v>
      </c>
      <c r="B5337" s="58" t="s">
        <v>16954</v>
      </c>
    </row>
    <row r="5338" spans="1:2" x14ac:dyDescent="0.25">
      <c r="A5338" s="57">
        <v>31282007</v>
      </c>
      <c r="B5338" s="58" t="s">
        <v>8734</v>
      </c>
    </row>
    <row r="5339" spans="1:2" x14ac:dyDescent="0.25">
      <c r="A5339" s="57">
        <v>31282008</v>
      </c>
      <c r="B5339" s="58" t="s">
        <v>17595</v>
      </c>
    </row>
    <row r="5340" spans="1:2" x14ac:dyDescent="0.25">
      <c r="A5340" s="57">
        <v>31282009</v>
      </c>
      <c r="B5340" s="58" t="s">
        <v>5586</v>
      </c>
    </row>
    <row r="5341" spans="1:2" x14ac:dyDescent="0.25">
      <c r="A5341" s="57">
        <v>31282010</v>
      </c>
      <c r="B5341" s="58" t="s">
        <v>9042</v>
      </c>
    </row>
    <row r="5342" spans="1:2" x14ac:dyDescent="0.25">
      <c r="A5342" s="57">
        <v>31282011</v>
      </c>
      <c r="B5342" s="58" t="s">
        <v>9613</v>
      </c>
    </row>
    <row r="5343" spans="1:2" x14ac:dyDescent="0.25">
      <c r="A5343" s="57">
        <v>31282012</v>
      </c>
      <c r="B5343" s="58" t="s">
        <v>13341</v>
      </c>
    </row>
    <row r="5344" spans="1:2" x14ac:dyDescent="0.25">
      <c r="A5344" s="57">
        <v>31282013</v>
      </c>
      <c r="B5344" s="58" t="s">
        <v>8398</v>
      </c>
    </row>
    <row r="5345" spans="1:2" x14ac:dyDescent="0.25">
      <c r="A5345" s="57">
        <v>31282014</v>
      </c>
      <c r="B5345" s="58" t="s">
        <v>14137</v>
      </c>
    </row>
    <row r="5346" spans="1:2" x14ac:dyDescent="0.25">
      <c r="A5346" s="57">
        <v>31282015</v>
      </c>
      <c r="B5346" s="58" t="s">
        <v>9579</v>
      </c>
    </row>
    <row r="5347" spans="1:2" x14ac:dyDescent="0.25">
      <c r="A5347" s="57">
        <v>31282016</v>
      </c>
      <c r="B5347" s="58" t="s">
        <v>13839</v>
      </c>
    </row>
    <row r="5348" spans="1:2" x14ac:dyDescent="0.25">
      <c r="A5348" s="57">
        <v>31282017</v>
      </c>
      <c r="B5348" s="58" t="s">
        <v>9416</v>
      </c>
    </row>
    <row r="5349" spans="1:2" x14ac:dyDescent="0.25">
      <c r="A5349" s="57">
        <v>31282018</v>
      </c>
      <c r="B5349" s="58" t="s">
        <v>10597</v>
      </c>
    </row>
    <row r="5350" spans="1:2" x14ac:dyDescent="0.25">
      <c r="A5350" s="57">
        <v>31282019</v>
      </c>
      <c r="B5350" s="58" t="s">
        <v>14221</v>
      </c>
    </row>
    <row r="5351" spans="1:2" x14ac:dyDescent="0.25">
      <c r="A5351" s="57">
        <v>31282101</v>
      </c>
      <c r="B5351" s="58" t="s">
        <v>5010</v>
      </c>
    </row>
    <row r="5352" spans="1:2" x14ac:dyDescent="0.25">
      <c r="A5352" s="57">
        <v>31282102</v>
      </c>
      <c r="B5352" s="58" t="s">
        <v>14008</v>
      </c>
    </row>
    <row r="5353" spans="1:2" x14ac:dyDescent="0.25">
      <c r="A5353" s="57">
        <v>31282103</v>
      </c>
      <c r="B5353" s="58" t="s">
        <v>8830</v>
      </c>
    </row>
    <row r="5354" spans="1:2" x14ac:dyDescent="0.25">
      <c r="A5354" s="57">
        <v>31282104</v>
      </c>
      <c r="B5354" s="58" t="s">
        <v>12982</v>
      </c>
    </row>
    <row r="5355" spans="1:2" x14ac:dyDescent="0.25">
      <c r="A5355" s="57">
        <v>31282105</v>
      </c>
      <c r="B5355" s="58" t="s">
        <v>11893</v>
      </c>
    </row>
    <row r="5356" spans="1:2" x14ac:dyDescent="0.25">
      <c r="A5356" s="57">
        <v>31282106</v>
      </c>
      <c r="B5356" s="58" t="s">
        <v>7768</v>
      </c>
    </row>
    <row r="5357" spans="1:2" x14ac:dyDescent="0.25">
      <c r="A5357" s="57">
        <v>31282107</v>
      </c>
      <c r="B5357" s="58" t="s">
        <v>9795</v>
      </c>
    </row>
    <row r="5358" spans="1:2" x14ac:dyDescent="0.25">
      <c r="A5358" s="57">
        <v>31282108</v>
      </c>
      <c r="B5358" s="58" t="s">
        <v>12348</v>
      </c>
    </row>
    <row r="5359" spans="1:2" x14ac:dyDescent="0.25">
      <c r="A5359" s="57">
        <v>31282109</v>
      </c>
      <c r="B5359" s="58" t="s">
        <v>3408</v>
      </c>
    </row>
    <row r="5360" spans="1:2" x14ac:dyDescent="0.25">
      <c r="A5360" s="57">
        <v>31282110</v>
      </c>
      <c r="B5360" s="58" t="s">
        <v>14005</v>
      </c>
    </row>
    <row r="5361" spans="1:2" x14ac:dyDescent="0.25">
      <c r="A5361" s="57">
        <v>31282111</v>
      </c>
      <c r="B5361" s="58" t="s">
        <v>8956</v>
      </c>
    </row>
    <row r="5362" spans="1:2" x14ac:dyDescent="0.25">
      <c r="A5362" s="57">
        <v>31282112</v>
      </c>
      <c r="B5362" s="58" t="s">
        <v>13860</v>
      </c>
    </row>
    <row r="5363" spans="1:2" x14ac:dyDescent="0.25">
      <c r="A5363" s="57">
        <v>31282113</v>
      </c>
      <c r="B5363" s="58" t="s">
        <v>11894</v>
      </c>
    </row>
    <row r="5364" spans="1:2" x14ac:dyDescent="0.25">
      <c r="A5364" s="57">
        <v>31282114</v>
      </c>
      <c r="B5364" s="58" t="s">
        <v>14513</v>
      </c>
    </row>
    <row r="5365" spans="1:2" x14ac:dyDescent="0.25">
      <c r="A5365" s="57">
        <v>31282115</v>
      </c>
      <c r="B5365" s="58" t="s">
        <v>11592</v>
      </c>
    </row>
    <row r="5366" spans="1:2" x14ac:dyDescent="0.25">
      <c r="A5366" s="57">
        <v>31282116</v>
      </c>
      <c r="B5366" s="58" t="s">
        <v>2861</v>
      </c>
    </row>
    <row r="5367" spans="1:2" x14ac:dyDescent="0.25">
      <c r="A5367" s="57">
        <v>31282117</v>
      </c>
      <c r="B5367" s="58" t="s">
        <v>1348</v>
      </c>
    </row>
    <row r="5368" spans="1:2" x14ac:dyDescent="0.25">
      <c r="A5368" s="57">
        <v>31282118</v>
      </c>
      <c r="B5368" s="58" t="s">
        <v>11380</v>
      </c>
    </row>
    <row r="5369" spans="1:2" x14ac:dyDescent="0.25">
      <c r="A5369" s="57">
        <v>31282119</v>
      </c>
      <c r="B5369" s="58" t="s">
        <v>6624</v>
      </c>
    </row>
    <row r="5370" spans="1:2" x14ac:dyDescent="0.25">
      <c r="A5370" s="57">
        <v>31282201</v>
      </c>
      <c r="B5370" s="58" t="s">
        <v>10836</v>
      </c>
    </row>
    <row r="5371" spans="1:2" x14ac:dyDescent="0.25">
      <c r="A5371" s="57">
        <v>31282202</v>
      </c>
      <c r="B5371" s="58" t="s">
        <v>15270</v>
      </c>
    </row>
    <row r="5372" spans="1:2" x14ac:dyDescent="0.25">
      <c r="A5372" s="57">
        <v>31282203</v>
      </c>
      <c r="B5372" s="58" t="s">
        <v>12749</v>
      </c>
    </row>
    <row r="5373" spans="1:2" x14ac:dyDescent="0.25">
      <c r="A5373" s="57">
        <v>31282204</v>
      </c>
      <c r="B5373" s="58" t="s">
        <v>6329</v>
      </c>
    </row>
    <row r="5374" spans="1:2" x14ac:dyDescent="0.25">
      <c r="A5374" s="57">
        <v>31282205</v>
      </c>
      <c r="B5374" s="58" t="s">
        <v>2243</v>
      </c>
    </row>
    <row r="5375" spans="1:2" x14ac:dyDescent="0.25">
      <c r="A5375" s="57">
        <v>31282206</v>
      </c>
      <c r="B5375" s="58" t="s">
        <v>2302</v>
      </c>
    </row>
    <row r="5376" spans="1:2" x14ac:dyDescent="0.25">
      <c r="A5376" s="57">
        <v>31282207</v>
      </c>
      <c r="B5376" s="58" t="s">
        <v>1052</v>
      </c>
    </row>
    <row r="5377" spans="1:2" x14ac:dyDescent="0.25">
      <c r="A5377" s="57">
        <v>31282208</v>
      </c>
      <c r="B5377" s="58" t="s">
        <v>10266</v>
      </c>
    </row>
    <row r="5378" spans="1:2" x14ac:dyDescent="0.25">
      <c r="A5378" s="57">
        <v>31282209</v>
      </c>
      <c r="B5378" s="58" t="s">
        <v>18595</v>
      </c>
    </row>
    <row r="5379" spans="1:2" x14ac:dyDescent="0.25">
      <c r="A5379" s="57">
        <v>31282210</v>
      </c>
      <c r="B5379" s="58" t="s">
        <v>3096</v>
      </c>
    </row>
    <row r="5380" spans="1:2" x14ac:dyDescent="0.25">
      <c r="A5380" s="57">
        <v>31282211</v>
      </c>
      <c r="B5380" s="58" t="s">
        <v>3386</v>
      </c>
    </row>
    <row r="5381" spans="1:2" x14ac:dyDescent="0.25">
      <c r="A5381" s="57">
        <v>31282212</v>
      </c>
      <c r="B5381" s="58" t="s">
        <v>7290</v>
      </c>
    </row>
    <row r="5382" spans="1:2" x14ac:dyDescent="0.25">
      <c r="A5382" s="57">
        <v>31282213</v>
      </c>
      <c r="B5382" s="58" t="s">
        <v>16592</v>
      </c>
    </row>
    <row r="5383" spans="1:2" x14ac:dyDescent="0.25">
      <c r="A5383" s="57">
        <v>31282214</v>
      </c>
      <c r="B5383" s="58" t="s">
        <v>8120</v>
      </c>
    </row>
    <row r="5384" spans="1:2" x14ac:dyDescent="0.25">
      <c r="A5384" s="57">
        <v>31282215</v>
      </c>
      <c r="B5384" s="58" t="s">
        <v>10405</v>
      </c>
    </row>
    <row r="5385" spans="1:2" x14ac:dyDescent="0.25">
      <c r="A5385" s="57">
        <v>31282216</v>
      </c>
      <c r="B5385" s="58" t="s">
        <v>6861</v>
      </c>
    </row>
    <row r="5386" spans="1:2" x14ac:dyDescent="0.25">
      <c r="A5386" s="57">
        <v>31282217</v>
      </c>
      <c r="B5386" s="58" t="s">
        <v>9428</v>
      </c>
    </row>
    <row r="5387" spans="1:2" x14ac:dyDescent="0.25">
      <c r="A5387" s="57">
        <v>31282218</v>
      </c>
      <c r="B5387" s="58" t="s">
        <v>5759</v>
      </c>
    </row>
    <row r="5388" spans="1:2" x14ac:dyDescent="0.25">
      <c r="A5388" s="57">
        <v>31282219</v>
      </c>
      <c r="B5388" s="58" t="s">
        <v>3039</v>
      </c>
    </row>
    <row r="5389" spans="1:2" x14ac:dyDescent="0.25">
      <c r="A5389" s="57">
        <v>31282301</v>
      </c>
      <c r="B5389" s="58" t="s">
        <v>17514</v>
      </c>
    </row>
    <row r="5390" spans="1:2" x14ac:dyDescent="0.25">
      <c r="A5390" s="57">
        <v>31282302</v>
      </c>
      <c r="B5390" s="58" t="s">
        <v>8342</v>
      </c>
    </row>
    <row r="5391" spans="1:2" x14ac:dyDescent="0.25">
      <c r="A5391" s="57">
        <v>31282303</v>
      </c>
      <c r="B5391" s="58" t="s">
        <v>3174</v>
      </c>
    </row>
    <row r="5392" spans="1:2" x14ac:dyDescent="0.25">
      <c r="A5392" s="57">
        <v>31282304</v>
      </c>
      <c r="B5392" s="58" t="s">
        <v>250</v>
      </c>
    </row>
    <row r="5393" spans="1:2" x14ac:dyDescent="0.25">
      <c r="A5393" s="57">
        <v>31282305</v>
      </c>
      <c r="B5393" s="58" t="s">
        <v>6184</v>
      </c>
    </row>
    <row r="5394" spans="1:2" x14ac:dyDescent="0.25">
      <c r="A5394" s="57">
        <v>31282306</v>
      </c>
      <c r="B5394" s="58" t="s">
        <v>14002</v>
      </c>
    </row>
    <row r="5395" spans="1:2" x14ac:dyDescent="0.25">
      <c r="A5395" s="57">
        <v>31282307</v>
      </c>
      <c r="B5395" s="58" t="s">
        <v>14772</v>
      </c>
    </row>
    <row r="5396" spans="1:2" x14ac:dyDescent="0.25">
      <c r="A5396" s="57">
        <v>31282308</v>
      </c>
      <c r="B5396" s="58" t="s">
        <v>8735</v>
      </c>
    </row>
    <row r="5397" spans="1:2" x14ac:dyDescent="0.25">
      <c r="A5397" s="57">
        <v>31282309</v>
      </c>
      <c r="B5397" s="58" t="s">
        <v>9794</v>
      </c>
    </row>
    <row r="5398" spans="1:2" x14ac:dyDescent="0.25">
      <c r="A5398" s="57">
        <v>31282310</v>
      </c>
      <c r="B5398" s="58" t="s">
        <v>12973</v>
      </c>
    </row>
    <row r="5399" spans="1:2" x14ac:dyDescent="0.25">
      <c r="A5399" s="57">
        <v>31282311</v>
      </c>
      <c r="B5399" s="58" t="s">
        <v>4542</v>
      </c>
    </row>
    <row r="5400" spans="1:2" x14ac:dyDescent="0.25">
      <c r="A5400" s="57">
        <v>31282312</v>
      </c>
      <c r="B5400" s="58" t="s">
        <v>8464</v>
      </c>
    </row>
    <row r="5401" spans="1:2" x14ac:dyDescent="0.25">
      <c r="A5401" s="57">
        <v>31282313</v>
      </c>
      <c r="B5401" s="58" t="s">
        <v>8810</v>
      </c>
    </row>
    <row r="5402" spans="1:2" x14ac:dyDescent="0.25">
      <c r="A5402" s="57">
        <v>31282314</v>
      </c>
      <c r="B5402" s="58" t="s">
        <v>13588</v>
      </c>
    </row>
    <row r="5403" spans="1:2" x14ac:dyDescent="0.25">
      <c r="A5403" s="57">
        <v>31282315</v>
      </c>
      <c r="B5403" s="58" t="s">
        <v>16445</v>
      </c>
    </row>
    <row r="5404" spans="1:2" x14ac:dyDescent="0.25">
      <c r="A5404" s="57">
        <v>31282316</v>
      </c>
      <c r="B5404" s="58" t="s">
        <v>5021</v>
      </c>
    </row>
    <row r="5405" spans="1:2" x14ac:dyDescent="0.25">
      <c r="A5405" s="57">
        <v>31282317</v>
      </c>
      <c r="B5405" s="58" t="s">
        <v>13435</v>
      </c>
    </row>
    <row r="5406" spans="1:2" x14ac:dyDescent="0.25">
      <c r="A5406" s="57">
        <v>31282318</v>
      </c>
      <c r="B5406" s="58" t="s">
        <v>10598</v>
      </c>
    </row>
    <row r="5407" spans="1:2" x14ac:dyDescent="0.25">
      <c r="A5407" s="57">
        <v>31282319</v>
      </c>
      <c r="B5407" s="58" t="s">
        <v>9258</v>
      </c>
    </row>
    <row r="5408" spans="1:2" x14ac:dyDescent="0.25">
      <c r="A5408" s="57">
        <v>31282401</v>
      </c>
      <c r="B5408" s="58" t="s">
        <v>13755</v>
      </c>
    </row>
    <row r="5409" spans="1:2" x14ac:dyDescent="0.25">
      <c r="A5409" s="57">
        <v>31282402</v>
      </c>
      <c r="B5409" s="58" t="s">
        <v>10042</v>
      </c>
    </row>
    <row r="5410" spans="1:2" x14ac:dyDescent="0.25">
      <c r="A5410" s="57">
        <v>31282403</v>
      </c>
      <c r="B5410" s="58" t="s">
        <v>15526</v>
      </c>
    </row>
    <row r="5411" spans="1:2" x14ac:dyDescent="0.25">
      <c r="A5411" s="57">
        <v>31282404</v>
      </c>
      <c r="B5411" s="58" t="s">
        <v>6580</v>
      </c>
    </row>
    <row r="5412" spans="1:2" x14ac:dyDescent="0.25">
      <c r="A5412" s="57">
        <v>31282405</v>
      </c>
      <c r="B5412" s="58" t="s">
        <v>13611</v>
      </c>
    </row>
    <row r="5413" spans="1:2" x14ac:dyDescent="0.25">
      <c r="A5413" s="57">
        <v>31282406</v>
      </c>
      <c r="B5413" s="58" t="s">
        <v>11347</v>
      </c>
    </row>
    <row r="5414" spans="1:2" x14ac:dyDescent="0.25">
      <c r="A5414" s="57">
        <v>31282407</v>
      </c>
      <c r="B5414" s="58" t="s">
        <v>14831</v>
      </c>
    </row>
    <row r="5415" spans="1:2" x14ac:dyDescent="0.25">
      <c r="A5415" s="57">
        <v>31282408</v>
      </c>
      <c r="B5415" s="58" t="s">
        <v>5354</v>
      </c>
    </row>
    <row r="5416" spans="1:2" x14ac:dyDescent="0.25">
      <c r="A5416" s="57">
        <v>31282409</v>
      </c>
      <c r="B5416" s="58" t="s">
        <v>2524</v>
      </c>
    </row>
    <row r="5417" spans="1:2" x14ac:dyDescent="0.25">
      <c r="A5417" s="57">
        <v>31282410</v>
      </c>
      <c r="B5417" s="58" t="s">
        <v>11567</v>
      </c>
    </row>
    <row r="5418" spans="1:2" x14ac:dyDescent="0.25">
      <c r="A5418" s="57">
        <v>31282411</v>
      </c>
      <c r="B5418" s="58" t="s">
        <v>15637</v>
      </c>
    </row>
    <row r="5419" spans="1:2" x14ac:dyDescent="0.25">
      <c r="A5419" s="57">
        <v>31282412</v>
      </c>
      <c r="B5419" s="58" t="s">
        <v>2552</v>
      </c>
    </row>
    <row r="5420" spans="1:2" x14ac:dyDescent="0.25">
      <c r="A5420" s="57">
        <v>31282413</v>
      </c>
      <c r="B5420" s="58" t="s">
        <v>11956</v>
      </c>
    </row>
    <row r="5421" spans="1:2" x14ac:dyDescent="0.25">
      <c r="A5421" s="57">
        <v>31282414</v>
      </c>
      <c r="B5421" s="58" t="s">
        <v>7563</v>
      </c>
    </row>
    <row r="5422" spans="1:2" x14ac:dyDescent="0.25">
      <c r="A5422" s="57">
        <v>31282415</v>
      </c>
      <c r="B5422" s="58" t="s">
        <v>3275</v>
      </c>
    </row>
    <row r="5423" spans="1:2" x14ac:dyDescent="0.25">
      <c r="A5423" s="57">
        <v>31282416</v>
      </c>
      <c r="B5423" s="58" t="s">
        <v>4471</v>
      </c>
    </row>
    <row r="5424" spans="1:2" x14ac:dyDescent="0.25">
      <c r="A5424" s="57">
        <v>31282417</v>
      </c>
      <c r="B5424" s="58" t="s">
        <v>5368</v>
      </c>
    </row>
    <row r="5425" spans="1:2" x14ac:dyDescent="0.25">
      <c r="A5425" s="57">
        <v>31282418</v>
      </c>
      <c r="B5425" s="58" t="s">
        <v>18264</v>
      </c>
    </row>
    <row r="5426" spans="1:2" x14ac:dyDescent="0.25">
      <c r="A5426" s="57">
        <v>31282419</v>
      </c>
      <c r="B5426" s="58" t="s">
        <v>4170</v>
      </c>
    </row>
    <row r="5427" spans="1:2" x14ac:dyDescent="0.25">
      <c r="A5427" s="57">
        <v>31291101</v>
      </c>
      <c r="B5427" s="58" t="s">
        <v>4652</v>
      </c>
    </row>
    <row r="5428" spans="1:2" x14ac:dyDescent="0.25">
      <c r="A5428" s="57">
        <v>31291102</v>
      </c>
      <c r="B5428" s="58" t="s">
        <v>18671</v>
      </c>
    </row>
    <row r="5429" spans="1:2" x14ac:dyDescent="0.25">
      <c r="A5429" s="57">
        <v>31291103</v>
      </c>
      <c r="B5429" s="58" t="s">
        <v>865</v>
      </c>
    </row>
    <row r="5430" spans="1:2" x14ac:dyDescent="0.25">
      <c r="A5430" s="57">
        <v>31291104</v>
      </c>
      <c r="B5430" s="58" t="s">
        <v>12298</v>
      </c>
    </row>
    <row r="5431" spans="1:2" x14ac:dyDescent="0.25">
      <c r="A5431" s="57">
        <v>31291105</v>
      </c>
      <c r="B5431" s="58" t="s">
        <v>13749</v>
      </c>
    </row>
    <row r="5432" spans="1:2" x14ac:dyDescent="0.25">
      <c r="A5432" s="57">
        <v>31291106</v>
      </c>
      <c r="B5432" s="58" t="s">
        <v>18063</v>
      </c>
    </row>
    <row r="5433" spans="1:2" x14ac:dyDescent="0.25">
      <c r="A5433" s="57">
        <v>31291107</v>
      </c>
      <c r="B5433" s="58" t="s">
        <v>15728</v>
      </c>
    </row>
    <row r="5434" spans="1:2" x14ac:dyDescent="0.25">
      <c r="A5434" s="57">
        <v>31291108</v>
      </c>
      <c r="B5434" s="58" t="s">
        <v>8399</v>
      </c>
    </row>
    <row r="5435" spans="1:2" x14ac:dyDescent="0.25">
      <c r="A5435" s="57">
        <v>31291109</v>
      </c>
      <c r="B5435" s="58" t="s">
        <v>2393</v>
      </c>
    </row>
    <row r="5436" spans="1:2" x14ac:dyDescent="0.25">
      <c r="A5436" s="57">
        <v>31291110</v>
      </c>
      <c r="B5436" s="58" t="s">
        <v>2018</v>
      </c>
    </row>
    <row r="5437" spans="1:2" x14ac:dyDescent="0.25">
      <c r="A5437" s="57">
        <v>31291111</v>
      </c>
      <c r="B5437" s="58" t="s">
        <v>11130</v>
      </c>
    </row>
    <row r="5438" spans="1:2" x14ac:dyDescent="0.25">
      <c r="A5438" s="57">
        <v>31291112</v>
      </c>
      <c r="B5438" s="58" t="s">
        <v>18553</v>
      </c>
    </row>
    <row r="5439" spans="1:2" x14ac:dyDescent="0.25">
      <c r="A5439" s="57">
        <v>31291113</v>
      </c>
      <c r="B5439" s="58" t="s">
        <v>12559</v>
      </c>
    </row>
    <row r="5440" spans="1:2" x14ac:dyDescent="0.25">
      <c r="A5440" s="57">
        <v>31291114</v>
      </c>
      <c r="B5440" s="58" t="s">
        <v>12230</v>
      </c>
    </row>
    <row r="5441" spans="1:2" x14ac:dyDescent="0.25">
      <c r="A5441" s="57">
        <v>31291115</v>
      </c>
      <c r="B5441" s="58" t="s">
        <v>15734</v>
      </c>
    </row>
    <row r="5442" spans="1:2" x14ac:dyDescent="0.25">
      <c r="A5442" s="57">
        <v>31291116</v>
      </c>
      <c r="B5442" s="58" t="s">
        <v>463</v>
      </c>
    </row>
    <row r="5443" spans="1:2" x14ac:dyDescent="0.25">
      <c r="A5443" s="57">
        <v>31291117</v>
      </c>
      <c r="B5443" s="58" t="s">
        <v>11494</v>
      </c>
    </row>
    <row r="5444" spans="1:2" x14ac:dyDescent="0.25">
      <c r="A5444" s="57">
        <v>31291118</v>
      </c>
      <c r="B5444" s="58" t="s">
        <v>15129</v>
      </c>
    </row>
    <row r="5445" spans="1:2" x14ac:dyDescent="0.25">
      <c r="A5445" s="57">
        <v>31291119</v>
      </c>
      <c r="B5445" s="58" t="s">
        <v>2893</v>
      </c>
    </row>
    <row r="5446" spans="1:2" x14ac:dyDescent="0.25">
      <c r="A5446" s="57">
        <v>31291120</v>
      </c>
      <c r="B5446" s="58" t="s">
        <v>13722</v>
      </c>
    </row>
    <row r="5447" spans="1:2" x14ac:dyDescent="0.25">
      <c r="A5447" s="57">
        <v>31291201</v>
      </c>
      <c r="B5447" s="58" t="s">
        <v>5989</v>
      </c>
    </row>
    <row r="5448" spans="1:2" x14ac:dyDescent="0.25">
      <c r="A5448" s="57">
        <v>31291202</v>
      </c>
      <c r="B5448" s="58" t="s">
        <v>18233</v>
      </c>
    </row>
    <row r="5449" spans="1:2" x14ac:dyDescent="0.25">
      <c r="A5449" s="57">
        <v>31291203</v>
      </c>
      <c r="B5449" s="58" t="s">
        <v>7611</v>
      </c>
    </row>
    <row r="5450" spans="1:2" x14ac:dyDescent="0.25">
      <c r="A5450" s="57">
        <v>31291204</v>
      </c>
      <c r="B5450" s="58" t="s">
        <v>12241</v>
      </c>
    </row>
    <row r="5451" spans="1:2" x14ac:dyDescent="0.25">
      <c r="A5451" s="57">
        <v>31291205</v>
      </c>
      <c r="B5451" s="58" t="s">
        <v>2517</v>
      </c>
    </row>
    <row r="5452" spans="1:2" x14ac:dyDescent="0.25">
      <c r="A5452" s="57">
        <v>31291206</v>
      </c>
      <c r="B5452" s="58" t="s">
        <v>9885</v>
      </c>
    </row>
    <row r="5453" spans="1:2" x14ac:dyDescent="0.25">
      <c r="A5453" s="57">
        <v>31291207</v>
      </c>
      <c r="B5453" s="58" t="s">
        <v>16844</v>
      </c>
    </row>
    <row r="5454" spans="1:2" x14ac:dyDescent="0.25">
      <c r="A5454" s="57">
        <v>31291208</v>
      </c>
      <c r="B5454" s="58" t="s">
        <v>14319</v>
      </c>
    </row>
    <row r="5455" spans="1:2" x14ac:dyDescent="0.25">
      <c r="A5455" s="57">
        <v>31291209</v>
      </c>
      <c r="B5455" s="58" t="s">
        <v>8334</v>
      </c>
    </row>
    <row r="5456" spans="1:2" x14ac:dyDescent="0.25">
      <c r="A5456" s="57">
        <v>31291210</v>
      </c>
      <c r="B5456" s="58" t="s">
        <v>17622</v>
      </c>
    </row>
    <row r="5457" spans="1:2" x14ac:dyDescent="0.25">
      <c r="A5457" s="57">
        <v>31291211</v>
      </c>
      <c r="B5457" s="58" t="s">
        <v>5129</v>
      </c>
    </row>
    <row r="5458" spans="1:2" x14ac:dyDescent="0.25">
      <c r="A5458" s="57">
        <v>31291212</v>
      </c>
      <c r="B5458" s="58" t="s">
        <v>7604</v>
      </c>
    </row>
    <row r="5459" spans="1:2" x14ac:dyDescent="0.25">
      <c r="A5459" s="57">
        <v>31291213</v>
      </c>
      <c r="B5459" s="58" t="s">
        <v>11821</v>
      </c>
    </row>
    <row r="5460" spans="1:2" x14ac:dyDescent="0.25">
      <c r="A5460" s="57">
        <v>31291214</v>
      </c>
      <c r="B5460" s="58" t="s">
        <v>103</v>
      </c>
    </row>
    <row r="5461" spans="1:2" x14ac:dyDescent="0.25">
      <c r="A5461" s="57">
        <v>31291215</v>
      </c>
      <c r="B5461" s="58" t="s">
        <v>9668</v>
      </c>
    </row>
    <row r="5462" spans="1:2" x14ac:dyDescent="0.25">
      <c r="A5462" s="57">
        <v>31291216</v>
      </c>
      <c r="B5462" s="58" t="s">
        <v>4232</v>
      </c>
    </row>
    <row r="5463" spans="1:2" x14ac:dyDescent="0.25">
      <c r="A5463" s="57">
        <v>31291217</v>
      </c>
      <c r="B5463" s="58" t="s">
        <v>6671</v>
      </c>
    </row>
    <row r="5464" spans="1:2" x14ac:dyDescent="0.25">
      <c r="A5464" s="57">
        <v>31291218</v>
      </c>
      <c r="B5464" s="58" t="s">
        <v>14696</v>
      </c>
    </row>
    <row r="5465" spans="1:2" x14ac:dyDescent="0.25">
      <c r="A5465" s="57">
        <v>31291219</v>
      </c>
      <c r="B5465" s="58" t="s">
        <v>12853</v>
      </c>
    </row>
    <row r="5466" spans="1:2" x14ac:dyDescent="0.25">
      <c r="A5466" s="57">
        <v>31291220</v>
      </c>
      <c r="B5466" s="58" t="s">
        <v>3836</v>
      </c>
    </row>
    <row r="5467" spans="1:2" x14ac:dyDescent="0.25">
      <c r="A5467" s="57">
        <v>31291301</v>
      </c>
      <c r="B5467" s="58" t="s">
        <v>16161</v>
      </c>
    </row>
    <row r="5468" spans="1:2" x14ac:dyDescent="0.25">
      <c r="A5468" s="57">
        <v>31291302</v>
      </c>
      <c r="B5468" s="58" t="s">
        <v>10967</v>
      </c>
    </row>
    <row r="5469" spans="1:2" x14ac:dyDescent="0.25">
      <c r="A5469" s="57">
        <v>31291303</v>
      </c>
      <c r="B5469" s="58" t="s">
        <v>6512</v>
      </c>
    </row>
    <row r="5470" spans="1:2" x14ac:dyDescent="0.25">
      <c r="A5470" s="57">
        <v>31291304</v>
      </c>
      <c r="B5470" s="58" t="s">
        <v>16631</v>
      </c>
    </row>
    <row r="5471" spans="1:2" x14ac:dyDescent="0.25">
      <c r="A5471" s="57">
        <v>31291305</v>
      </c>
      <c r="B5471" s="58" t="s">
        <v>2566</v>
      </c>
    </row>
    <row r="5472" spans="1:2" x14ac:dyDescent="0.25">
      <c r="A5472" s="57">
        <v>31291306</v>
      </c>
      <c r="B5472" s="58" t="s">
        <v>4961</v>
      </c>
    </row>
    <row r="5473" spans="1:2" x14ac:dyDescent="0.25">
      <c r="A5473" s="57">
        <v>31291307</v>
      </c>
      <c r="B5473" s="58" t="s">
        <v>13332</v>
      </c>
    </row>
    <row r="5474" spans="1:2" x14ac:dyDescent="0.25">
      <c r="A5474" s="57">
        <v>31291308</v>
      </c>
      <c r="B5474" s="58" t="s">
        <v>18610</v>
      </c>
    </row>
    <row r="5475" spans="1:2" x14ac:dyDescent="0.25">
      <c r="A5475" s="57">
        <v>31291309</v>
      </c>
      <c r="B5475" s="58" t="s">
        <v>2811</v>
      </c>
    </row>
    <row r="5476" spans="1:2" x14ac:dyDescent="0.25">
      <c r="A5476" s="57">
        <v>31291310</v>
      </c>
      <c r="B5476" s="58" t="s">
        <v>7340</v>
      </c>
    </row>
    <row r="5477" spans="1:2" x14ac:dyDescent="0.25">
      <c r="A5477" s="57">
        <v>31291311</v>
      </c>
      <c r="B5477" s="58" t="s">
        <v>5725</v>
      </c>
    </row>
    <row r="5478" spans="1:2" x14ac:dyDescent="0.25">
      <c r="A5478" s="57">
        <v>31291312</v>
      </c>
      <c r="B5478" s="58" t="s">
        <v>10263</v>
      </c>
    </row>
    <row r="5479" spans="1:2" x14ac:dyDescent="0.25">
      <c r="A5479" s="57">
        <v>31291313</v>
      </c>
      <c r="B5479" s="58" t="s">
        <v>3941</v>
      </c>
    </row>
    <row r="5480" spans="1:2" x14ac:dyDescent="0.25">
      <c r="A5480" s="57">
        <v>31291314</v>
      </c>
      <c r="B5480" s="58" t="s">
        <v>16744</v>
      </c>
    </row>
    <row r="5481" spans="1:2" x14ac:dyDescent="0.25">
      <c r="A5481" s="57">
        <v>31291315</v>
      </c>
      <c r="B5481" s="58" t="s">
        <v>10121</v>
      </c>
    </row>
    <row r="5482" spans="1:2" x14ac:dyDescent="0.25">
      <c r="A5482" s="57">
        <v>31291316</v>
      </c>
      <c r="B5482" s="58" t="s">
        <v>4842</v>
      </c>
    </row>
    <row r="5483" spans="1:2" x14ac:dyDescent="0.25">
      <c r="A5483" s="57">
        <v>31291317</v>
      </c>
      <c r="B5483" s="58" t="s">
        <v>16873</v>
      </c>
    </row>
    <row r="5484" spans="1:2" x14ac:dyDescent="0.25">
      <c r="A5484" s="57">
        <v>31291318</v>
      </c>
      <c r="B5484" s="58" t="s">
        <v>15029</v>
      </c>
    </row>
    <row r="5485" spans="1:2" x14ac:dyDescent="0.25">
      <c r="A5485" s="57">
        <v>31291319</v>
      </c>
      <c r="B5485" s="58" t="s">
        <v>4591</v>
      </c>
    </row>
    <row r="5486" spans="1:2" x14ac:dyDescent="0.25">
      <c r="A5486" s="57">
        <v>31291320</v>
      </c>
      <c r="B5486" s="58" t="s">
        <v>1716</v>
      </c>
    </row>
    <row r="5487" spans="1:2" x14ac:dyDescent="0.25">
      <c r="A5487" s="57">
        <v>31291401</v>
      </c>
      <c r="B5487" s="58" t="s">
        <v>9635</v>
      </c>
    </row>
    <row r="5488" spans="1:2" x14ac:dyDescent="0.25">
      <c r="A5488" s="57">
        <v>31291402</v>
      </c>
      <c r="B5488" s="58" t="s">
        <v>14702</v>
      </c>
    </row>
    <row r="5489" spans="1:2" x14ac:dyDescent="0.25">
      <c r="A5489" s="57">
        <v>31291403</v>
      </c>
      <c r="B5489" s="58" t="s">
        <v>9554</v>
      </c>
    </row>
    <row r="5490" spans="1:2" x14ac:dyDescent="0.25">
      <c r="A5490" s="57">
        <v>31291404</v>
      </c>
      <c r="B5490" s="58" t="s">
        <v>3121</v>
      </c>
    </row>
    <row r="5491" spans="1:2" x14ac:dyDescent="0.25">
      <c r="A5491" s="57">
        <v>31291405</v>
      </c>
      <c r="B5491" s="58" t="s">
        <v>8581</v>
      </c>
    </row>
    <row r="5492" spans="1:2" x14ac:dyDescent="0.25">
      <c r="A5492" s="57">
        <v>31291406</v>
      </c>
      <c r="B5492" s="58" t="s">
        <v>592</v>
      </c>
    </row>
    <row r="5493" spans="1:2" x14ac:dyDescent="0.25">
      <c r="A5493" s="57">
        <v>31291407</v>
      </c>
      <c r="B5493" s="58" t="s">
        <v>15651</v>
      </c>
    </row>
    <row r="5494" spans="1:2" x14ac:dyDescent="0.25">
      <c r="A5494" s="57">
        <v>31291408</v>
      </c>
      <c r="B5494" s="58" t="s">
        <v>13052</v>
      </c>
    </row>
    <row r="5495" spans="1:2" x14ac:dyDescent="0.25">
      <c r="A5495" s="57">
        <v>31291409</v>
      </c>
      <c r="B5495" s="58" t="s">
        <v>3200</v>
      </c>
    </row>
    <row r="5496" spans="1:2" x14ac:dyDescent="0.25">
      <c r="A5496" s="57">
        <v>31291410</v>
      </c>
      <c r="B5496" s="58" t="s">
        <v>17976</v>
      </c>
    </row>
    <row r="5497" spans="1:2" x14ac:dyDescent="0.25">
      <c r="A5497" s="57">
        <v>31291411</v>
      </c>
      <c r="B5497" s="58" t="s">
        <v>13759</v>
      </c>
    </row>
    <row r="5498" spans="1:2" x14ac:dyDescent="0.25">
      <c r="A5498" s="57">
        <v>31291412</v>
      </c>
      <c r="B5498" s="58" t="s">
        <v>14766</v>
      </c>
    </row>
    <row r="5499" spans="1:2" x14ac:dyDescent="0.25">
      <c r="A5499" s="57">
        <v>31291413</v>
      </c>
      <c r="B5499" s="58" t="s">
        <v>11936</v>
      </c>
    </row>
    <row r="5500" spans="1:2" x14ac:dyDescent="0.25">
      <c r="A5500" s="57">
        <v>31291414</v>
      </c>
      <c r="B5500" s="58" t="s">
        <v>14339</v>
      </c>
    </row>
    <row r="5501" spans="1:2" x14ac:dyDescent="0.25">
      <c r="A5501" s="57">
        <v>31291415</v>
      </c>
      <c r="B5501" s="58" t="s">
        <v>17436</v>
      </c>
    </row>
    <row r="5502" spans="1:2" x14ac:dyDescent="0.25">
      <c r="A5502" s="57">
        <v>31291416</v>
      </c>
      <c r="B5502" s="58" t="s">
        <v>14779</v>
      </c>
    </row>
    <row r="5503" spans="1:2" x14ac:dyDescent="0.25">
      <c r="A5503" s="57">
        <v>31291417</v>
      </c>
      <c r="B5503" s="58" t="s">
        <v>6886</v>
      </c>
    </row>
    <row r="5504" spans="1:2" x14ac:dyDescent="0.25">
      <c r="A5504" s="57">
        <v>31291418</v>
      </c>
      <c r="B5504" s="58" t="s">
        <v>9520</v>
      </c>
    </row>
    <row r="5505" spans="1:2" x14ac:dyDescent="0.25">
      <c r="A5505" s="57">
        <v>31291419</v>
      </c>
      <c r="B5505" s="58" t="s">
        <v>3351</v>
      </c>
    </row>
    <row r="5506" spans="1:2" x14ac:dyDescent="0.25">
      <c r="A5506" s="57">
        <v>31291420</v>
      </c>
      <c r="B5506" s="58" t="s">
        <v>14383</v>
      </c>
    </row>
    <row r="5507" spans="1:2" x14ac:dyDescent="0.25">
      <c r="A5507" s="57">
        <v>31301101</v>
      </c>
      <c r="B5507" s="58" t="s">
        <v>10779</v>
      </c>
    </row>
    <row r="5508" spans="1:2" x14ac:dyDescent="0.25">
      <c r="A5508" s="57">
        <v>31301102</v>
      </c>
      <c r="B5508" s="58" t="s">
        <v>10617</v>
      </c>
    </row>
    <row r="5509" spans="1:2" x14ac:dyDescent="0.25">
      <c r="A5509" s="57">
        <v>31301103</v>
      </c>
      <c r="B5509" s="58" t="s">
        <v>5455</v>
      </c>
    </row>
    <row r="5510" spans="1:2" x14ac:dyDescent="0.25">
      <c r="A5510" s="57">
        <v>31301104</v>
      </c>
      <c r="B5510" s="58" t="s">
        <v>311</v>
      </c>
    </row>
    <row r="5511" spans="1:2" x14ac:dyDescent="0.25">
      <c r="A5511" s="57">
        <v>31301105</v>
      </c>
      <c r="B5511" s="58" t="s">
        <v>11880</v>
      </c>
    </row>
    <row r="5512" spans="1:2" x14ac:dyDescent="0.25">
      <c r="A5512" s="57">
        <v>31301106</v>
      </c>
      <c r="B5512" s="58" t="s">
        <v>12670</v>
      </c>
    </row>
    <row r="5513" spans="1:2" x14ac:dyDescent="0.25">
      <c r="A5513" s="57">
        <v>31301107</v>
      </c>
      <c r="B5513" s="58" t="s">
        <v>8189</v>
      </c>
    </row>
    <row r="5514" spans="1:2" x14ac:dyDescent="0.25">
      <c r="A5514" s="57">
        <v>31301108</v>
      </c>
      <c r="B5514" s="58" t="s">
        <v>788</v>
      </c>
    </row>
    <row r="5515" spans="1:2" x14ac:dyDescent="0.25">
      <c r="A5515" s="57">
        <v>31301109</v>
      </c>
      <c r="B5515" s="58" t="s">
        <v>9615</v>
      </c>
    </row>
    <row r="5516" spans="1:2" x14ac:dyDescent="0.25">
      <c r="A5516" s="57">
        <v>31301110</v>
      </c>
      <c r="B5516" s="58" t="s">
        <v>7372</v>
      </c>
    </row>
    <row r="5517" spans="1:2" x14ac:dyDescent="0.25">
      <c r="A5517" s="57">
        <v>31301111</v>
      </c>
      <c r="B5517" s="58" t="s">
        <v>9732</v>
      </c>
    </row>
    <row r="5518" spans="1:2" x14ac:dyDescent="0.25">
      <c r="A5518" s="57">
        <v>31301112</v>
      </c>
      <c r="B5518" s="58" t="s">
        <v>6351</v>
      </c>
    </row>
    <row r="5519" spans="1:2" x14ac:dyDescent="0.25">
      <c r="A5519" s="57">
        <v>31301113</v>
      </c>
      <c r="B5519" s="58" t="s">
        <v>3876</v>
      </c>
    </row>
    <row r="5520" spans="1:2" x14ac:dyDescent="0.25">
      <c r="A5520" s="57">
        <v>31301114</v>
      </c>
      <c r="B5520" s="58" t="s">
        <v>893</v>
      </c>
    </row>
    <row r="5521" spans="1:2" x14ac:dyDescent="0.25">
      <c r="A5521" s="57">
        <v>31301115</v>
      </c>
      <c r="B5521" s="58" t="s">
        <v>10591</v>
      </c>
    </row>
    <row r="5522" spans="1:2" x14ac:dyDescent="0.25">
      <c r="A5522" s="57">
        <v>31301116</v>
      </c>
      <c r="B5522" s="58" t="s">
        <v>2242</v>
      </c>
    </row>
    <row r="5523" spans="1:2" x14ac:dyDescent="0.25">
      <c r="A5523" s="57">
        <v>31301117</v>
      </c>
      <c r="B5523" s="58" t="s">
        <v>13821</v>
      </c>
    </row>
    <row r="5524" spans="1:2" x14ac:dyDescent="0.25">
      <c r="A5524" s="57">
        <v>31301118</v>
      </c>
      <c r="B5524" s="58" t="s">
        <v>4450</v>
      </c>
    </row>
    <row r="5525" spans="1:2" x14ac:dyDescent="0.25">
      <c r="A5525" s="57">
        <v>31301119</v>
      </c>
      <c r="B5525" s="58" t="s">
        <v>13301</v>
      </c>
    </row>
    <row r="5526" spans="1:2" x14ac:dyDescent="0.25">
      <c r="A5526" s="57">
        <v>31301201</v>
      </c>
      <c r="B5526" s="58" t="s">
        <v>15255</v>
      </c>
    </row>
    <row r="5527" spans="1:2" x14ac:dyDescent="0.25">
      <c r="A5527" s="57">
        <v>31301202</v>
      </c>
      <c r="B5527" s="58" t="s">
        <v>9015</v>
      </c>
    </row>
    <row r="5528" spans="1:2" x14ac:dyDescent="0.25">
      <c r="A5528" s="57">
        <v>31301203</v>
      </c>
      <c r="B5528" s="58" t="s">
        <v>7503</v>
      </c>
    </row>
    <row r="5529" spans="1:2" x14ac:dyDescent="0.25">
      <c r="A5529" s="57">
        <v>31301204</v>
      </c>
      <c r="B5529" s="58" t="s">
        <v>1678</v>
      </c>
    </row>
    <row r="5530" spans="1:2" x14ac:dyDescent="0.25">
      <c r="A5530" s="57">
        <v>31301205</v>
      </c>
      <c r="B5530" s="58" t="s">
        <v>13473</v>
      </c>
    </row>
    <row r="5531" spans="1:2" x14ac:dyDescent="0.25">
      <c r="A5531" s="57">
        <v>31301206</v>
      </c>
      <c r="B5531" s="58" t="s">
        <v>4847</v>
      </c>
    </row>
    <row r="5532" spans="1:2" x14ac:dyDescent="0.25">
      <c r="A5532" s="57">
        <v>31301207</v>
      </c>
      <c r="B5532" s="58" t="s">
        <v>262</v>
      </c>
    </row>
    <row r="5533" spans="1:2" x14ac:dyDescent="0.25">
      <c r="A5533" s="57">
        <v>31301208</v>
      </c>
      <c r="B5533" s="58" t="s">
        <v>1564</v>
      </c>
    </row>
    <row r="5534" spans="1:2" x14ac:dyDescent="0.25">
      <c r="A5534" s="57">
        <v>31301209</v>
      </c>
      <c r="B5534" s="58" t="s">
        <v>18818</v>
      </c>
    </row>
    <row r="5535" spans="1:2" x14ac:dyDescent="0.25">
      <c r="A5535" s="57">
        <v>31301210</v>
      </c>
      <c r="B5535" s="58" t="s">
        <v>4041</v>
      </c>
    </row>
    <row r="5536" spans="1:2" x14ac:dyDescent="0.25">
      <c r="A5536" s="57">
        <v>31301211</v>
      </c>
      <c r="B5536" s="58" t="s">
        <v>11483</v>
      </c>
    </row>
    <row r="5537" spans="1:2" x14ac:dyDescent="0.25">
      <c r="A5537" s="57">
        <v>31301212</v>
      </c>
      <c r="B5537" s="58" t="s">
        <v>3410</v>
      </c>
    </row>
    <row r="5538" spans="1:2" x14ac:dyDescent="0.25">
      <c r="A5538" s="57">
        <v>31301213</v>
      </c>
      <c r="B5538" s="58" t="s">
        <v>2127</v>
      </c>
    </row>
    <row r="5539" spans="1:2" x14ac:dyDescent="0.25">
      <c r="A5539" s="57">
        <v>31301214</v>
      </c>
      <c r="B5539" s="58" t="s">
        <v>3840</v>
      </c>
    </row>
    <row r="5540" spans="1:2" x14ac:dyDescent="0.25">
      <c r="A5540" s="57">
        <v>31301215</v>
      </c>
      <c r="B5540" s="58" t="s">
        <v>4231</v>
      </c>
    </row>
    <row r="5541" spans="1:2" x14ac:dyDescent="0.25">
      <c r="A5541" s="57">
        <v>31301216</v>
      </c>
      <c r="B5541" s="58" t="s">
        <v>162</v>
      </c>
    </row>
    <row r="5542" spans="1:2" x14ac:dyDescent="0.25">
      <c r="A5542" s="57">
        <v>31301217</v>
      </c>
      <c r="B5542" s="58" t="s">
        <v>8698</v>
      </c>
    </row>
    <row r="5543" spans="1:2" x14ac:dyDescent="0.25">
      <c r="A5543" s="57">
        <v>31301218</v>
      </c>
      <c r="B5543" s="58" t="s">
        <v>2090</v>
      </c>
    </row>
    <row r="5544" spans="1:2" x14ac:dyDescent="0.25">
      <c r="A5544" s="57">
        <v>31301219</v>
      </c>
      <c r="B5544" s="58" t="s">
        <v>2055</v>
      </c>
    </row>
    <row r="5545" spans="1:2" x14ac:dyDescent="0.25">
      <c r="A5545" s="57">
        <v>31301301</v>
      </c>
      <c r="B5545" s="58" t="s">
        <v>1424</v>
      </c>
    </row>
    <row r="5546" spans="1:2" x14ac:dyDescent="0.25">
      <c r="A5546" s="57">
        <v>31301302</v>
      </c>
      <c r="B5546" s="58" t="s">
        <v>1886</v>
      </c>
    </row>
    <row r="5547" spans="1:2" x14ac:dyDescent="0.25">
      <c r="A5547" s="57">
        <v>31301303</v>
      </c>
      <c r="B5547" s="58" t="s">
        <v>10346</v>
      </c>
    </row>
    <row r="5548" spans="1:2" x14ac:dyDescent="0.25">
      <c r="A5548" s="57">
        <v>31301304</v>
      </c>
      <c r="B5548" s="58" t="s">
        <v>17221</v>
      </c>
    </row>
    <row r="5549" spans="1:2" x14ac:dyDescent="0.25">
      <c r="A5549" s="57">
        <v>31301305</v>
      </c>
      <c r="B5549" s="58" t="s">
        <v>1476</v>
      </c>
    </row>
    <row r="5550" spans="1:2" x14ac:dyDescent="0.25">
      <c r="A5550" s="57">
        <v>31301306</v>
      </c>
      <c r="B5550" s="58" t="s">
        <v>14599</v>
      </c>
    </row>
    <row r="5551" spans="1:2" x14ac:dyDescent="0.25">
      <c r="A5551" s="57">
        <v>31301307</v>
      </c>
      <c r="B5551" s="58" t="s">
        <v>9198</v>
      </c>
    </row>
    <row r="5552" spans="1:2" x14ac:dyDescent="0.25">
      <c r="A5552" s="57">
        <v>31301308</v>
      </c>
      <c r="B5552" s="58" t="s">
        <v>18789</v>
      </c>
    </row>
    <row r="5553" spans="1:2" x14ac:dyDescent="0.25">
      <c r="A5553" s="57">
        <v>31301309</v>
      </c>
      <c r="B5553" s="58" t="s">
        <v>10207</v>
      </c>
    </row>
    <row r="5554" spans="1:2" x14ac:dyDescent="0.25">
      <c r="A5554" s="57">
        <v>31301310</v>
      </c>
      <c r="B5554" s="58" t="s">
        <v>13954</v>
      </c>
    </row>
    <row r="5555" spans="1:2" x14ac:dyDescent="0.25">
      <c r="A5555" s="57">
        <v>31301311</v>
      </c>
      <c r="B5555" s="58" t="s">
        <v>17261</v>
      </c>
    </row>
    <row r="5556" spans="1:2" x14ac:dyDescent="0.25">
      <c r="A5556" s="57">
        <v>31301312</v>
      </c>
      <c r="B5556" s="58" t="s">
        <v>18717</v>
      </c>
    </row>
    <row r="5557" spans="1:2" x14ac:dyDescent="0.25">
      <c r="A5557" s="57">
        <v>31301313</v>
      </c>
      <c r="B5557" s="58" t="s">
        <v>10190</v>
      </c>
    </row>
    <row r="5558" spans="1:2" x14ac:dyDescent="0.25">
      <c r="A5558" s="57">
        <v>31301314</v>
      </c>
      <c r="B5558" s="58" t="s">
        <v>1833</v>
      </c>
    </row>
    <row r="5559" spans="1:2" x14ac:dyDescent="0.25">
      <c r="A5559" s="57">
        <v>31301315</v>
      </c>
      <c r="B5559" s="58" t="s">
        <v>11185</v>
      </c>
    </row>
    <row r="5560" spans="1:2" x14ac:dyDescent="0.25">
      <c r="A5560" s="57">
        <v>31301316</v>
      </c>
      <c r="B5560" s="58" t="s">
        <v>699</v>
      </c>
    </row>
    <row r="5561" spans="1:2" x14ac:dyDescent="0.25">
      <c r="A5561" s="57">
        <v>31301317</v>
      </c>
      <c r="B5561" s="58" t="s">
        <v>12836</v>
      </c>
    </row>
    <row r="5562" spans="1:2" x14ac:dyDescent="0.25">
      <c r="A5562" s="57">
        <v>31301318</v>
      </c>
      <c r="B5562" s="58" t="s">
        <v>17193</v>
      </c>
    </row>
    <row r="5563" spans="1:2" x14ac:dyDescent="0.25">
      <c r="A5563" s="57">
        <v>31301319</v>
      </c>
      <c r="B5563" s="58" t="s">
        <v>12041</v>
      </c>
    </row>
    <row r="5564" spans="1:2" x14ac:dyDescent="0.25">
      <c r="A5564" s="57">
        <v>31301401</v>
      </c>
      <c r="B5564" s="58" t="s">
        <v>8527</v>
      </c>
    </row>
    <row r="5565" spans="1:2" x14ac:dyDescent="0.25">
      <c r="A5565" s="57">
        <v>31301402</v>
      </c>
      <c r="B5565" s="58" t="s">
        <v>127</v>
      </c>
    </row>
    <row r="5566" spans="1:2" x14ac:dyDescent="0.25">
      <c r="A5566" s="57">
        <v>31301403</v>
      </c>
      <c r="B5566" s="58" t="s">
        <v>16270</v>
      </c>
    </row>
    <row r="5567" spans="1:2" x14ac:dyDescent="0.25">
      <c r="A5567" s="57">
        <v>31301404</v>
      </c>
      <c r="B5567" s="58" t="s">
        <v>8937</v>
      </c>
    </row>
    <row r="5568" spans="1:2" x14ac:dyDescent="0.25">
      <c r="A5568" s="57">
        <v>31301405</v>
      </c>
      <c r="B5568" s="58" t="s">
        <v>11451</v>
      </c>
    </row>
    <row r="5569" spans="1:2" x14ac:dyDescent="0.25">
      <c r="A5569" s="57">
        <v>31301406</v>
      </c>
      <c r="B5569" s="58" t="s">
        <v>12768</v>
      </c>
    </row>
    <row r="5570" spans="1:2" x14ac:dyDescent="0.25">
      <c r="A5570" s="57">
        <v>31301407</v>
      </c>
      <c r="B5570" s="58" t="s">
        <v>2823</v>
      </c>
    </row>
    <row r="5571" spans="1:2" x14ac:dyDescent="0.25">
      <c r="A5571" s="57">
        <v>31301408</v>
      </c>
      <c r="B5571" s="58" t="s">
        <v>4753</v>
      </c>
    </row>
    <row r="5572" spans="1:2" x14ac:dyDescent="0.25">
      <c r="A5572" s="57">
        <v>31301409</v>
      </c>
      <c r="B5572" s="58" t="s">
        <v>17251</v>
      </c>
    </row>
    <row r="5573" spans="1:2" x14ac:dyDescent="0.25">
      <c r="A5573" s="57">
        <v>31301410</v>
      </c>
      <c r="B5573" s="58" t="s">
        <v>11225</v>
      </c>
    </row>
    <row r="5574" spans="1:2" x14ac:dyDescent="0.25">
      <c r="A5574" s="57">
        <v>31301411</v>
      </c>
      <c r="B5574" s="58" t="s">
        <v>6995</v>
      </c>
    </row>
    <row r="5575" spans="1:2" x14ac:dyDescent="0.25">
      <c r="A5575" s="57">
        <v>31301412</v>
      </c>
      <c r="B5575" s="58" t="s">
        <v>13984</v>
      </c>
    </row>
    <row r="5576" spans="1:2" x14ac:dyDescent="0.25">
      <c r="A5576" s="57">
        <v>31301413</v>
      </c>
      <c r="B5576" s="58" t="s">
        <v>1139</v>
      </c>
    </row>
    <row r="5577" spans="1:2" x14ac:dyDescent="0.25">
      <c r="A5577" s="57">
        <v>31301414</v>
      </c>
      <c r="B5577" s="58" t="s">
        <v>18328</v>
      </c>
    </row>
    <row r="5578" spans="1:2" x14ac:dyDescent="0.25">
      <c r="A5578" s="57">
        <v>31301415</v>
      </c>
      <c r="B5578" s="58" t="s">
        <v>6835</v>
      </c>
    </row>
    <row r="5579" spans="1:2" x14ac:dyDescent="0.25">
      <c r="A5579" s="57">
        <v>31301416</v>
      </c>
      <c r="B5579" s="58" t="s">
        <v>18036</v>
      </c>
    </row>
    <row r="5580" spans="1:2" x14ac:dyDescent="0.25">
      <c r="A5580" s="57">
        <v>31301417</v>
      </c>
      <c r="B5580" s="58" t="s">
        <v>8614</v>
      </c>
    </row>
    <row r="5581" spans="1:2" x14ac:dyDescent="0.25">
      <c r="A5581" s="57">
        <v>31301418</v>
      </c>
      <c r="B5581" s="58" t="s">
        <v>2383</v>
      </c>
    </row>
    <row r="5582" spans="1:2" x14ac:dyDescent="0.25">
      <c r="A5582" s="57">
        <v>31301419</v>
      </c>
      <c r="B5582" s="58" t="s">
        <v>11017</v>
      </c>
    </row>
    <row r="5583" spans="1:2" x14ac:dyDescent="0.25">
      <c r="A5583" s="57">
        <v>31301501</v>
      </c>
      <c r="B5583" s="58" t="s">
        <v>14207</v>
      </c>
    </row>
    <row r="5584" spans="1:2" x14ac:dyDescent="0.25">
      <c r="A5584" s="57">
        <v>31301502</v>
      </c>
      <c r="B5584" s="58" t="s">
        <v>14196</v>
      </c>
    </row>
    <row r="5585" spans="1:2" x14ac:dyDescent="0.25">
      <c r="A5585" s="57">
        <v>31301503</v>
      </c>
      <c r="B5585" s="58" t="s">
        <v>12132</v>
      </c>
    </row>
    <row r="5586" spans="1:2" x14ac:dyDescent="0.25">
      <c r="A5586" s="57">
        <v>31301504</v>
      </c>
      <c r="B5586" s="58" t="s">
        <v>9906</v>
      </c>
    </row>
    <row r="5587" spans="1:2" x14ac:dyDescent="0.25">
      <c r="A5587" s="57">
        <v>31301505</v>
      </c>
      <c r="B5587" s="58" t="s">
        <v>4934</v>
      </c>
    </row>
    <row r="5588" spans="1:2" x14ac:dyDescent="0.25">
      <c r="A5588" s="57">
        <v>31301506</v>
      </c>
      <c r="B5588" s="58" t="s">
        <v>3456</v>
      </c>
    </row>
    <row r="5589" spans="1:2" x14ac:dyDescent="0.25">
      <c r="A5589" s="57">
        <v>31301507</v>
      </c>
      <c r="B5589" s="58" t="s">
        <v>13307</v>
      </c>
    </row>
    <row r="5590" spans="1:2" x14ac:dyDescent="0.25">
      <c r="A5590" s="57">
        <v>31301508</v>
      </c>
      <c r="B5590" s="58" t="s">
        <v>8785</v>
      </c>
    </row>
    <row r="5591" spans="1:2" x14ac:dyDescent="0.25">
      <c r="A5591" s="57">
        <v>31301509</v>
      </c>
      <c r="B5591" s="58" t="s">
        <v>4325</v>
      </c>
    </row>
    <row r="5592" spans="1:2" x14ac:dyDescent="0.25">
      <c r="A5592" s="57">
        <v>31301510</v>
      </c>
      <c r="B5592" s="58" t="s">
        <v>4460</v>
      </c>
    </row>
    <row r="5593" spans="1:2" x14ac:dyDescent="0.25">
      <c r="A5593" s="57">
        <v>31301511</v>
      </c>
      <c r="B5593" s="58" t="s">
        <v>6930</v>
      </c>
    </row>
    <row r="5594" spans="1:2" x14ac:dyDescent="0.25">
      <c r="A5594" s="57">
        <v>31301512</v>
      </c>
      <c r="B5594" s="58" t="s">
        <v>491</v>
      </c>
    </row>
    <row r="5595" spans="1:2" x14ac:dyDescent="0.25">
      <c r="A5595" s="57">
        <v>31301513</v>
      </c>
      <c r="B5595" s="58" t="s">
        <v>9620</v>
      </c>
    </row>
    <row r="5596" spans="1:2" x14ac:dyDescent="0.25">
      <c r="A5596" s="57">
        <v>31301514</v>
      </c>
      <c r="B5596" s="58" t="s">
        <v>3529</v>
      </c>
    </row>
    <row r="5597" spans="1:2" x14ac:dyDescent="0.25">
      <c r="A5597" s="57">
        <v>31301515</v>
      </c>
      <c r="B5597" s="58" t="s">
        <v>12962</v>
      </c>
    </row>
    <row r="5598" spans="1:2" x14ac:dyDescent="0.25">
      <c r="A5598" s="57">
        <v>31301516</v>
      </c>
      <c r="B5598" s="58" t="s">
        <v>15799</v>
      </c>
    </row>
    <row r="5599" spans="1:2" x14ac:dyDescent="0.25">
      <c r="A5599" s="57">
        <v>31301517</v>
      </c>
      <c r="B5599" s="58" t="s">
        <v>1837</v>
      </c>
    </row>
    <row r="5600" spans="1:2" x14ac:dyDescent="0.25">
      <c r="A5600" s="57">
        <v>31301518</v>
      </c>
      <c r="B5600" s="58" t="s">
        <v>15859</v>
      </c>
    </row>
    <row r="5601" spans="1:2" x14ac:dyDescent="0.25">
      <c r="A5601" s="57">
        <v>31301519</v>
      </c>
      <c r="B5601" s="58" t="s">
        <v>9142</v>
      </c>
    </row>
    <row r="5602" spans="1:2" x14ac:dyDescent="0.25">
      <c r="A5602" s="57">
        <v>31311101</v>
      </c>
      <c r="B5602" s="58" t="s">
        <v>239</v>
      </c>
    </row>
    <row r="5603" spans="1:2" x14ac:dyDescent="0.25">
      <c r="A5603" s="57">
        <v>31311102</v>
      </c>
      <c r="B5603" s="58" t="s">
        <v>15259</v>
      </c>
    </row>
    <row r="5604" spans="1:2" x14ac:dyDescent="0.25">
      <c r="A5604" s="57">
        <v>31311103</v>
      </c>
      <c r="B5604" s="58" t="s">
        <v>516</v>
      </c>
    </row>
    <row r="5605" spans="1:2" x14ac:dyDescent="0.25">
      <c r="A5605" s="57">
        <v>31311104</v>
      </c>
      <c r="B5605" s="58" t="s">
        <v>14720</v>
      </c>
    </row>
    <row r="5606" spans="1:2" x14ac:dyDescent="0.25">
      <c r="A5606" s="57">
        <v>31311105</v>
      </c>
      <c r="B5606" s="58" t="s">
        <v>12864</v>
      </c>
    </row>
    <row r="5607" spans="1:2" x14ac:dyDescent="0.25">
      <c r="A5607" s="57">
        <v>31311106</v>
      </c>
      <c r="B5607" s="58" t="s">
        <v>7791</v>
      </c>
    </row>
    <row r="5608" spans="1:2" x14ac:dyDescent="0.25">
      <c r="A5608" s="57">
        <v>31311109</v>
      </c>
      <c r="B5608" s="58" t="s">
        <v>9713</v>
      </c>
    </row>
    <row r="5609" spans="1:2" x14ac:dyDescent="0.25">
      <c r="A5609" s="57">
        <v>31311110</v>
      </c>
      <c r="B5609" s="58" t="s">
        <v>6846</v>
      </c>
    </row>
    <row r="5610" spans="1:2" x14ac:dyDescent="0.25">
      <c r="A5610" s="57">
        <v>31311111</v>
      </c>
      <c r="B5610" s="58" t="s">
        <v>14778</v>
      </c>
    </row>
    <row r="5611" spans="1:2" x14ac:dyDescent="0.25">
      <c r="A5611" s="57">
        <v>31311112</v>
      </c>
      <c r="B5611" s="58" t="s">
        <v>832</v>
      </c>
    </row>
    <row r="5612" spans="1:2" x14ac:dyDescent="0.25">
      <c r="A5612" s="57">
        <v>31311113</v>
      </c>
      <c r="B5612" s="58" t="s">
        <v>18189</v>
      </c>
    </row>
    <row r="5613" spans="1:2" x14ac:dyDescent="0.25">
      <c r="A5613" s="57">
        <v>31311201</v>
      </c>
      <c r="B5613" s="58" t="s">
        <v>7888</v>
      </c>
    </row>
    <row r="5614" spans="1:2" x14ac:dyDescent="0.25">
      <c r="A5614" s="57">
        <v>31311202</v>
      </c>
      <c r="B5614" s="58" t="s">
        <v>11244</v>
      </c>
    </row>
    <row r="5615" spans="1:2" x14ac:dyDescent="0.25">
      <c r="A5615" s="57">
        <v>31311203</v>
      </c>
      <c r="B5615" s="58" t="s">
        <v>11072</v>
      </c>
    </row>
    <row r="5616" spans="1:2" x14ac:dyDescent="0.25">
      <c r="A5616" s="57">
        <v>31311204</v>
      </c>
      <c r="B5616" s="58" t="s">
        <v>17064</v>
      </c>
    </row>
    <row r="5617" spans="1:2" x14ac:dyDescent="0.25">
      <c r="A5617" s="57">
        <v>31311205</v>
      </c>
      <c r="B5617" s="58" t="s">
        <v>15917</v>
      </c>
    </row>
    <row r="5618" spans="1:2" x14ac:dyDescent="0.25">
      <c r="A5618" s="57">
        <v>31311206</v>
      </c>
      <c r="B5618" s="58" t="s">
        <v>10092</v>
      </c>
    </row>
    <row r="5619" spans="1:2" x14ac:dyDescent="0.25">
      <c r="A5619" s="57">
        <v>31311209</v>
      </c>
      <c r="B5619" s="58" t="s">
        <v>9893</v>
      </c>
    </row>
    <row r="5620" spans="1:2" x14ac:dyDescent="0.25">
      <c r="A5620" s="57">
        <v>31311210</v>
      </c>
      <c r="B5620" s="58" t="s">
        <v>1992</v>
      </c>
    </row>
    <row r="5621" spans="1:2" x14ac:dyDescent="0.25">
      <c r="A5621" s="57">
        <v>31311211</v>
      </c>
      <c r="B5621" s="58" t="s">
        <v>12575</v>
      </c>
    </row>
    <row r="5622" spans="1:2" x14ac:dyDescent="0.25">
      <c r="A5622" s="57">
        <v>31311212</v>
      </c>
      <c r="B5622" s="58" t="s">
        <v>10830</v>
      </c>
    </row>
    <row r="5623" spans="1:2" x14ac:dyDescent="0.25">
      <c r="A5623" s="57">
        <v>31311213</v>
      </c>
      <c r="B5623" s="58" t="s">
        <v>6544</v>
      </c>
    </row>
    <row r="5624" spans="1:2" x14ac:dyDescent="0.25">
      <c r="A5624" s="57">
        <v>31311301</v>
      </c>
      <c r="B5624" s="58" t="s">
        <v>12039</v>
      </c>
    </row>
    <row r="5625" spans="1:2" x14ac:dyDescent="0.25">
      <c r="A5625" s="57">
        <v>31311302</v>
      </c>
      <c r="B5625" s="58" t="s">
        <v>17548</v>
      </c>
    </row>
    <row r="5626" spans="1:2" x14ac:dyDescent="0.25">
      <c r="A5626" s="57">
        <v>31311303</v>
      </c>
      <c r="B5626" s="58" t="s">
        <v>10280</v>
      </c>
    </row>
    <row r="5627" spans="1:2" x14ac:dyDescent="0.25">
      <c r="A5627" s="57">
        <v>31311304</v>
      </c>
      <c r="B5627" s="58" t="s">
        <v>1306</v>
      </c>
    </row>
    <row r="5628" spans="1:2" x14ac:dyDescent="0.25">
      <c r="A5628" s="57">
        <v>31311305</v>
      </c>
      <c r="B5628" s="58" t="s">
        <v>4660</v>
      </c>
    </row>
    <row r="5629" spans="1:2" x14ac:dyDescent="0.25">
      <c r="A5629" s="57">
        <v>31311306</v>
      </c>
      <c r="B5629" s="58" t="s">
        <v>630</v>
      </c>
    </row>
    <row r="5630" spans="1:2" x14ac:dyDescent="0.25">
      <c r="A5630" s="57">
        <v>31311309</v>
      </c>
      <c r="B5630" s="58" t="s">
        <v>3150</v>
      </c>
    </row>
    <row r="5631" spans="1:2" x14ac:dyDescent="0.25">
      <c r="A5631" s="57">
        <v>31311310</v>
      </c>
      <c r="B5631" s="58" t="s">
        <v>14958</v>
      </c>
    </row>
    <row r="5632" spans="1:2" x14ac:dyDescent="0.25">
      <c r="A5632" s="57">
        <v>31311311</v>
      </c>
      <c r="B5632" s="58" t="s">
        <v>12594</v>
      </c>
    </row>
    <row r="5633" spans="1:2" x14ac:dyDescent="0.25">
      <c r="A5633" s="57">
        <v>31311312</v>
      </c>
      <c r="B5633" s="58" t="s">
        <v>6437</v>
      </c>
    </row>
    <row r="5634" spans="1:2" x14ac:dyDescent="0.25">
      <c r="A5634" s="57">
        <v>31311313</v>
      </c>
      <c r="B5634" s="58" t="s">
        <v>16395</v>
      </c>
    </row>
    <row r="5635" spans="1:2" x14ac:dyDescent="0.25">
      <c r="A5635" s="57">
        <v>31311401</v>
      </c>
      <c r="B5635" s="58" t="s">
        <v>716</v>
      </c>
    </row>
    <row r="5636" spans="1:2" x14ac:dyDescent="0.25">
      <c r="A5636" s="57">
        <v>31311402</v>
      </c>
      <c r="B5636" s="58" t="s">
        <v>9809</v>
      </c>
    </row>
    <row r="5637" spans="1:2" x14ac:dyDescent="0.25">
      <c r="A5637" s="57">
        <v>31311403</v>
      </c>
      <c r="B5637" s="58" t="s">
        <v>9925</v>
      </c>
    </row>
    <row r="5638" spans="1:2" x14ac:dyDescent="0.25">
      <c r="A5638" s="57">
        <v>31311404</v>
      </c>
      <c r="B5638" s="58" t="s">
        <v>12690</v>
      </c>
    </row>
    <row r="5639" spans="1:2" x14ac:dyDescent="0.25">
      <c r="A5639" s="57">
        <v>31311405</v>
      </c>
      <c r="B5639" s="58" t="s">
        <v>12738</v>
      </c>
    </row>
    <row r="5640" spans="1:2" x14ac:dyDescent="0.25">
      <c r="A5640" s="57">
        <v>31311406</v>
      </c>
      <c r="B5640" s="58" t="s">
        <v>16127</v>
      </c>
    </row>
    <row r="5641" spans="1:2" x14ac:dyDescent="0.25">
      <c r="A5641" s="57">
        <v>31311409</v>
      </c>
      <c r="B5641" s="58" t="s">
        <v>3783</v>
      </c>
    </row>
    <row r="5642" spans="1:2" x14ac:dyDescent="0.25">
      <c r="A5642" s="57">
        <v>31311410</v>
      </c>
      <c r="B5642" s="58" t="s">
        <v>12931</v>
      </c>
    </row>
    <row r="5643" spans="1:2" x14ac:dyDescent="0.25">
      <c r="A5643" s="57">
        <v>31311411</v>
      </c>
      <c r="B5643" s="58" t="s">
        <v>4340</v>
      </c>
    </row>
    <row r="5644" spans="1:2" x14ac:dyDescent="0.25">
      <c r="A5644" s="57">
        <v>31311412</v>
      </c>
      <c r="B5644" s="58" t="s">
        <v>9726</v>
      </c>
    </row>
    <row r="5645" spans="1:2" x14ac:dyDescent="0.25">
      <c r="A5645" s="57">
        <v>31311413</v>
      </c>
      <c r="B5645" s="58" t="s">
        <v>17916</v>
      </c>
    </row>
    <row r="5646" spans="1:2" x14ac:dyDescent="0.25">
      <c r="A5646" s="57">
        <v>31311501</v>
      </c>
      <c r="B5646" s="58" t="s">
        <v>11580</v>
      </c>
    </row>
    <row r="5647" spans="1:2" x14ac:dyDescent="0.25">
      <c r="A5647" s="57">
        <v>31311502</v>
      </c>
      <c r="B5647" s="58" t="s">
        <v>9542</v>
      </c>
    </row>
    <row r="5648" spans="1:2" x14ac:dyDescent="0.25">
      <c r="A5648" s="57">
        <v>31311503</v>
      </c>
      <c r="B5648" s="58" t="s">
        <v>1443</v>
      </c>
    </row>
    <row r="5649" spans="1:2" x14ac:dyDescent="0.25">
      <c r="A5649" s="57">
        <v>31311504</v>
      </c>
      <c r="B5649" s="58" t="s">
        <v>5883</v>
      </c>
    </row>
    <row r="5650" spans="1:2" x14ac:dyDescent="0.25">
      <c r="A5650" s="57">
        <v>31311505</v>
      </c>
      <c r="B5650" s="58" t="s">
        <v>16659</v>
      </c>
    </row>
    <row r="5651" spans="1:2" x14ac:dyDescent="0.25">
      <c r="A5651" s="57">
        <v>31311506</v>
      </c>
      <c r="B5651" s="58" t="s">
        <v>12435</v>
      </c>
    </row>
    <row r="5652" spans="1:2" x14ac:dyDescent="0.25">
      <c r="A5652" s="57">
        <v>31311509</v>
      </c>
      <c r="B5652" s="58" t="s">
        <v>6582</v>
      </c>
    </row>
    <row r="5653" spans="1:2" x14ac:dyDescent="0.25">
      <c r="A5653" s="57">
        <v>31311510</v>
      </c>
      <c r="B5653" s="58" t="s">
        <v>16989</v>
      </c>
    </row>
    <row r="5654" spans="1:2" x14ac:dyDescent="0.25">
      <c r="A5654" s="57">
        <v>31311511</v>
      </c>
      <c r="B5654" s="58" t="s">
        <v>17258</v>
      </c>
    </row>
    <row r="5655" spans="1:2" x14ac:dyDescent="0.25">
      <c r="A5655" s="57">
        <v>31311512</v>
      </c>
      <c r="B5655" s="58" t="s">
        <v>10927</v>
      </c>
    </row>
    <row r="5656" spans="1:2" x14ac:dyDescent="0.25">
      <c r="A5656" s="57">
        <v>31311513</v>
      </c>
      <c r="B5656" s="58" t="s">
        <v>4981</v>
      </c>
    </row>
    <row r="5657" spans="1:2" x14ac:dyDescent="0.25">
      <c r="A5657" s="57">
        <v>31311601</v>
      </c>
      <c r="B5657" s="58" t="s">
        <v>13499</v>
      </c>
    </row>
    <row r="5658" spans="1:2" x14ac:dyDescent="0.25">
      <c r="A5658" s="57">
        <v>31311602</v>
      </c>
      <c r="B5658" s="58" t="s">
        <v>8856</v>
      </c>
    </row>
    <row r="5659" spans="1:2" x14ac:dyDescent="0.25">
      <c r="A5659" s="57">
        <v>31311603</v>
      </c>
      <c r="B5659" s="58" t="s">
        <v>13236</v>
      </c>
    </row>
    <row r="5660" spans="1:2" x14ac:dyDescent="0.25">
      <c r="A5660" s="57">
        <v>31311604</v>
      </c>
      <c r="B5660" s="58" t="s">
        <v>2471</v>
      </c>
    </row>
    <row r="5661" spans="1:2" x14ac:dyDescent="0.25">
      <c r="A5661" s="57">
        <v>31311605</v>
      </c>
      <c r="B5661" s="58" t="s">
        <v>13796</v>
      </c>
    </row>
    <row r="5662" spans="1:2" x14ac:dyDescent="0.25">
      <c r="A5662" s="57">
        <v>31311606</v>
      </c>
      <c r="B5662" s="58" t="s">
        <v>15731</v>
      </c>
    </row>
    <row r="5663" spans="1:2" x14ac:dyDescent="0.25">
      <c r="A5663" s="57">
        <v>31311609</v>
      </c>
      <c r="B5663" s="58" t="s">
        <v>7366</v>
      </c>
    </row>
    <row r="5664" spans="1:2" x14ac:dyDescent="0.25">
      <c r="A5664" s="57">
        <v>31311610</v>
      </c>
      <c r="B5664" s="58" t="s">
        <v>15505</v>
      </c>
    </row>
    <row r="5665" spans="1:2" x14ac:dyDescent="0.25">
      <c r="A5665" s="57">
        <v>31311611</v>
      </c>
      <c r="B5665" s="58" t="s">
        <v>10074</v>
      </c>
    </row>
    <row r="5666" spans="1:2" x14ac:dyDescent="0.25">
      <c r="A5666" s="57">
        <v>31311612</v>
      </c>
      <c r="B5666" s="58" t="s">
        <v>15580</v>
      </c>
    </row>
    <row r="5667" spans="1:2" x14ac:dyDescent="0.25">
      <c r="A5667" s="57">
        <v>31311613</v>
      </c>
      <c r="B5667" s="58" t="s">
        <v>11652</v>
      </c>
    </row>
    <row r="5668" spans="1:2" x14ac:dyDescent="0.25">
      <c r="A5668" s="57">
        <v>31311701</v>
      </c>
      <c r="B5668" s="58" t="s">
        <v>12572</v>
      </c>
    </row>
    <row r="5669" spans="1:2" x14ac:dyDescent="0.25">
      <c r="A5669" s="57">
        <v>31311702</v>
      </c>
      <c r="B5669" s="58" t="s">
        <v>15347</v>
      </c>
    </row>
    <row r="5670" spans="1:2" x14ac:dyDescent="0.25">
      <c r="A5670" s="57">
        <v>31311703</v>
      </c>
      <c r="B5670" s="58" t="s">
        <v>9421</v>
      </c>
    </row>
    <row r="5671" spans="1:2" x14ac:dyDescent="0.25">
      <c r="A5671" s="57">
        <v>31311704</v>
      </c>
      <c r="B5671" s="58" t="s">
        <v>6498</v>
      </c>
    </row>
    <row r="5672" spans="1:2" x14ac:dyDescent="0.25">
      <c r="A5672" s="57">
        <v>31311705</v>
      </c>
      <c r="B5672" s="58" t="s">
        <v>18060</v>
      </c>
    </row>
    <row r="5673" spans="1:2" x14ac:dyDescent="0.25">
      <c r="A5673" s="57">
        <v>31311706</v>
      </c>
      <c r="B5673" s="58" t="s">
        <v>5983</v>
      </c>
    </row>
    <row r="5674" spans="1:2" x14ac:dyDescent="0.25">
      <c r="A5674" s="57">
        <v>31311709</v>
      </c>
      <c r="B5674" s="58" t="s">
        <v>13574</v>
      </c>
    </row>
    <row r="5675" spans="1:2" x14ac:dyDescent="0.25">
      <c r="A5675" s="57">
        <v>31311710</v>
      </c>
      <c r="B5675" s="58" t="s">
        <v>6384</v>
      </c>
    </row>
    <row r="5676" spans="1:2" x14ac:dyDescent="0.25">
      <c r="A5676" s="57">
        <v>31311711</v>
      </c>
      <c r="B5676" s="58" t="s">
        <v>6100</v>
      </c>
    </row>
    <row r="5677" spans="1:2" x14ac:dyDescent="0.25">
      <c r="A5677" s="57">
        <v>31311712</v>
      </c>
      <c r="B5677" s="58" t="s">
        <v>5536</v>
      </c>
    </row>
    <row r="5678" spans="1:2" x14ac:dyDescent="0.25">
      <c r="A5678" s="57">
        <v>31311713</v>
      </c>
      <c r="B5678" s="58" t="s">
        <v>2672</v>
      </c>
    </row>
    <row r="5679" spans="1:2" x14ac:dyDescent="0.25">
      <c r="A5679" s="57">
        <v>31321101</v>
      </c>
      <c r="B5679" s="58" t="s">
        <v>9287</v>
      </c>
    </row>
    <row r="5680" spans="1:2" x14ac:dyDescent="0.25">
      <c r="A5680" s="57">
        <v>31321102</v>
      </c>
      <c r="B5680" s="58" t="s">
        <v>10177</v>
      </c>
    </row>
    <row r="5681" spans="1:2" x14ac:dyDescent="0.25">
      <c r="A5681" s="57">
        <v>31321103</v>
      </c>
      <c r="B5681" s="58" t="s">
        <v>7594</v>
      </c>
    </row>
    <row r="5682" spans="1:2" x14ac:dyDescent="0.25">
      <c r="A5682" s="57">
        <v>31321104</v>
      </c>
      <c r="B5682" s="58" t="s">
        <v>6811</v>
      </c>
    </row>
    <row r="5683" spans="1:2" x14ac:dyDescent="0.25">
      <c r="A5683" s="57">
        <v>31321105</v>
      </c>
      <c r="B5683" s="58" t="s">
        <v>14316</v>
      </c>
    </row>
    <row r="5684" spans="1:2" x14ac:dyDescent="0.25">
      <c r="A5684" s="57">
        <v>31321106</v>
      </c>
      <c r="B5684" s="58" t="s">
        <v>10956</v>
      </c>
    </row>
    <row r="5685" spans="1:2" x14ac:dyDescent="0.25">
      <c r="A5685" s="57">
        <v>31321109</v>
      </c>
      <c r="B5685" s="58" t="s">
        <v>18154</v>
      </c>
    </row>
    <row r="5686" spans="1:2" x14ac:dyDescent="0.25">
      <c r="A5686" s="57">
        <v>31321110</v>
      </c>
      <c r="B5686" s="58" t="s">
        <v>10975</v>
      </c>
    </row>
    <row r="5687" spans="1:2" x14ac:dyDescent="0.25">
      <c r="A5687" s="57">
        <v>31321111</v>
      </c>
      <c r="B5687" s="58" t="s">
        <v>10315</v>
      </c>
    </row>
    <row r="5688" spans="1:2" x14ac:dyDescent="0.25">
      <c r="A5688" s="57">
        <v>31321112</v>
      </c>
      <c r="B5688" s="58" t="s">
        <v>9529</v>
      </c>
    </row>
    <row r="5689" spans="1:2" x14ac:dyDescent="0.25">
      <c r="A5689" s="57">
        <v>31321113</v>
      </c>
      <c r="B5689" s="58" t="s">
        <v>13726</v>
      </c>
    </row>
    <row r="5690" spans="1:2" x14ac:dyDescent="0.25">
      <c r="A5690" s="57">
        <v>31321201</v>
      </c>
      <c r="B5690" s="58" t="s">
        <v>1879</v>
      </c>
    </row>
    <row r="5691" spans="1:2" x14ac:dyDescent="0.25">
      <c r="A5691" s="57">
        <v>31321202</v>
      </c>
      <c r="B5691" s="58" t="s">
        <v>4463</v>
      </c>
    </row>
    <row r="5692" spans="1:2" x14ac:dyDescent="0.25">
      <c r="A5692" s="57">
        <v>31321203</v>
      </c>
      <c r="B5692" s="58" t="s">
        <v>10115</v>
      </c>
    </row>
    <row r="5693" spans="1:2" x14ac:dyDescent="0.25">
      <c r="A5693" s="57">
        <v>31321204</v>
      </c>
      <c r="B5693" s="58" t="s">
        <v>5761</v>
      </c>
    </row>
    <row r="5694" spans="1:2" x14ac:dyDescent="0.25">
      <c r="A5694" s="57">
        <v>31321205</v>
      </c>
      <c r="B5694" s="58" t="s">
        <v>17272</v>
      </c>
    </row>
    <row r="5695" spans="1:2" x14ac:dyDescent="0.25">
      <c r="A5695" s="57">
        <v>31321206</v>
      </c>
      <c r="B5695" s="58" t="s">
        <v>17599</v>
      </c>
    </row>
    <row r="5696" spans="1:2" x14ac:dyDescent="0.25">
      <c r="A5696" s="57">
        <v>31321209</v>
      </c>
      <c r="B5696" s="58" t="s">
        <v>4429</v>
      </c>
    </row>
    <row r="5697" spans="1:2" x14ac:dyDescent="0.25">
      <c r="A5697" s="57">
        <v>31321210</v>
      </c>
      <c r="B5697" s="58" t="s">
        <v>15161</v>
      </c>
    </row>
    <row r="5698" spans="1:2" x14ac:dyDescent="0.25">
      <c r="A5698" s="57">
        <v>31321211</v>
      </c>
      <c r="B5698" s="58" t="s">
        <v>8266</v>
      </c>
    </row>
    <row r="5699" spans="1:2" x14ac:dyDescent="0.25">
      <c r="A5699" s="57">
        <v>31321212</v>
      </c>
      <c r="B5699" s="58" t="s">
        <v>7083</v>
      </c>
    </row>
    <row r="5700" spans="1:2" x14ac:dyDescent="0.25">
      <c r="A5700" s="57">
        <v>31321213</v>
      </c>
      <c r="B5700" s="58" t="s">
        <v>3684</v>
      </c>
    </row>
    <row r="5701" spans="1:2" x14ac:dyDescent="0.25">
      <c r="A5701" s="57">
        <v>31321301</v>
      </c>
      <c r="B5701" s="58" t="s">
        <v>3864</v>
      </c>
    </row>
    <row r="5702" spans="1:2" x14ac:dyDescent="0.25">
      <c r="A5702" s="57">
        <v>31321302</v>
      </c>
      <c r="B5702" s="58" t="s">
        <v>16128</v>
      </c>
    </row>
    <row r="5703" spans="1:2" x14ac:dyDescent="0.25">
      <c r="A5703" s="57">
        <v>31321303</v>
      </c>
      <c r="B5703" s="58" t="s">
        <v>2303</v>
      </c>
    </row>
    <row r="5704" spans="1:2" x14ac:dyDescent="0.25">
      <c r="A5704" s="57">
        <v>31321304</v>
      </c>
      <c r="B5704" s="58" t="s">
        <v>16260</v>
      </c>
    </row>
    <row r="5705" spans="1:2" x14ac:dyDescent="0.25">
      <c r="A5705" s="57">
        <v>31321305</v>
      </c>
      <c r="B5705" s="58" t="s">
        <v>5006</v>
      </c>
    </row>
    <row r="5706" spans="1:2" x14ac:dyDescent="0.25">
      <c r="A5706" s="57">
        <v>31321306</v>
      </c>
      <c r="B5706" s="58" t="s">
        <v>5048</v>
      </c>
    </row>
    <row r="5707" spans="1:2" x14ac:dyDescent="0.25">
      <c r="A5707" s="57">
        <v>31321309</v>
      </c>
      <c r="B5707" s="58" t="s">
        <v>17557</v>
      </c>
    </row>
    <row r="5708" spans="1:2" x14ac:dyDescent="0.25">
      <c r="A5708" s="57">
        <v>31321310</v>
      </c>
      <c r="B5708" s="58" t="s">
        <v>4546</v>
      </c>
    </row>
    <row r="5709" spans="1:2" x14ac:dyDescent="0.25">
      <c r="A5709" s="57">
        <v>31321311</v>
      </c>
      <c r="B5709" s="58" t="s">
        <v>12269</v>
      </c>
    </row>
    <row r="5710" spans="1:2" x14ac:dyDescent="0.25">
      <c r="A5710" s="57">
        <v>31321312</v>
      </c>
      <c r="B5710" s="58" t="s">
        <v>8279</v>
      </c>
    </row>
    <row r="5711" spans="1:2" x14ac:dyDescent="0.25">
      <c r="A5711" s="57">
        <v>31321313</v>
      </c>
      <c r="B5711" s="58" t="s">
        <v>7373</v>
      </c>
    </row>
    <row r="5712" spans="1:2" x14ac:dyDescent="0.25">
      <c r="A5712" s="57">
        <v>31321401</v>
      </c>
      <c r="B5712" s="58" t="s">
        <v>13245</v>
      </c>
    </row>
    <row r="5713" spans="1:2" x14ac:dyDescent="0.25">
      <c r="A5713" s="57">
        <v>31321402</v>
      </c>
      <c r="B5713" s="58" t="s">
        <v>2714</v>
      </c>
    </row>
    <row r="5714" spans="1:2" x14ac:dyDescent="0.25">
      <c r="A5714" s="57">
        <v>31321403</v>
      </c>
      <c r="B5714" s="58" t="s">
        <v>1862</v>
      </c>
    </row>
    <row r="5715" spans="1:2" x14ac:dyDescent="0.25">
      <c r="A5715" s="57">
        <v>31321404</v>
      </c>
      <c r="B5715" s="58" t="s">
        <v>10536</v>
      </c>
    </row>
    <row r="5716" spans="1:2" x14ac:dyDescent="0.25">
      <c r="A5716" s="57">
        <v>31321405</v>
      </c>
      <c r="B5716" s="58" t="s">
        <v>11043</v>
      </c>
    </row>
    <row r="5717" spans="1:2" x14ac:dyDescent="0.25">
      <c r="A5717" s="57">
        <v>31321406</v>
      </c>
      <c r="B5717" s="58" t="s">
        <v>12172</v>
      </c>
    </row>
    <row r="5718" spans="1:2" x14ac:dyDescent="0.25">
      <c r="A5718" s="57">
        <v>31321409</v>
      </c>
      <c r="B5718" s="58" t="s">
        <v>5013</v>
      </c>
    </row>
    <row r="5719" spans="1:2" x14ac:dyDescent="0.25">
      <c r="A5719" s="57">
        <v>31321410</v>
      </c>
      <c r="B5719" s="58" t="s">
        <v>8074</v>
      </c>
    </row>
    <row r="5720" spans="1:2" x14ac:dyDescent="0.25">
      <c r="A5720" s="57">
        <v>31321411</v>
      </c>
      <c r="B5720" s="58" t="s">
        <v>6529</v>
      </c>
    </row>
    <row r="5721" spans="1:2" x14ac:dyDescent="0.25">
      <c r="A5721" s="57">
        <v>31321412</v>
      </c>
      <c r="B5721" s="58" t="s">
        <v>12537</v>
      </c>
    </row>
    <row r="5722" spans="1:2" x14ac:dyDescent="0.25">
      <c r="A5722" s="57">
        <v>31321413</v>
      </c>
      <c r="B5722" s="58" t="s">
        <v>9291</v>
      </c>
    </row>
    <row r="5723" spans="1:2" x14ac:dyDescent="0.25">
      <c r="A5723" s="57">
        <v>31321501</v>
      </c>
      <c r="B5723" s="58" t="s">
        <v>2337</v>
      </c>
    </row>
    <row r="5724" spans="1:2" x14ac:dyDescent="0.25">
      <c r="A5724" s="57">
        <v>31321502</v>
      </c>
      <c r="B5724" s="58" t="s">
        <v>9727</v>
      </c>
    </row>
    <row r="5725" spans="1:2" x14ac:dyDescent="0.25">
      <c r="A5725" s="57">
        <v>31321503</v>
      </c>
      <c r="B5725" s="58" t="s">
        <v>2272</v>
      </c>
    </row>
    <row r="5726" spans="1:2" x14ac:dyDescent="0.25">
      <c r="A5726" s="57">
        <v>31321504</v>
      </c>
      <c r="B5726" s="58" t="s">
        <v>3904</v>
      </c>
    </row>
    <row r="5727" spans="1:2" x14ac:dyDescent="0.25">
      <c r="A5727" s="57">
        <v>31321505</v>
      </c>
      <c r="B5727" s="58" t="s">
        <v>8430</v>
      </c>
    </row>
    <row r="5728" spans="1:2" x14ac:dyDescent="0.25">
      <c r="A5728" s="57">
        <v>31321506</v>
      </c>
      <c r="B5728" s="58" t="s">
        <v>8566</v>
      </c>
    </row>
    <row r="5729" spans="1:2" x14ac:dyDescent="0.25">
      <c r="A5729" s="57">
        <v>31321509</v>
      </c>
      <c r="B5729" s="58" t="s">
        <v>17242</v>
      </c>
    </row>
    <row r="5730" spans="1:2" x14ac:dyDescent="0.25">
      <c r="A5730" s="57">
        <v>31321510</v>
      </c>
      <c r="B5730" s="58" t="s">
        <v>8594</v>
      </c>
    </row>
    <row r="5731" spans="1:2" x14ac:dyDescent="0.25">
      <c r="A5731" s="57">
        <v>31321511</v>
      </c>
      <c r="B5731" s="58" t="s">
        <v>624</v>
      </c>
    </row>
    <row r="5732" spans="1:2" x14ac:dyDescent="0.25">
      <c r="A5732" s="57">
        <v>31321512</v>
      </c>
      <c r="B5732" s="58" t="s">
        <v>16655</v>
      </c>
    </row>
    <row r="5733" spans="1:2" x14ac:dyDescent="0.25">
      <c r="A5733" s="57">
        <v>31321513</v>
      </c>
      <c r="B5733" s="58" t="s">
        <v>9945</v>
      </c>
    </row>
    <row r="5734" spans="1:2" x14ac:dyDescent="0.25">
      <c r="A5734" s="57">
        <v>31321601</v>
      </c>
      <c r="B5734" s="58" t="s">
        <v>5221</v>
      </c>
    </row>
    <row r="5735" spans="1:2" x14ac:dyDescent="0.25">
      <c r="A5735" s="57">
        <v>31321602</v>
      </c>
      <c r="B5735" s="58" t="s">
        <v>4051</v>
      </c>
    </row>
    <row r="5736" spans="1:2" x14ac:dyDescent="0.25">
      <c r="A5736" s="57">
        <v>31321603</v>
      </c>
      <c r="B5736" s="58" t="s">
        <v>16114</v>
      </c>
    </row>
    <row r="5737" spans="1:2" x14ac:dyDescent="0.25">
      <c r="A5737" s="57">
        <v>31321604</v>
      </c>
      <c r="B5737" s="58" t="s">
        <v>17693</v>
      </c>
    </row>
    <row r="5738" spans="1:2" x14ac:dyDescent="0.25">
      <c r="A5738" s="57">
        <v>31321605</v>
      </c>
      <c r="B5738" s="58" t="s">
        <v>8745</v>
      </c>
    </row>
    <row r="5739" spans="1:2" x14ac:dyDescent="0.25">
      <c r="A5739" s="57">
        <v>31321606</v>
      </c>
      <c r="B5739" s="58" t="s">
        <v>18195</v>
      </c>
    </row>
    <row r="5740" spans="1:2" x14ac:dyDescent="0.25">
      <c r="A5740" s="57">
        <v>31321609</v>
      </c>
      <c r="B5740" s="58" t="s">
        <v>1889</v>
      </c>
    </row>
    <row r="5741" spans="1:2" x14ac:dyDescent="0.25">
      <c r="A5741" s="57">
        <v>31321610</v>
      </c>
      <c r="B5741" s="58" t="s">
        <v>12416</v>
      </c>
    </row>
    <row r="5742" spans="1:2" x14ac:dyDescent="0.25">
      <c r="A5742" s="57">
        <v>31321611</v>
      </c>
      <c r="B5742" s="58" t="s">
        <v>4183</v>
      </c>
    </row>
    <row r="5743" spans="1:2" x14ac:dyDescent="0.25">
      <c r="A5743" s="57">
        <v>31321612</v>
      </c>
      <c r="B5743" s="58" t="s">
        <v>14775</v>
      </c>
    </row>
    <row r="5744" spans="1:2" x14ac:dyDescent="0.25">
      <c r="A5744" s="57">
        <v>31321613</v>
      </c>
      <c r="B5744" s="58" t="s">
        <v>10535</v>
      </c>
    </row>
    <row r="5745" spans="1:2" x14ac:dyDescent="0.25">
      <c r="A5745" s="57">
        <v>31321701</v>
      </c>
      <c r="B5745" s="58" t="s">
        <v>8097</v>
      </c>
    </row>
    <row r="5746" spans="1:2" x14ac:dyDescent="0.25">
      <c r="A5746" s="57">
        <v>31321702</v>
      </c>
      <c r="B5746" s="58" t="s">
        <v>17649</v>
      </c>
    </row>
    <row r="5747" spans="1:2" x14ac:dyDescent="0.25">
      <c r="A5747" s="57">
        <v>31321703</v>
      </c>
      <c r="B5747" s="58" t="s">
        <v>5587</v>
      </c>
    </row>
    <row r="5748" spans="1:2" x14ac:dyDescent="0.25">
      <c r="A5748" s="57">
        <v>31321704</v>
      </c>
      <c r="B5748" s="58" t="s">
        <v>11437</v>
      </c>
    </row>
    <row r="5749" spans="1:2" x14ac:dyDescent="0.25">
      <c r="A5749" s="57">
        <v>31321705</v>
      </c>
      <c r="B5749" s="58" t="s">
        <v>12174</v>
      </c>
    </row>
    <row r="5750" spans="1:2" x14ac:dyDescent="0.25">
      <c r="A5750" s="57">
        <v>31321706</v>
      </c>
      <c r="B5750" s="58" t="s">
        <v>12852</v>
      </c>
    </row>
    <row r="5751" spans="1:2" x14ac:dyDescent="0.25">
      <c r="A5751" s="57">
        <v>31321709</v>
      </c>
      <c r="B5751" s="58" t="s">
        <v>6901</v>
      </c>
    </row>
    <row r="5752" spans="1:2" x14ac:dyDescent="0.25">
      <c r="A5752" s="57">
        <v>31321710</v>
      </c>
      <c r="B5752" s="58" t="s">
        <v>7778</v>
      </c>
    </row>
    <row r="5753" spans="1:2" x14ac:dyDescent="0.25">
      <c r="A5753" s="57">
        <v>31321711</v>
      </c>
      <c r="B5753" s="58" t="s">
        <v>18759</v>
      </c>
    </row>
    <row r="5754" spans="1:2" x14ac:dyDescent="0.25">
      <c r="A5754" s="57">
        <v>31321712</v>
      </c>
      <c r="B5754" s="58" t="s">
        <v>1701</v>
      </c>
    </row>
    <row r="5755" spans="1:2" x14ac:dyDescent="0.25">
      <c r="A5755" s="57">
        <v>31321713</v>
      </c>
      <c r="B5755" s="58" t="s">
        <v>7252</v>
      </c>
    </row>
    <row r="5756" spans="1:2" x14ac:dyDescent="0.25">
      <c r="A5756" s="57">
        <v>31331101</v>
      </c>
      <c r="B5756" s="58" t="s">
        <v>2116</v>
      </c>
    </row>
    <row r="5757" spans="1:2" x14ac:dyDescent="0.25">
      <c r="A5757" s="57">
        <v>31331102</v>
      </c>
      <c r="B5757" s="58" t="s">
        <v>6133</v>
      </c>
    </row>
    <row r="5758" spans="1:2" x14ac:dyDescent="0.25">
      <c r="A5758" s="57">
        <v>31331103</v>
      </c>
      <c r="B5758" s="58" t="s">
        <v>13748</v>
      </c>
    </row>
    <row r="5759" spans="1:2" x14ac:dyDescent="0.25">
      <c r="A5759" s="57">
        <v>31331104</v>
      </c>
      <c r="B5759" s="58" t="s">
        <v>13861</v>
      </c>
    </row>
    <row r="5760" spans="1:2" x14ac:dyDescent="0.25">
      <c r="A5760" s="57">
        <v>31331105</v>
      </c>
      <c r="B5760" s="58" t="s">
        <v>11887</v>
      </c>
    </row>
    <row r="5761" spans="1:2" x14ac:dyDescent="0.25">
      <c r="A5761" s="57">
        <v>31331106</v>
      </c>
      <c r="B5761" s="58" t="s">
        <v>4153</v>
      </c>
    </row>
    <row r="5762" spans="1:2" x14ac:dyDescent="0.25">
      <c r="A5762" s="57">
        <v>31331109</v>
      </c>
      <c r="B5762" s="58" t="s">
        <v>8874</v>
      </c>
    </row>
    <row r="5763" spans="1:2" x14ac:dyDescent="0.25">
      <c r="A5763" s="57">
        <v>31331110</v>
      </c>
      <c r="B5763" s="58" t="s">
        <v>14717</v>
      </c>
    </row>
    <row r="5764" spans="1:2" x14ac:dyDescent="0.25">
      <c r="A5764" s="57">
        <v>31331111</v>
      </c>
      <c r="B5764" s="58" t="s">
        <v>2857</v>
      </c>
    </row>
    <row r="5765" spans="1:2" x14ac:dyDescent="0.25">
      <c r="A5765" s="57">
        <v>31331112</v>
      </c>
      <c r="B5765" s="58" t="s">
        <v>7525</v>
      </c>
    </row>
    <row r="5766" spans="1:2" x14ac:dyDescent="0.25">
      <c r="A5766" s="57">
        <v>31331113</v>
      </c>
      <c r="B5766" s="58" t="s">
        <v>4255</v>
      </c>
    </row>
    <row r="5767" spans="1:2" x14ac:dyDescent="0.25">
      <c r="A5767" s="57">
        <v>31331201</v>
      </c>
      <c r="B5767" s="58" t="s">
        <v>9365</v>
      </c>
    </row>
    <row r="5768" spans="1:2" x14ac:dyDescent="0.25">
      <c r="A5768" s="57">
        <v>31331202</v>
      </c>
      <c r="B5768" s="58" t="s">
        <v>9117</v>
      </c>
    </row>
    <row r="5769" spans="1:2" x14ac:dyDescent="0.25">
      <c r="A5769" s="57">
        <v>31331203</v>
      </c>
      <c r="B5769" s="58" t="s">
        <v>10088</v>
      </c>
    </row>
    <row r="5770" spans="1:2" x14ac:dyDescent="0.25">
      <c r="A5770" s="57">
        <v>31331204</v>
      </c>
      <c r="B5770" s="58" t="s">
        <v>4404</v>
      </c>
    </row>
    <row r="5771" spans="1:2" x14ac:dyDescent="0.25">
      <c r="A5771" s="57">
        <v>31331205</v>
      </c>
      <c r="B5771" s="58" t="s">
        <v>12256</v>
      </c>
    </row>
    <row r="5772" spans="1:2" x14ac:dyDescent="0.25">
      <c r="A5772" s="57">
        <v>31331206</v>
      </c>
      <c r="B5772" s="58" t="s">
        <v>10869</v>
      </c>
    </row>
    <row r="5773" spans="1:2" x14ac:dyDescent="0.25">
      <c r="A5773" s="57">
        <v>31331209</v>
      </c>
      <c r="B5773" s="58" t="s">
        <v>11783</v>
      </c>
    </row>
    <row r="5774" spans="1:2" x14ac:dyDescent="0.25">
      <c r="A5774" s="57">
        <v>31331210</v>
      </c>
      <c r="B5774" s="58" t="s">
        <v>15610</v>
      </c>
    </row>
    <row r="5775" spans="1:2" x14ac:dyDescent="0.25">
      <c r="A5775" s="57">
        <v>31331211</v>
      </c>
      <c r="B5775" s="58" t="s">
        <v>17230</v>
      </c>
    </row>
    <row r="5776" spans="1:2" x14ac:dyDescent="0.25">
      <c r="A5776" s="57">
        <v>31331212</v>
      </c>
      <c r="B5776" s="58" t="s">
        <v>16516</v>
      </c>
    </row>
    <row r="5777" spans="1:2" x14ac:dyDescent="0.25">
      <c r="A5777" s="57">
        <v>31331213</v>
      </c>
      <c r="B5777" s="58" t="s">
        <v>496</v>
      </c>
    </row>
    <row r="5778" spans="1:2" x14ac:dyDescent="0.25">
      <c r="A5778" s="57">
        <v>31331301</v>
      </c>
      <c r="B5778" s="58" t="s">
        <v>15195</v>
      </c>
    </row>
    <row r="5779" spans="1:2" x14ac:dyDescent="0.25">
      <c r="A5779" s="57">
        <v>31331302</v>
      </c>
      <c r="B5779" s="58" t="s">
        <v>10444</v>
      </c>
    </row>
    <row r="5780" spans="1:2" x14ac:dyDescent="0.25">
      <c r="A5780" s="57">
        <v>31331303</v>
      </c>
      <c r="B5780" s="58" t="s">
        <v>14882</v>
      </c>
    </row>
    <row r="5781" spans="1:2" x14ac:dyDescent="0.25">
      <c r="A5781" s="57">
        <v>31331304</v>
      </c>
      <c r="B5781" s="58" t="s">
        <v>11797</v>
      </c>
    </row>
    <row r="5782" spans="1:2" x14ac:dyDescent="0.25">
      <c r="A5782" s="57">
        <v>31331305</v>
      </c>
      <c r="B5782" s="58" t="s">
        <v>2641</v>
      </c>
    </row>
    <row r="5783" spans="1:2" x14ac:dyDescent="0.25">
      <c r="A5783" s="57">
        <v>31331306</v>
      </c>
      <c r="B5783" s="58" t="s">
        <v>17794</v>
      </c>
    </row>
    <row r="5784" spans="1:2" x14ac:dyDescent="0.25">
      <c r="A5784" s="57">
        <v>31331309</v>
      </c>
      <c r="B5784" s="58" t="s">
        <v>1164</v>
      </c>
    </row>
    <row r="5785" spans="1:2" x14ac:dyDescent="0.25">
      <c r="A5785" s="57">
        <v>31331310</v>
      </c>
      <c r="B5785" s="58" t="s">
        <v>18680</v>
      </c>
    </row>
    <row r="5786" spans="1:2" x14ac:dyDescent="0.25">
      <c r="A5786" s="57">
        <v>31331311</v>
      </c>
      <c r="B5786" s="58" t="s">
        <v>13214</v>
      </c>
    </row>
    <row r="5787" spans="1:2" x14ac:dyDescent="0.25">
      <c r="A5787" s="57">
        <v>31331312</v>
      </c>
      <c r="B5787" s="58" t="s">
        <v>2427</v>
      </c>
    </row>
    <row r="5788" spans="1:2" x14ac:dyDescent="0.25">
      <c r="A5788" s="57">
        <v>31331313</v>
      </c>
      <c r="B5788" s="58" t="s">
        <v>18801</v>
      </c>
    </row>
    <row r="5789" spans="1:2" x14ac:dyDescent="0.25">
      <c r="A5789" s="57">
        <v>31331401</v>
      </c>
      <c r="B5789" s="58" t="s">
        <v>12359</v>
      </c>
    </row>
    <row r="5790" spans="1:2" x14ac:dyDescent="0.25">
      <c r="A5790" s="57">
        <v>31331402</v>
      </c>
      <c r="B5790" s="58" t="s">
        <v>11326</v>
      </c>
    </row>
    <row r="5791" spans="1:2" x14ac:dyDescent="0.25">
      <c r="A5791" s="57">
        <v>31331403</v>
      </c>
      <c r="B5791" s="58" t="s">
        <v>11352</v>
      </c>
    </row>
    <row r="5792" spans="1:2" x14ac:dyDescent="0.25">
      <c r="A5792" s="57">
        <v>31331404</v>
      </c>
      <c r="B5792" s="58" t="s">
        <v>18811</v>
      </c>
    </row>
    <row r="5793" spans="1:2" x14ac:dyDescent="0.25">
      <c r="A5793" s="57">
        <v>31331405</v>
      </c>
      <c r="B5793" s="58" t="s">
        <v>2708</v>
      </c>
    </row>
    <row r="5794" spans="1:2" x14ac:dyDescent="0.25">
      <c r="A5794" s="57">
        <v>31331406</v>
      </c>
      <c r="B5794" s="58" t="s">
        <v>9851</v>
      </c>
    </row>
    <row r="5795" spans="1:2" x14ac:dyDescent="0.25">
      <c r="A5795" s="57">
        <v>31331409</v>
      </c>
      <c r="B5795" s="58" t="s">
        <v>12235</v>
      </c>
    </row>
    <row r="5796" spans="1:2" x14ac:dyDescent="0.25">
      <c r="A5796" s="57">
        <v>31331410</v>
      </c>
      <c r="B5796" s="58" t="s">
        <v>6919</v>
      </c>
    </row>
    <row r="5797" spans="1:2" x14ac:dyDescent="0.25">
      <c r="A5797" s="57">
        <v>31331411</v>
      </c>
      <c r="B5797" s="58" t="s">
        <v>15933</v>
      </c>
    </row>
    <row r="5798" spans="1:2" x14ac:dyDescent="0.25">
      <c r="A5798" s="57">
        <v>31331412</v>
      </c>
      <c r="B5798" s="58" t="s">
        <v>11513</v>
      </c>
    </row>
    <row r="5799" spans="1:2" x14ac:dyDescent="0.25">
      <c r="A5799" s="57">
        <v>31331413</v>
      </c>
      <c r="B5799" s="58" t="s">
        <v>3671</v>
      </c>
    </row>
    <row r="5800" spans="1:2" x14ac:dyDescent="0.25">
      <c r="A5800" s="57">
        <v>31331501</v>
      </c>
      <c r="B5800" s="58" t="s">
        <v>1775</v>
      </c>
    </row>
    <row r="5801" spans="1:2" x14ac:dyDescent="0.25">
      <c r="A5801" s="57">
        <v>31331502</v>
      </c>
      <c r="B5801" s="58" t="s">
        <v>14056</v>
      </c>
    </row>
    <row r="5802" spans="1:2" x14ac:dyDescent="0.25">
      <c r="A5802" s="57">
        <v>31331503</v>
      </c>
      <c r="B5802" s="58" t="s">
        <v>7728</v>
      </c>
    </row>
    <row r="5803" spans="1:2" x14ac:dyDescent="0.25">
      <c r="A5803" s="57">
        <v>31331504</v>
      </c>
      <c r="B5803" s="58" t="s">
        <v>17607</v>
      </c>
    </row>
    <row r="5804" spans="1:2" x14ac:dyDescent="0.25">
      <c r="A5804" s="57">
        <v>31331505</v>
      </c>
      <c r="B5804" s="58" t="s">
        <v>7825</v>
      </c>
    </row>
    <row r="5805" spans="1:2" x14ac:dyDescent="0.25">
      <c r="A5805" s="57">
        <v>31331506</v>
      </c>
      <c r="B5805" s="58" t="s">
        <v>6872</v>
      </c>
    </row>
    <row r="5806" spans="1:2" x14ac:dyDescent="0.25">
      <c r="A5806" s="57">
        <v>31331509</v>
      </c>
      <c r="B5806" s="58" t="s">
        <v>3603</v>
      </c>
    </row>
    <row r="5807" spans="1:2" x14ac:dyDescent="0.25">
      <c r="A5807" s="57">
        <v>31331510</v>
      </c>
      <c r="B5807" s="58" t="s">
        <v>4483</v>
      </c>
    </row>
    <row r="5808" spans="1:2" x14ac:dyDescent="0.25">
      <c r="A5808" s="57">
        <v>31331511</v>
      </c>
      <c r="B5808" s="58" t="s">
        <v>15159</v>
      </c>
    </row>
    <row r="5809" spans="1:2" x14ac:dyDescent="0.25">
      <c r="A5809" s="57">
        <v>31331512</v>
      </c>
      <c r="B5809" s="58" t="s">
        <v>17323</v>
      </c>
    </row>
    <row r="5810" spans="1:2" x14ac:dyDescent="0.25">
      <c r="A5810" s="57">
        <v>31331513</v>
      </c>
      <c r="B5810" s="58" t="s">
        <v>6186</v>
      </c>
    </row>
    <row r="5811" spans="1:2" x14ac:dyDescent="0.25">
      <c r="A5811" s="57">
        <v>31331601</v>
      </c>
      <c r="B5811" s="58" t="s">
        <v>2235</v>
      </c>
    </row>
    <row r="5812" spans="1:2" x14ac:dyDescent="0.25">
      <c r="A5812" s="57">
        <v>31331602</v>
      </c>
      <c r="B5812" s="58" t="s">
        <v>8075</v>
      </c>
    </row>
    <row r="5813" spans="1:2" x14ac:dyDescent="0.25">
      <c r="A5813" s="57">
        <v>31331603</v>
      </c>
      <c r="B5813" s="58" t="s">
        <v>13184</v>
      </c>
    </row>
    <row r="5814" spans="1:2" x14ac:dyDescent="0.25">
      <c r="A5814" s="57">
        <v>31331604</v>
      </c>
      <c r="B5814" s="58" t="s">
        <v>903</v>
      </c>
    </row>
    <row r="5815" spans="1:2" x14ac:dyDescent="0.25">
      <c r="A5815" s="57">
        <v>31331605</v>
      </c>
      <c r="B5815" s="58" t="s">
        <v>12466</v>
      </c>
    </row>
    <row r="5816" spans="1:2" x14ac:dyDescent="0.25">
      <c r="A5816" s="57">
        <v>31331606</v>
      </c>
      <c r="B5816" s="58" t="s">
        <v>9134</v>
      </c>
    </row>
    <row r="5817" spans="1:2" x14ac:dyDescent="0.25">
      <c r="A5817" s="57">
        <v>31331609</v>
      </c>
      <c r="B5817" s="58" t="s">
        <v>14080</v>
      </c>
    </row>
    <row r="5818" spans="1:2" x14ac:dyDescent="0.25">
      <c r="A5818" s="57">
        <v>31331610</v>
      </c>
      <c r="B5818" s="58" t="s">
        <v>7584</v>
      </c>
    </row>
    <row r="5819" spans="1:2" x14ac:dyDescent="0.25">
      <c r="A5819" s="57">
        <v>31331611</v>
      </c>
      <c r="B5819" s="58" t="s">
        <v>11595</v>
      </c>
    </row>
    <row r="5820" spans="1:2" x14ac:dyDescent="0.25">
      <c r="A5820" s="57">
        <v>31331612</v>
      </c>
      <c r="B5820" s="58" t="s">
        <v>13476</v>
      </c>
    </row>
    <row r="5821" spans="1:2" x14ac:dyDescent="0.25">
      <c r="A5821" s="57">
        <v>31331613</v>
      </c>
      <c r="B5821" s="58" t="s">
        <v>18345</v>
      </c>
    </row>
    <row r="5822" spans="1:2" x14ac:dyDescent="0.25">
      <c r="A5822" s="57">
        <v>31331701</v>
      </c>
      <c r="B5822" s="58" t="s">
        <v>14911</v>
      </c>
    </row>
    <row r="5823" spans="1:2" x14ac:dyDescent="0.25">
      <c r="A5823" s="57">
        <v>31331702</v>
      </c>
      <c r="B5823" s="58" t="s">
        <v>1419</v>
      </c>
    </row>
    <row r="5824" spans="1:2" x14ac:dyDescent="0.25">
      <c r="A5824" s="57">
        <v>31331703</v>
      </c>
      <c r="B5824" s="58" t="s">
        <v>16139</v>
      </c>
    </row>
    <row r="5825" spans="1:2" x14ac:dyDescent="0.25">
      <c r="A5825" s="57">
        <v>31331704</v>
      </c>
      <c r="B5825" s="58" t="s">
        <v>17654</v>
      </c>
    </row>
    <row r="5826" spans="1:2" x14ac:dyDescent="0.25">
      <c r="A5826" s="57">
        <v>31331705</v>
      </c>
      <c r="B5826" s="58" t="s">
        <v>18312</v>
      </c>
    </row>
    <row r="5827" spans="1:2" x14ac:dyDescent="0.25">
      <c r="A5827" s="57">
        <v>31331706</v>
      </c>
      <c r="B5827" s="58" t="s">
        <v>16965</v>
      </c>
    </row>
    <row r="5828" spans="1:2" x14ac:dyDescent="0.25">
      <c r="A5828" s="57">
        <v>31331709</v>
      </c>
      <c r="B5828" s="58" t="s">
        <v>9328</v>
      </c>
    </row>
    <row r="5829" spans="1:2" x14ac:dyDescent="0.25">
      <c r="A5829" s="57">
        <v>31331710</v>
      </c>
      <c r="B5829" s="58" t="s">
        <v>5418</v>
      </c>
    </row>
    <row r="5830" spans="1:2" x14ac:dyDescent="0.25">
      <c r="A5830" s="57">
        <v>31331711</v>
      </c>
      <c r="B5830" s="58" t="s">
        <v>2462</v>
      </c>
    </row>
    <row r="5831" spans="1:2" x14ac:dyDescent="0.25">
      <c r="A5831" s="57">
        <v>31331712</v>
      </c>
      <c r="B5831" s="58" t="s">
        <v>11145</v>
      </c>
    </row>
    <row r="5832" spans="1:2" x14ac:dyDescent="0.25">
      <c r="A5832" s="57">
        <v>31331713</v>
      </c>
      <c r="B5832" s="58" t="s">
        <v>12502</v>
      </c>
    </row>
    <row r="5833" spans="1:2" x14ac:dyDescent="0.25">
      <c r="A5833" s="57">
        <v>31341101</v>
      </c>
      <c r="B5833" s="58" t="s">
        <v>17353</v>
      </c>
    </row>
    <row r="5834" spans="1:2" x14ac:dyDescent="0.25">
      <c r="A5834" s="57">
        <v>31341102</v>
      </c>
      <c r="B5834" s="58" t="s">
        <v>3389</v>
      </c>
    </row>
    <row r="5835" spans="1:2" x14ac:dyDescent="0.25">
      <c r="A5835" s="57">
        <v>31341103</v>
      </c>
      <c r="B5835" s="58" t="s">
        <v>1447</v>
      </c>
    </row>
    <row r="5836" spans="1:2" x14ac:dyDescent="0.25">
      <c r="A5836" s="57">
        <v>31341104</v>
      </c>
      <c r="B5836" s="58" t="s">
        <v>1482</v>
      </c>
    </row>
    <row r="5837" spans="1:2" x14ac:dyDescent="0.25">
      <c r="A5837" s="57">
        <v>31341105</v>
      </c>
      <c r="B5837" s="58" t="s">
        <v>1785</v>
      </c>
    </row>
    <row r="5838" spans="1:2" x14ac:dyDescent="0.25">
      <c r="A5838" s="57">
        <v>31341106</v>
      </c>
      <c r="B5838" s="58" t="s">
        <v>10759</v>
      </c>
    </row>
    <row r="5839" spans="1:2" x14ac:dyDescent="0.25">
      <c r="A5839" s="57">
        <v>31341109</v>
      </c>
      <c r="B5839" s="58" t="s">
        <v>6003</v>
      </c>
    </row>
    <row r="5840" spans="1:2" x14ac:dyDescent="0.25">
      <c r="A5840" s="57">
        <v>31341110</v>
      </c>
      <c r="B5840" s="58" t="s">
        <v>18018</v>
      </c>
    </row>
    <row r="5841" spans="1:2" x14ac:dyDescent="0.25">
      <c r="A5841" s="57">
        <v>31341111</v>
      </c>
      <c r="B5841" s="58" t="s">
        <v>4160</v>
      </c>
    </row>
    <row r="5842" spans="1:2" x14ac:dyDescent="0.25">
      <c r="A5842" s="57">
        <v>31341112</v>
      </c>
      <c r="B5842" s="58" t="s">
        <v>4834</v>
      </c>
    </row>
    <row r="5843" spans="1:2" x14ac:dyDescent="0.25">
      <c r="A5843" s="57">
        <v>31341113</v>
      </c>
      <c r="B5843" s="58" t="s">
        <v>12899</v>
      </c>
    </row>
    <row r="5844" spans="1:2" x14ac:dyDescent="0.25">
      <c r="A5844" s="57">
        <v>31341201</v>
      </c>
      <c r="B5844" s="58" t="s">
        <v>8153</v>
      </c>
    </row>
    <row r="5845" spans="1:2" x14ac:dyDescent="0.25">
      <c r="A5845" s="57">
        <v>31341202</v>
      </c>
      <c r="B5845" s="58" t="s">
        <v>1840</v>
      </c>
    </row>
    <row r="5846" spans="1:2" x14ac:dyDescent="0.25">
      <c r="A5846" s="57">
        <v>31341203</v>
      </c>
      <c r="B5846" s="58" t="s">
        <v>12705</v>
      </c>
    </row>
    <row r="5847" spans="1:2" x14ac:dyDescent="0.25">
      <c r="A5847" s="57">
        <v>31341204</v>
      </c>
      <c r="B5847" s="58" t="s">
        <v>8757</v>
      </c>
    </row>
    <row r="5848" spans="1:2" x14ac:dyDescent="0.25">
      <c r="A5848" s="57">
        <v>31341205</v>
      </c>
      <c r="B5848" s="58" t="s">
        <v>9056</v>
      </c>
    </row>
    <row r="5849" spans="1:2" x14ac:dyDescent="0.25">
      <c r="A5849" s="57">
        <v>31341206</v>
      </c>
      <c r="B5849" s="58" t="s">
        <v>7068</v>
      </c>
    </row>
    <row r="5850" spans="1:2" x14ac:dyDescent="0.25">
      <c r="A5850" s="57">
        <v>31341209</v>
      </c>
      <c r="B5850" s="58" t="s">
        <v>14524</v>
      </c>
    </row>
    <row r="5851" spans="1:2" x14ac:dyDescent="0.25">
      <c r="A5851" s="57">
        <v>31341210</v>
      </c>
      <c r="B5851" s="58" t="s">
        <v>14972</v>
      </c>
    </row>
    <row r="5852" spans="1:2" x14ac:dyDescent="0.25">
      <c r="A5852" s="57">
        <v>31341211</v>
      </c>
      <c r="B5852" s="58" t="s">
        <v>2163</v>
      </c>
    </row>
    <row r="5853" spans="1:2" x14ac:dyDescent="0.25">
      <c r="A5853" s="57">
        <v>31341212</v>
      </c>
      <c r="B5853" s="58" t="s">
        <v>5575</v>
      </c>
    </row>
    <row r="5854" spans="1:2" x14ac:dyDescent="0.25">
      <c r="A5854" s="57">
        <v>31341213</v>
      </c>
      <c r="B5854" s="58" t="s">
        <v>3585</v>
      </c>
    </row>
    <row r="5855" spans="1:2" x14ac:dyDescent="0.25">
      <c r="A5855" s="57">
        <v>31341301</v>
      </c>
      <c r="B5855" s="58" t="s">
        <v>12991</v>
      </c>
    </row>
    <row r="5856" spans="1:2" x14ac:dyDescent="0.25">
      <c r="A5856" s="57">
        <v>31341302</v>
      </c>
      <c r="B5856" s="58" t="s">
        <v>17123</v>
      </c>
    </row>
    <row r="5857" spans="1:2" x14ac:dyDescent="0.25">
      <c r="A5857" s="57">
        <v>31341303</v>
      </c>
      <c r="B5857" s="58" t="s">
        <v>11416</v>
      </c>
    </row>
    <row r="5858" spans="1:2" x14ac:dyDescent="0.25">
      <c r="A5858" s="57">
        <v>31341304</v>
      </c>
      <c r="B5858" s="58" t="s">
        <v>411</v>
      </c>
    </row>
    <row r="5859" spans="1:2" x14ac:dyDescent="0.25">
      <c r="A5859" s="57">
        <v>31341305</v>
      </c>
      <c r="B5859" s="58" t="s">
        <v>11536</v>
      </c>
    </row>
    <row r="5860" spans="1:2" x14ac:dyDescent="0.25">
      <c r="A5860" s="57">
        <v>31341306</v>
      </c>
      <c r="B5860" s="58" t="s">
        <v>15267</v>
      </c>
    </row>
    <row r="5861" spans="1:2" x14ac:dyDescent="0.25">
      <c r="A5861" s="57">
        <v>31341309</v>
      </c>
      <c r="B5861" s="58" t="s">
        <v>8081</v>
      </c>
    </row>
    <row r="5862" spans="1:2" x14ac:dyDescent="0.25">
      <c r="A5862" s="57">
        <v>31341310</v>
      </c>
      <c r="B5862" s="58" t="s">
        <v>15708</v>
      </c>
    </row>
    <row r="5863" spans="1:2" x14ac:dyDescent="0.25">
      <c r="A5863" s="57">
        <v>31341311</v>
      </c>
      <c r="B5863" s="58" t="s">
        <v>7011</v>
      </c>
    </row>
    <row r="5864" spans="1:2" x14ac:dyDescent="0.25">
      <c r="A5864" s="57">
        <v>31341312</v>
      </c>
      <c r="B5864" s="58" t="s">
        <v>7464</v>
      </c>
    </row>
    <row r="5865" spans="1:2" x14ac:dyDescent="0.25">
      <c r="A5865" s="57">
        <v>31341313</v>
      </c>
      <c r="B5865" s="58" t="s">
        <v>7812</v>
      </c>
    </row>
    <row r="5866" spans="1:2" x14ac:dyDescent="0.25">
      <c r="A5866" s="57">
        <v>31341401</v>
      </c>
      <c r="B5866" s="58" t="s">
        <v>13338</v>
      </c>
    </row>
    <row r="5867" spans="1:2" x14ac:dyDescent="0.25">
      <c r="A5867" s="57">
        <v>31341402</v>
      </c>
      <c r="B5867" s="58" t="s">
        <v>10783</v>
      </c>
    </row>
    <row r="5868" spans="1:2" x14ac:dyDescent="0.25">
      <c r="A5868" s="57">
        <v>31341403</v>
      </c>
      <c r="B5868" s="58" t="s">
        <v>15741</v>
      </c>
    </row>
    <row r="5869" spans="1:2" x14ac:dyDescent="0.25">
      <c r="A5869" s="57">
        <v>31341404</v>
      </c>
      <c r="B5869" s="58" t="s">
        <v>11676</v>
      </c>
    </row>
    <row r="5870" spans="1:2" x14ac:dyDescent="0.25">
      <c r="A5870" s="57">
        <v>31341405</v>
      </c>
      <c r="B5870" s="58" t="s">
        <v>10552</v>
      </c>
    </row>
    <row r="5871" spans="1:2" x14ac:dyDescent="0.25">
      <c r="A5871" s="57">
        <v>31341406</v>
      </c>
      <c r="B5871" s="58" t="s">
        <v>10623</v>
      </c>
    </row>
    <row r="5872" spans="1:2" x14ac:dyDescent="0.25">
      <c r="A5872" s="57">
        <v>31341409</v>
      </c>
      <c r="B5872" s="58" t="s">
        <v>13277</v>
      </c>
    </row>
    <row r="5873" spans="1:2" x14ac:dyDescent="0.25">
      <c r="A5873" s="57">
        <v>31341410</v>
      </c>
      <c r="B5873" s="58" t="s">
        <v>9667</v>
      </c>
    </row>
    <row r="5874" spans="1:2" x14ac:dyDescent="0.25">
      <c r="A5874" s="57">
        <v>31341411</v>
      </c>
      <c r="B5874" s="58" t="s">
        <v>7621</v>
      </c>
    </row>
    <row r="5875" spans="1:2" x14ac:dyDescent="0.25">
      <c r="A5875" s="57">
        <v>31341412</v>
      </c>
      <c r="B5875" s="58" t="s">
        <v>2711</v>
      </c>
    </row>
    <row r="5876" spans="1:2" x14ac:dyDescent="0.25">
      <c r="A5876" s="57">
        <v>31341413</v>
      </c>
      <c r="B5876" s="58" t="s">
        <v>17626</v>
      </c>
    </row>
    <row r="5877" spans="1:2" x14ac:dyDescent="0.25">
      <c r="A5877" s="57">
        <v>31341501</v>
      </c>
      <c r="B5877" s="58" t="s">
        <v>1413</v>
      </c>
    </row>
    <row r="5878" spans="1:2" x14ac:dyDescent="0.25">
      <c r="A5878" s="57">
        <v>31341502</v>
      </c>
      <c r="B5878" s="58" t="s">
        <v>5776</v>
      </c>
    </row>
    <row r="5879" spans="1:2" x14ac:dyDescent="0.25">
      <c r="A5879" s="57">
        <v>31341503</v>
      </c>
      <c r="B5879" s="58" t="s">
        <v>303</v>
      </c>
    </row>
    <row r="5880" spans="1:2" x14ac:dyDescent="0.25">
      <c r="A5880" s="57">
        <v>31341504</v>
      </c>
      <c r="B5880" s="58" t="s">
        <v>11946</v>
      </c>
    </row>
    <row r="5881" spans="1:2" x14ac:dyDescent="0.25">
      <c r="A5881" s="57">
        <v>31341505</v>
      </c>
      <c r="B5881" s="58" t="s">
        <v>17828</v>
      </c>
    </row>
    <row r="5882" spans="1:2" x14ac:dyDescent="0.25">
      <c r="A5882" s="57">
        <v>31341506</v>
      </c>
      <c r="B5882" s="58" t="s">
        <v>9500</v>
      </c>
    </row>
    <row r="5883" spans="1:2" x14ac:dyDescent="0.25">
      <c r="A5883" s="57">
        <v>31341509</v>
      </c>
      <c r="B5883" s="58" t="s">
        <v>11962</v>
      </c>
    </row>
    <row r="5884" spans="1:2" x14ac:dyDescent="0.25">
      <c r="A5884" s="57">
        <v>31341510</v>
      </c>
      <c r="B5884" s="58" t="s">
        <v>15276</v>
      </c>
    </row>
    <row r="5885" spans="1:2" x14ac:dyDescent="0.25">
      <c r="A5885" s="57">
        <v>31341511</v>
      </c>
      <c r="B5885" s="58" t="s">
        <v>13102</v>
      </c>
    </row>
    <row r="5886" spans="1:2" x14ac:dyDescent="0.25">
      <c r="A5886" s="57">
        <v>31341512</v>
      </c>
      <c r="B5886" s="58" t="s">
        <v>10654</v>
      </c>
    </row>
    <row r="5887" spans="1:2" x14ac:dyDescent="0.25">
      <c r="A5887" s="57">
        <v>31341513</v>
      </c>
      <c r="B5887" s="58" t="s">
        <v>658</v>
      </c>
    </row>
    <row r="5888" spans="1:2" x14ac:dyDescent="0.25">
      <c r="A5888" s="57">
        <v>31341601</v>
      </c>
      <c r="B5888" s="58" t="s">
        <v>18674</v>
      </c>
    </row>
    <row r="5889" spans="1:2" x14ac:dyDescent="0.25">
      <c r="A5889" s="57">
        <v>31341602</v>
      </c>
      <c r="B5889" s="58" t="s">
        <v>6691</v>
      </c>
    </row>
    <row r="5890" spans="1:2" x14ac:dyDescent="0.25">
      <c r="A5890" s="57">
        <v>31341603</v>
      </c>
      <c r="B5890" s="58" t="s">
        <v>13534</v>
      </c>
    </row>
    <row r="5891" spans="1:2" x14ac:dyDescent="0.25">
      <c r="A5891" s="57">
        <v>31341604</v>
      </c>
      <c r="B5891" s="58" t="s">
        <v>4744</v>
      </c>
    </row>
    <row r="5892" spans="1:2" x14ac:dyDescent="0.25">
      <c r="A5892" s="57">
        <v>31341605</v>
      </c>
      <c r="B5892" s="58" t="s">
        <v>3487</v>
      </c>
    </row>
    <row r="5893" spans="1:2" x14ac:dyDescent="0.25">
      <c r="A5893" s="57">
        <v>31341606</v>
      </c>
      <c r="B5893" s="58" t="s">
        <v>4152</v>
      </c>
    </row>
    <row r="5894" spans="1:2" x14ac:dyDescent="0.25">
      <c r="A5894" s="57">
        <v>31341609</v>
      </c>
      <c r="B5894" s="58" t="s">
        <v>7447</v>
      </c>
    </row>
    <row r="5895" spans="1:2" x14ac:dyDescent="0.25">
      <c r="A5895" s="57">
        <v>31341610</v>
      </c>
      <c r="B5895" s="58" t="s">
        <v>16838</v>
      </c>
    </row>
    <row r="5896" spans="1:2" x14ac:dyDescent="0.25">
      <c r="A5896" s="57">
        <v>31341611</v>
      </c>
      <c r="B5896" s="58" t="s">
        <v>4856</v>
      </c>
    </row>
    <row r="5897" spans="1:2" x14ac:dyDescent="0.25">
      <c r="A5897" s="57">
        <v>31341612</v>
      </c>
      <c r="B5897" s="58" t="s">
        <v>10447</v>
      </c>
    </row>
    <row r="5898" spans="1:2" x14ac:dyDescent="0.25">
      <c r="A5898" s="57">
        <v>31341613</v>
      </c>
      <c r="B5898" s="58" t="s">
        <v>9079</v>
      </c>
    </row>
    <row r="5899" spans="1:2" x14ac:dyDescent="0.25">
      <c r="A5899" s="57">
        <v>31341701</v>
      </c>
      <c r="B5899" s="58" t="s">
        <v>6876</v>
      </c>
    </row>
    <row r="5900" spans="1:2" x14ac:dyDescent="0.25">
      <c r="A5900" s="57">
        <v>31341702</v>
      </c>
      <c r="B5900" s="58" t="s">
        <v>6577</v>
      </c>
    </row>
    <row r="5901" spans="1:2" x14ac:dyDescent="0.25">
      <c r="A5901" s="57">
        <v>31341703</v>
      </c>
      <c r="B5901" s="58" t="s">
        <v>18772</v>
      </c>
    </row>
    <row r="5902" spans="1:2" x14ac:dyDescent="0.25">
      <c r="A5902" s="57">
        <v>31341704</v>
      </c>
      <c r="B5902" s="58" t="s">
        <v>14117</v>
      </c>
    </row>
    <row r="5903" spans="1:2" x14ac:dyDescent="0.25">
      <c r="A5903" s="57">
        <v>31341705</v>
      </c>
      <c r="B5903" s="58" t="s">
        <v>17460</v>
      </c>
    </row>
    <row r="5904" spans="1:2" x14ac:dyDescent="0.25">
      <c r="A5904" s="57">
        <v>31341706</v>
      </c>
      <c r="B5904" s="58" t="s">
        <v>2080</v>
      </c>
    </row>
    <row r="5905" spans="1:2" x14ac:dyDescent="0.25">
      <c r="A5905" s="57">
        <v>31341709</v>
      </c>
      <c r="B5905" s="58" t="s">
        <v>14034</v>
      </c>
    </row>
    <row r="5906" spans="1:2" x14ac:dyDescent="0.25">
      <c r="A5906" s="57">
        <v>31341710</v>
      </c>
      <c r="B5906" s="58" t="s">
        <v>4628</v>
      </c>
    </row>
    <row r="5907" spans="1:2" x14ac:dyDescent="0.25">
      <c r="A5907" s="57">
        <v>31341711</v>
      </c>
      <c r="B5907" s="58" t="s">
        <v>16874</v>
      </c>
    </row>
    <row r="5908" spans="1:2" x14ac:dyDescent="0.25">
      <c r="A5908" s="57">
        <v>31341712</v>
      </c>
      <c r="B5908" s="58" t="s">
        <v>6264</v>
      </c>
    </row>
    <row r="5909" spans="1:2" x14ac:dyDescent="0.25">
      <c r="A5909" s="57">
        <v>31341713</v>
      </c>
      <c r="B5909" s="58" t="s">
        <v>17792</v>
      </c>
    </row>
    <row r="5910" spans="1:2" x14ac:dyDescent="0.25">
      <c r="A5910" s="57">
        <v>31351101</v>
      </c>
      <c r="B5910" s="58" t="s">
        <v>2590</v>
      </c>
    </row>
    <row r="5911" spans="1:2" x14ac:dyDescent="0.25">
      <c r="A5911" s="57">
        <v>31351102</v>
      </c>
      <c r="B5911" s="58" t="s">
        <v>2826</v>
      </c>
    </row>
    <row r="5912" spans="1:2" x14ac:dyDescent="0.25">
      <c r="A5912" s="57">
        <v>31351103</v>
      </c>
      <c r="B5912" s="58" t="s">
        <v>1275</v>
      </c>
    </row>
    <row r="5913" spans="1:2" x14ac:dyDescent="0.25">
      <c r="A5913" s="57">
        <v>31351104</v>
      </c>
      <c r="B5913" s="58" t="s">
        <v>6922</v>
      </c>
    </row>
    <row r="5914" spans="1:2" x14ac:dyDescent="0.25">
      <c r="A5914" s="57">
        <v>31351105</v>
      </c>
      <c r="B5914" s="58" t="s">
        <v>578</v>
      </c>
    </row>
    <row r="5915" spans="1:2" x14ac:dyDescent="0.25">
      <c r="A5915" s="57">
        <v>31351106</v>
      </c>
      <c r="B5915" s="58" t="s">
        <v>14594</v>
      </c>
    </row>
    <row r="5916" spans="1:2" x14ac:dyDescent="0.25">
      <c r="A5916" s="57">
        <v>31351109</v>
      </c>
      <c r="B5916" s="58" t="s">
        <v>9127</v>
      </c>
    </row>
    <row r="5917" spans="1:2" x14ac:dyDescent="0.25">
      <c r="A5917" s="57">
        <v>31351110</v>
      </c>
      <c r="B5917" s="58" t="s">
        <v>14248</v>
      </c>
    </row>
    <row r="5918" spans="1:2" x14ac:dyDescent="0.25">
      <c r="A5918" s="57">
        <v>31351111</v>
      </c>
      <c r="B5918" s="58" t="s">
        <v>14883</v>
      </c>
    </row>
    <row r="5919" spans="1:2" x14ac:dyDescent="0.25">
      <c r="A5919" s="57">
        <v>31351112</v>
      </c>
      <c r="B5919" s="58" t="s">
        <v>5530</v>
      </c>
    </row>
    <row r="5920" spans="1:2" x14ac:dyDescent="0.25">
      <c r="A5920" s="57">
        <v>31351113</v>
      </c>
      <c r="B5920" s="58" t="s">
        <v>8056</v>
      </c>
    </row>
    <row r="5921" spans="1:2" x14ac:dyDescent="0.25">
      <c r="A5921" s="57">
        <v>31351201</v>
      </c>
      <c r="B5921" s="58" t="s">
        <v>1995</v>
      </c>
    </row>
    <row r="5922" spans="1:2" x14ac:dyDescent="0.25">
      <c r="A5922" s="57">
        <v>31351202</v>
      </c>
      <c r="B5922" s="58" t="s">
        <v>11390</v>
      </c>
    </row>
    <row r="5923" spans="1:2" x14ac:dyDescent="0.25">
      <c r="A5923" s="57">
        <v>31351203</v>
      </c>
      <c r="B5923" s="58" t="s">
        <v>13669</v>
      </c>
    </row>
    <row r="5924" spans="1:2" x14ac:dyDescent="0.25">
      <c r="A5924" s="57">
        <v>31351204</v>
      </c>
      <c r="B5924" s="58" t="s">
        <v>7124</v>
      </c>
    </row>
    <row r="5925" spans="1:2" x14ac:dyDescent="0.25">
      <c r="A5925" s="57">
        <v>31351205</v>
      </c>
      <c r="B5925" s="58" t="s">
        <v>16872</v>
      </c>
    </row>
    <row r="5926" spans="1:2" x14ac:dyDescent="0.25">
      <c r="A5926" s="57">
        <v>31351206</v>
      </c>
      <c r="B5926" s="58" t="s">
        <v>7904</v>
      </c>
    </row>
    <row r="5927" spans="1:2" x14ac:dyDescent="0.25">
      <c r="A5927" s="57">
        <v>31351209</v>
      </c>
      <c r="B5927" s="58" t="s">
        <v>11382</v>
      </c>
    </row>
    <row r="5928" spans="1:2" x14ac:dyDescent="0.25">
      <c r="A5928" s="57">
        <v>31351210</v>
      </c>
      <c r="B5928" s="58" t="s">
        <v>12774</v>
      </c>
    </row>
    <row r="5929" spans="1:2" x14ac:dyDescent="0.25">
      <c r="A5929" s="57">
        <v>31351211</v>
      </c>
      <c r="B5929" s="58" t="s">
        <v>16111</v>
      </c>
    </row>
    <row r="5930" spans="1:2" x14ac:dyDescent="0.25">
      <c r="A5930" s="57">
        <v>31351212</v>
      </c>
      <c r="B5930" s="58" t="s">
        <v>6556</v>
      </c>
    </row>
    <row r="5931" spans="1:2" x14ac:dyDescent="0.25">
      <c r="A5931" s="57">
        <v>31351213</v>
      </c>
      <c r="B5931" s="58" t="s">
        <v>14780</v>
      </c>
    </row>
    <row r="5932" spans="1:2" x14ac:dyDescent="0.25">
      <c r="A5932" s="57">
        <v>31351301</v>
      </c>
      <c r="B5932" s="58" t="s">
        <v>675</v>
      </c>
    </row>
    <row r="5933" spans="1:2" x14ac:dyDescent="0.25">
      <c r="A5933" s="57">
        <v>31351302</v>
      </c>
      <c r="B5933" s="58" t="s">
        <v>18291</v>
      </c>
    </row>
    <row r="5934" spans="1:2" x14ac:dyDescent="0.25">
      <c r="A5934" s="57">
        <v>31351303</v>
      </c>
      <c r="B5934" s="58" t="s">
        <v>6419</v>
      </c>
    </row>
    <row r="5935" spans="1:2" x14ac:dyDescent="0.25">
      <c r="A5935" s="57">
        <v>31351304</v>
      </c>
      <c r="B5935" s="58" t="s">
        <v>6247</v>
      </c>
    </row>
    <row r="5936" spans="1:2" x14ac:dyDescent="0.25">
      <c r="A5936" s="57">
        <v>31351305</v>
      </c>
      <c r="B5936" s="58" t="s">
        <v>7882</v>
      </c>
    </row>
    <row r="5937" spans="1:2" x14ac:dyDescent="0.25">
      <c r="A5937" s="57">
        <v>31351306</v>
      </c>
      <c r="B5937" s="58" t="s">
        <v>11003</v>
      </c>
    </row>
    <row r="5938" spans="1:2" x14ac:dyDescent="0.25">
      <c r="A5938" s="57">
        <v>31351309</v>
      </c>
      <c r="B5938" s="58" t="s">
        <v>14794</v>
      </c>
    </row>
    <row r="5939" spans="1:2" x14ac:dyDescent="0.25">
      <c r="A5939" s="57">
        <v>31351310</v>
      </c>
      <c r="B5939" s="58" t="s">
        <v>3990</v>
      </c>
    </row>
    <row r="5940" spans="1:2" x14ac:dyDescent="0.25">
      <c r="A5940" s="57">
        <v>31351311</v>
      </c>
      <c r="B5940" s="58" t="s">
        <v>5820</v>
      </c>
    </row>
    <row r="5941" spans="1:2" x14ac:dyDescent="0.25">
      <c r="A5941" s="57">
        <v>31351312</v>
      </c>
      <c r="B5941" s="58" t="s">
        <v>13415</v>
      </c>
    </row>
    <row r="5942" spans="1:2" x14ac:dyDescent="0.25">
      <c r="A5942" s="57">
        <v>31351313</v>
      </c>
      <c r="B5942" s="58" t="s">
        <v>14185</v>
      </c>
    </row>
    <row r="5943" spans="1:2" x14ac:dyDescent="0.25">
      <c r="A5943" s="57">
        <v>31351401</v>
      </c>
      <c r="B5943" s="58" t="s">
        <v>5383</v>
      </c>
    </row>
    <row r="5944" spans="1:2" x14ac:dyDescent="0.25">
      <c r="A5944" s="57">
        <v>31351402</v>
      </c>
      <c r="B5944" s="58" t="s">
        <v>7445</v>
      </c>
    </row>
    <row r="5945" spans="1:2" x14ac:dyDescent="0.25">
      <c r="A5945" s="57">
        <v>31351403</v>
      </c>
      <c r="B5945" s="58" t="s">
        <v>604</v>
      </c>
    </row>
    <row r="5946" spans="1:2" x14ac:dyDescent="0.25">
      <c r="A5946" s="57">
        <v>31351404</v>
      </c>
      <c r="B5946" s="58" t="s">
        <v>4933</v>
      </c>
    </row>
    <row r="5947" spans="1:2" x14ac:dyDescent="0.25">
      <c r="A5947" s="57">
        <v>31351405</v>
      </c>
      <c r="B5947" s="58" t="s">
        <v>7547</v>
      </c>
    </row>
    <row r="5948" spans="1:2" x14ac:dyDescent="0.25">
      <c r="A5948" s="57">
        <v>31351406</v>
      </c>
      <c r="B5948" s="58" t="s">
        <v>530</v>
      </c>
    </row>
    <row r="5949" spans="1:2" x14ac:dyDescent="0.25">
      <c r="A5949" s="57">
        <v>31351409</v>
      </c>
      <c r="B5949" s="58" t="s">
        <v>13275</v>
      </c>
    </row>
    <row r="5950" spans="1:2" x14ac:dyDescent="0.25">
      <c r="A5950" s="57">
        <v>31351410</v>
      </c>
      <c r="B5950" s="58" t="s">
        <v>6466</v>
      </c>
    </row>
    <row r="5951" spans="1:2" x14ac:dyDescent="0.25">
      <c r="A5951" s="57">
        <v>31351411</v>
      </c>
      <c r="B5951" s="58" t="s">
        <v>3787</v>
      </c>
    </row>
    <row r="5952" spans="1:2" x14ac:dyDescent="0.25">
      <c r="A5952" s="57">
        <v>31351412</v>
      </c>
      <c r="B5952" s="58" t="s">
        <v>772</v>
      </c>
    </row>
    <row r="5953" spans="1:2" x14ac:dyDescent="0.25">
      <c r="A5953" s="57">
        <v>31351413</v>
      </c>
      <c r="B5953" s="58" t="s">
        <v>5267</v>
      </c>
    </row>
    <row r="5954" spans="1:2" x14ac:dyDescent="0.25">
      <c r="A5954" s="57">
        <v>31351501</v>
      </c>
      <c r="B5954" s="58" t="s">
        <v>15490</v>
      </c>
    </row>
    <row r="5955" spans="1:2" x14ac:dyDescent="0.25">
      <c r="A5955" s="57">
        <v>31351502</v>
      </c>
      <c r="B5955" s="58" t="s">
        <v>4497</v>
      </c>
    </row>
    <row r="5956" spans="1:2" x14ac:dyDescent="0.25">
      <c r="A5956" s="57">
        <v>31351503</v>
      </c>
      <c r="B5956" s="58" t="s">
        <v>11070</v>
      </c>
    </row>
    <row r="5957" spans="1:2" x14ac:dyDescent="0.25">
      <c r="A5957" s="57">
        <v>31351504</v>
      </c>
      <c r="B5957" s="58" t="s">
        <v>1617</v>
      </c>
    </row>
    <row r="5958" spans="1:2" x14ac:dyDescent="0.25">
      <c r="A5958" s="57">
        <v>31351505</v>
      </c>
      <c r="B5958" s="58" t="s">
        <v>13434</v>
      </c>
    </row>
    <row r="5959" spans="1:2" x14ac:dyDescent="0.25">
      <c r="A5959" s="57">
        <v>31351506</v>
      </c>
      <c r="B5959" s="58" t="s">
        <v>16421</v>
      </c>
    </row>
    <row r="5960" spans="1:2" x14ac:dyDescent="0.25">
      <c r="A5960" s="57">
        <v>31351509</v>
      </c>
      <c r="B5960" s="58" t="s">
        <v>13403</v>
      </c>
    </row>
    <row r="5961" spans="1:2" x14ac:dyDescent="0.25">
      <c r="A5961" s="57">
        <v>31351510</v>
      </c>
      <c r="B5961" s="58" t="s">
        <v>328</v>
      </c>
    </row>
    <row r="5962" spans="1:2" x14ac:dyDescent="0.25">
      <c r="A5962" s="57">
        <v>31351511</v>
      </c>
      <c r="B5962" s="58" t="s">
        <v>11202</v>
      </c>
    </row>
    <row r="5963" spans="1:2" x14ac:dyDescent="0.25">
      <c r="A5963" s="57">
        <v>31351512</v>
      </c>
      <c r="B5963" s="58" t="s">
        <v>7709</v>
      </c>
    </row>
    <row r="5964" spans="1:2" x14ac:dyDescent="0.25">
      <c r="A5964" s="57">
        <v>31351513</v>
      </c>
      <c r="B5964" s="58" t="s">
        <v>6063</v>
      </c>
    </row>
    <row r="5965" spans="1:2" x14ac:dyDescent="0.25">
      <c r="A5965" s="57">
        <v>31351601</v>
      </c>
      <c r="B5965" s="58" t="s">
        <v>1611</v>
      </c>
    </row>
    <row r="5966" spans="1:2" x14ac:dyDescent="0.25">
      <c r="A5966" s="57">
        <v>31351602</v>
      </c>
      <c r="B5966" s="58" t="s">
        <v>5508</v>
      </c>
    </row>
    <row r="5967" spans="1:2" x14ac:dyDescent="0.25">
      <c r="A5967" s="57">
        <v>31351603</v>
      </c>
      <c r="B5967" s="58" t="s">
        <v>17809</v>
      </c>
    </row>
    <row r="5968" spans="1:2" x14ac:dyDescent="0.25">
      <c r="A5968" s="57">
        <v>31351604</v>
      </c>
      <c r="B5968" s="58" t="s">
        <v>12296</v>
      </c>
    </row>
    <row r="5969" spans="1:2" x14ac:dyDescent="0.25">
      <c r="A5969" s="57">
        <v>31351605</v>
      </c>
      <c r="B5969" s="58" t="s">
        <v>15196</v>
      </c>
    </row>
    <row r="5970" spans="1:2" x14ac:dyDescent="0.25">
      <c r="A5970" s="57">
        <v>31351606</v>
      </c>
      <c r="B5970" s="58" t="s">
        <v>10125</v>
      </c>
    </row>
    <row r="5971" spans="1:2" x14ac:dyDescent="0.25">
      <c r="A5971" s="57">
        <v>31351609</v>
      </c>
      <c r="B5971" s="58" t="s">
        <v>9229</v>
      </c>
    </row>
    <row r="5972" spans="1:2" x14ac:dyDescent="0.25">
      <c r="A5972" s="57">
        <v>31351610</v>
      </c>
      <c r="B5972" s="58" t="s">
        <v>1967</v>
      </c>
    </row>
    <row r="5973" spans="1:2" x14ac:dyDescent="0.25">
      <c r="A5973" s="57">
        <v>31351611</v>
      </c>
      <c r="B5973" s="58" t="s">
        <v>10589</v>
      </c>
    </row>
    <row r="5974" spans="1:2" x14ac:dyDescent="0.25">
      <c r="A5974" s="57">
        <v>31351612</v>
      </c>
      <c r="B5974" s="58" t="s">
        <v>8100</v>
      </c>
    </row>
    <row r="5975" spans="1:2" x14ac:dyDescent="0.25">
      <c r="A5975" s="57">
        <v>31351613</v>
      </c>
      <c r="B5975" s="58" t="s">
        <v>13618</v>
      </c>
    </row>
    <row r="5976" spans="1:2" x14ac:dyDescent="0.25">
      <c r="A5976" s="57">
        <v>31351701</v>
      </c>
      <c r="B5976" s="58" t="s">
        <v>1865</v>
      </c>
    </row>
    <row r="5977" spans="1:2" x14ac:dyDescent="0.25">
      <c r="A5977" s="57">
        <v>31351702</v>
      </c>
      <c r="B5977" s="58" t="s">
        <v>2415</v>
      </c>
    </row>
    <row r="5978" spans="1:2" x14ac:dyDescent="0.25">
      <c r="A5978" s="57">
        <v>31351703</v>
      </c>
      <c r="B5978" s="58" t="s">
        <v>3087</v>
      </c>
    </row>
    <row r="5979" spans="1:2" x14ac:dyDescent="0.25">
      <c r="A5979" s="57">
        <v>31351704</v>
      </c>
      <c r="B5979" s="58" t="s">
        <v>12757</v>
      </c>
    </row>
    <row r="5980" spans="1:2" x14ac:dyDescent="0.25">
      <c r="A5980" s="57">
        <v>31351705</v>
      </c>
      <c r="B5980" s="58" t="s">
        <v>7943</v>
      </c>
    </row>
    <row r="5981" spans="1:2" x14ac:dyDescent="0.25">
      <c r="A5981" s="57">
        <v>31351706</v>
      </c>
      <c r="B5981" s="58" t="s">
        <v>14295</v>
      </c>
    </row>
    <row r="5982" spans="1:2" x14ac:dyDescent="0.25">
      <c r="A5982" s="57">
        <v>31351709</v>
      </c>
      <c r="B5982" s="58" t="s">
        <v>8517</v>
      </c>
    </row>
    <row r="5983" spans="1:2" x14ac:dyDescent="0.25">
      <c r="A5983" s="57">
        <v>31351710</v>
      </c>
      <c r="B5983" s="58" t="s">
        <v>9988</v>
      </c>
    </row>
    <row r="5984" spans="1:2" x14ac:dyDescent="0.25">
      <c r="A5984" s="57">
        <v>31351711</v>
      </c>
      <c r="B5984" s="58" t="s">
        <v>18378</v>
      </c>
    </row>
    <row r="5985" spans="1:2" x14ac:dyDescent="0.25">
      <c r="A5985" s="57">
        <v>31351712</v>
      </c>
      <c r="B5985" s="58" t="s">
        <v>93</v>
      </c>
    </row>
    <row r="5986" spans="1:2" x14ac:dyDescent="0.25">
      <c r="A5986" s="57">
        <v>31351713</v>
      </c>
      <c r="B5986" s="58" t="s">
        <v>11947</v>
      </c>
    </row>
    <row r="5987" spans="1:2" x14ac:dyDescent="0.25">
      <c r="A5987" s="57">
        <v>31361101</v>
      </c>
      <c r="B5987" s="58" t="s">
        <v>7459</v>
      </c>
    </row>
    <row r="5988" spans="1:2" x14ac:dyDescent="0.25">
      <c r="A5988" s="57">
        <v>31361102</v>
      </c>
      <c r="B5988" s="58" t="s">
        <v>2852</v>
      </c>
    </row>
    <row r="5989" spans="1:2" x14ac:dyDescent="0.25">
      <c r="A5989" s="57">
        <v>31361103</v>
      </c>
      <c r="B5989" s="58" t="s">
        <v>151</v>
      </c>
    </row>
    <row r="5990" spans="1:2" x14ac:dyDescent="0.25">
      <c r="A5990" s="57">
        <v>31361104</v>
      </c>
      <c r="B5990" s="58" t="s">
        <v>10348</v>
      </c>
    </row>
    <row r="5991" spans="1:2" x14ac:dyDescent="0.25">
      <c r="A5991" s="57">
        <v>31361105</v>
      </c>
      <c r="B5991" s="58" t="s">
        <v>14531</v>
      </c>
    </row>
    <row r="5992" spans="1:2" x14ac:dyDescent="0.25">
      <c r="A5992" s="57">
        <v>31361106</v>
      </c>
      <c r="B5992" s="58" t="s">
        <v>6401</v>
      </c>
    </row>
    <row r="5993" spans="1:2" x14ac:dyDescent="0.25">
      <c r="A5993" s="57">
        <v>31361109</v>
      </c>
      <c r="B5993" s="58" t="s">
        <v>3708</v>
      </c>
    </row>
    <row r="5994" spans="1:2" x14ac:dyDescent="0.25">
      <c r="A5994" s="57">
        <v>31361110</v>
      </c>
      <c r="B5994" s="58" t="s">
        <v>1086</v>
      </c>
    </row>
    <row r="5995" spans="1:2" x14ac:dyDescent="0.25">
      <c r="A5995" s="57">
        <v>31361111</v>
      </c>
      <c r="B5995" s="58" t="s">
        <v>16856</v>
      </c>
    </row>
    <row r="5996" spans="1:2" x14ac:dyDescent="0.25">
      <c r="A5996" s="57">
        <v>31361112</v>
      </c>
      <c r="B5996" s="58" t="s">
        <v>3199</v>
      </c>
    </row>
    <row r="5997" spans="1:2" x14ac:dyDescent="0.25">
      <c r="A5997" s="57">
        <v>31361113</v>
      </c>
      <c r="B5997" s="58" t="s">
        <v>9631</v>
      </c>
    </row>
    <row r="5998" spans="1:2" x14ac:dyDescent="0.25">
      <c r="A5998" s="57">
        <v>31361201</v>
      </c>
      <c r="B5998" s="58" t="s">
        <v>12003</v>
      </c>
    </row>
    <row r="5999" spans="1:2" x14ac:dyDescent="0.25">
      <c r="A5999" s="57">
        <v>31361202</v>
      </c>
      <c r="B5999" s="58" t="s">
        <v>17863</v>
      </c>
    </row>
    <row r="6000" spans="1:2" x14ac:dyDescent="0.25">
      <c r="A6000" s="57">
        <v>31361203</v>
      </c>
      <c r="B6000" s="58" t="s">
        <v>17597</v>
      </c>
    </row>
    <row r="6001" spans="1:2" x14ac:dyDescent="0.25">
      <c r="A6001" s="57">
        <v>31361204</v>
      </c>
      <c r="B6001" s="58" t="s">
        <v>1256</v>
      </c>
    </row>
    <row r="6002" spans="1:2" x14ac:dyDescent="0.25">
      <c r="A6002" s="57">
        <v>31361205</v>
      </c>
      <c r="B6002" s="58" t="s">
        <v>16187</v>
      </c>
    </row>
    <row r="6003" spans="1:2" x14ac:dyDescent="0.25">
      <c r="A6003" s="57">
        <v>31361206</v>
      </c>
      <c r="B6003" s="58" t="s">
        <v>15872</v>
      </c>
    </row>
    <row r="6004" spans="1:2" x14ac:dyDescent="0.25">
      <c r="A6004" s="57">
        <v>31361209</v>
      </c>
      <c r="B6004" s="58" t="s">
        <v>11883</v>
      </c>
    </row>
    <row r="6005" spans="1:2" x14ac:dyDescent="0.25">
      <c r="A6005" s="57">
        <v>31361210</v>
      </c>
      <c r="B6005" s="58" t="s">
        <v>17706</v>
      </c>
    </row>
    <row r="6006" spans="1:2" x14ac:dyDescent="0.25">
      <c r="A6006" s="57">
        <v>31361211</v>
      </c>
      <c r="B6006" s="58" t="s">
        <v>3291</v>
      </c>
    </row>
    <row r="6007" spans="1:2" x14ac:dyDescent="0.25">
      <c r="A6007" s="57">
        <v>31361212</v>
      </c>
      <c r="B6007" s="58" t="s">
        <v>1039</v>
      </c>
    </row>
    <row r="6008" spans="1:2" x14ac:dyDescent="0.25">
      <c r="A6008" s="57">
        <v>31361213</v>
      </c>
      <c r="B6008" s="58" t="s">
        <v>13587</v>
      </c>
    </row>
    <row r="6009" spans="1:2" x14ac:dyDescent="0.25">
      <c r="A6009" s="57">
        <v>31361301</v>
      </c>
      <c r="B6009" s="58" t="s">
        <v>13242</v>
      </c>
    </row>
    <row r="6010" spans="1:2" x14ac:dyDescent="0.25">
      <c r="A6010" s="57">
        <v>31361302</v>
      </c>
      <c r="B6010" s="58" t="s">
        <v>16245</v>
      </c>
    </row>
    <row r="6011" spans="1:2" x14ac:dyDescent="0.25">
      <c r="A6011" s="57">
        <v>31361303</v>
      </c>
      <c r="B6011" s="58" t="s">
        <v>6714</v>
      </c>
    </row>
    <row r="6012" spans="1:2" x14ac:dyDescent="0.25">
      <c r="A6012" s="57">
        <v>31361304</v>
      </c>
      <c r="B6012" s="58" t="s">
        <v>5185</v>
      </c>
    </row>
    <row r="6013" spans="1:2" x14ac:dyDescent="0.25">
      <c r="A6013" s="57">
        <v>31361305</v>
      </c>
      <c r="B6013" s="58" t="s">
        <v>2154</v>
      </c>
    </row>
    <row r="6014" spans="1:2" x14ac:dyDescent="0.25">
      <c r="A6014" s="57">
        <v>31361306</v>
      </c>
      <c r="B6014" s="58" t="s">
        <v>8351</v>
      </c>
    </row>
    <row r="6015" spans="1:2" x14ac:dyDescent="0.25">
      <c r="A6015" s="57">
        <v>31361309</v>
      </c>
      <c r="B6015" s="58" t="s">
        <v>14408</v>
      </c>
    </row>
    <row r="6016" spans="1:2" x14ac:dyDescent="0.25">
      <c r="A6016" s="57">
        <v>31361310</v>
      </c>
      <c r="B6016" s="58" t="s">
        <v>10560</v>
      </c>
    </row>
    <row r="6017" spans="1:2" x14ac:dyDescent="0.25">
      <c r="A6017" s="57">
        <v>31361311</v>
      </c>
      <c r="B6017" s="58" t="s">
        <v>14045</v>
      </c>
    </row>
    <row r="6018" spans="1:2" x14ac:dyDescent="0.25">
      <c r="A6018" s="57">
        <v>31361312</v>
      </c>
      <c r="B6018" s="58" t="s">
        <v>17603</v>
      </c>
    </row>
    <row r="6019" spans="1:2" x14ac:dyDescent="0.25">
      <c r="A6019" s="57">
        <v>31361313</v>
      </c>
      <c r="B6019" s="58" t="s">
        <v>16424</v>
      </c>
    </row>
    <row r="6020" spans="1:2" x14ac:dyDescent="0.25">
      <c r="A6020" s="57">
        <v>31361401</v>
      </c>
      <c r="B6020" s="58" t="s">
        <v>7566</v>
      </c>
    </row>
    <row r="6021" spans="1:2" x14ac:dyDescent="0.25">
      <c r="A6021" s="57">
        <v>31361402</v>
      </c>
      <c r="B6021" s="58" t="s">
        <v>742</v>
      </c>
    </row>
    <row r="6022" spans="1:2" x14ac:dyDescent="0.25">
      <c r="A6022" s="57">
        <v>31361403</v>
      </c>
      <c r="B6022" s="58" t="s">
        <v>17203</v>
      </c>
    </row>
    <row r="6023" spans="1:2" x14ac:dyDescent="0.25">
      <c r="A6023" s="57">
        <v>31361404</v>
      </c>
      <c r="B6023" s="58" t="s">
        <v>2221</v>
      </c>
    </row>
    <row r="6024" spans="1:2" x14ac:dyDescent="0.25">
      <c r="A6024" s="57">
        <v>31361405</v>
      </c>
      <c r="B6024" s="58" t="s">
        <v>12411</v>
      </c>
    </row>
    <row r="6025" spans="1:2" x14ac:dyDescent="0.25">
      <c r="A6025" s="57">
        <v>31361406</v>
      </c>
      <c r="B6025" s="58" t="s">
        <v>8223</v>
      </c>
    </row>
    <row r="6026" spans="1:2" x14ac:dyDescent="0.25">
      <c r="A6026" s="57">
        <v>31361409</v>
      </c>
      <c r="B6026" s="58" t="s">
        <v>14144</v>
      </c>
    </row>
    <row r="6027" spans="1:2" x14ac:dyDescent="0.25">
      <c r="A6027" s="57">
        <v>31361410</v>
      </c>
      <c r="B6027" s="58" t="s">
        <v>13076</v>
      </c>
    </row>
    <row r="6028" spans="1:2" x14ac:dyDescent="0.25">
      <c r="A6028" s="57">
        <v>31361411</v>
      </c>
      <c r="B6028" s="58" t="s">
        <v>7178</v>
      </c>
    </row>
    <row r="6029" spans="1:2" x14ac:dyDescent="0.25">
      <c r="A6029" s="57">
        <v>31361412</v>
      </c>
      <c r="B6029" s="58" t="s">
        <v>10305</v>
      </c>
    </row>
    <row r="6030" spans="1:2" x14ac:dyDescent="0.25">
      <c r="A6030" s="57">
        <v>31361413</v>
      </c>
      <c r="B6030" s="58" t="s">
        <v>10264</v>
      </c>
    </row>
    <row r="6031" spans="1:2" x14ac:dyDescent="0.25">
      <c r="A6031" s="57">
        <v>31361501</v>
      </c>
      <c r="B6031" s="58" t="s">
        <v>6357</v>
      </c>
    </row>
    <row r="6032" spans="1:2" x14ac:dyDescent="0.25">
      <c r="A6032" s="57">
        <v>31361502</v>
      </c>
      <c r="B6032" s="58" t="s">
        <v>11758</v>
      </c>
    </row>
    <row r="6033" spans="1:2" x14ac:dyDescent="0.25">
      <c r="A6033" s="57">
        <v>31361503</v>
      </c>
      <c r="B6033" s="58" t="s">
        <v>10954</v>
      </c>
    </row>
    <row r="6034" spans="1:2" x14ac:dyDescent="0.25">
      <c r="A6034" s="57">
        <v>31361504</v>
      </c>
      <c r="B6034" s="58" t="s">
        <v>5319</v>
      </c>
    </row>
    <row r="6035" spans="1:2" x14ac:dyDescent="0.25">
      <c r="A6035" s="57">
        <v>31361505</v>
      </c>
      <c r="B6035" s="58" t="s">
        <v>10257</v>
      </c>
    </row>
    <row r="6036" spans="1:2" x14ac:dyDescent="0.25">
      <c r="A6036" s="57">
        <v>31361506</v>
      </c>
      <c r="B6036" s="58" t="s">
        <v>10812</v>
      </c>
    </row>
    <row r="6037" spans="1:2" x14ac:dyDescent="0.25">
      <c r="A6037" s="57">
        <v>31361509</v>
      </c>
      <c r="B6037" s="58" t="s">
        <v>18723</v>
      </c>
    </row>
    <row r="6038" spans="1:2" x14ac:dyDescent="0.25">
      <c r="A6038" s="57">
        <v>31361510</v>
      </c>
      <c r="B6038" s="58" t="s">
        <v>6235</v>
      </c>
    </row>
    <row r="6039" spans="1:2" x14ac:dyDescent="0.25">
      <c r="A6039" s="57">
        <v>31361511</v>
      </c>
      <c r="B6039" s="58" t="s">
        <v>18545</v>
      </c>
    </row>
    <row r="6040" spans="1:2" x14ac:dyDescent="0.25">
      <c r="A6040" s="57">
        <v>31361512</v>
      </c>
      <c r="B6040" s="58" t="s">
        <v>5239</v>
      </c>
    </row>
    <row r="6041" spans="1:2" x14ac:dyDescent="0.25">
      <c r="A6041" s="57">
        <v>31361513</v>
      </c>
      <c r="B6041" s="58" t="s">
        <v>6821</v>
      </c>
    </row>
    <row r="6042" spans="1:2" x14ac:dyDescent="0.25">
      <c r="A6042" s="57">
        <v>31361601</v>
      </c>
      <c r="B6042" s="58" t="s">
        <v>6472</v>
      </c>
    </row>
    <row r="6043" spans="1:2" x14ac:dyDescent="0.25">
      <c r="A6043" s="57">
        <v>31361602</v>
      </c>
      <c r="B6043" s="58" t="s">
        <v>14537</v>
      </c>
    </row>
    <row r="6044" spans="1:2" x14ac:dyDescent="0.25">
      <c r="A6044" s="57">
        <v>31361603</v>
      </c>
      <c r="B6044" s="58" t="s">
        <v>9467</v>
      </c>
    </row>
    <row r="6045" spans="1:2" x14ac:dyDescent="0.25">
      <c r="A6045" s="57">
        <v>31361604</v>
      </c>
      <c r="B6045" s="58" t="s">
        <v>6626</v>
      </c>
    </row>
    <row r="6046" spans="1:2" x14ac:dyDescent="0.25">
      <c r="A6046" s="57">
        <v>31361605</v>
      </c>
      <c r="B6046" s="58" t="s">
        <v>11153</v>
      </c>
    </row>
    <row r="6047" spans="1:2" x14ac:dyDescent="0.25">
      <c r="A6047" s="57">
        <v>31361606</v>
      </c>
      <c r="B6047" s="58" t="s">
        <v>285</v>
      </c>
    </row>
    <row r="6048" spans="1:2" x14ac:dyDescent="0.25">
      <c r="A6048" s="57">
        <v>31361609</v>
      </c>
      <c r="B6048" s="58" t="s">
        <v>3438</v>
      </c>
    </row>
    <row r="6049" spans="1:2" x14ac:dyDescent="0.25">
      <c r="A6049" s="57">
        <v>31361610</v>
      </c>
      <c r="B6049" s="58" t="s">
        <v>16885</v>
      </c>
    </row>
    <row r="6050" spans="1:2" x14ac:dyDescent="0.25">
      <c r="A6050" s="57">
        <v>31361611</v>
      </c>
      <c r="B6050" s="58" t="s">
        <v>6898</v>
      </c>
    </row>
    <row r="6051" spans="1:2" x14ac:dyDescent="0.25">
      <c r="A6051" s="57">
        <v>31361612</v>
      </c>
      <c r="B6051" s="58" t="s">
        <v>14313</v>
      </c>
    </row>
    <row r="6052" spans="1:2" x14ac:dyDescent="0.25">
      <c r="A6052" s="57">
        <v>31361613</v>
      </c>
      <c r="B6052" s="58" t="s">
        <v>9757</v>
      </c>
    </row>
    <row r="6053" spans="1:2" x14ac:dyDescent="0.25">
      <c r="A6053" s="57">
        <v>31361701</v>
      </c>
      <c r="B6053" s="58" t="s">
        <v>15546</v>
      </c>
    </row>
    <row r="6054" spans="1:2" x14ac:dyDescent="0.25">
      <c r="A6054" s="57">
        <v>31361702</v>
      </c>
      <c r="B6054" s="58" t="s">
        <v>10819</v>
      </c>
    </row>
    <row r="6055" spans="1:2" x14ac:dyDescent="0.25">
      <c r="A6055" s="57">
        <v>31361703</v>
      </c>
      <c r="B6055" s="58" t="s">
        <v>17074</v>
      </c>
    </row>
    <row r="6056" spans="1:2" x14ac:dyDescent="0.25">
      <c r="A6056" s="57">
        <v>31361704</v>
      </c>
      <c r="B6056" s="58" t="s">
        <v>7916</v>
      </c>
    </row>
    <row r="6057" spans="1:2" x14ac:dyDescent="0.25">
      <c r="A6057" s="57">
        <v>31361705</v>
      </c>
      <c r="B6057" s="58" t="s">
        <v>404</v>
      </c>
    </row>
    <row r="6058" spans="1:2" x14ac:dyDescent="0.25">
      <c r="A6058" s="57">
        <v>31361706</v>
      </c>
      <c r="B6058" s="58" t="s">
        <v>424</v>
      </c>
    </row>
    <row r="6059" spans="1:2" x14ac:dyDescent="0.25">
      <c r="A6059" s="57">
        <v>31361709</v>
      </c>
      <c r="B6059" s="58" t="s">
        <v>16619</v>
      </c>
    </row>
    <row r="6060" spans="1:2" x14ac:dyDescent="0.25">
      <c r="A6060" s="57">
        <v>31361710</v>
      </c>
      <c r="B6060" s="58" t="s">
        <v>2388</v>
      </c>
    </row>
    <row r="6061" spans="1:2" x14ac:dyDescent="0.25">
      <c r="A6061" s="57">
        <v>31361711</v>
      </c>
      <c r="B6061" s="58" t="s">
        <v>7707</v>
      </c>
    </row>
    <row r="6062" spans="1:2" x14ac:dyDescent="0.25">
      <c r="A6062" s="57">
        <v>31361712</v>
      </c>
      <c r="B6062" s="58" t="s">
        <v>18212</v>
      </c>
    </row>
    <row r="6063" spans="1:2" x14ac:dyDescent="0.25">
      <c r="A6063" s="57">
        <v>31361713</v>
      </c>
      <c r="B6063" s="58" t="s">
        <v>4063</v>
      </c>
    </row>
    <row r="6064" spans="1:2" x14ac:dyDescent="0.25">
      <c r="A6064" s="57">
        <v>31371001</v>
      </c>
      <c r="B6064" s="58" t="s">
        <v>18140</v>
      </c>
    </row>
    <row r="6065" spans="1:2" x14ac:dyDescent="0.25">
      <c r="A6065" s="57">
        <v>31371002</v>
      </c>
      <c r="B6065" s="58" t="s">
        <v>11876</v>
      </c>
    </row>
    <row r="6066" spans="1:2" x14ac:dyDescent="0.25">
      <c r="A6066" s="57">
        <v>31371003</v>
      </c>
      <c r="B6066" s="58" t="s">
        <v>9171</v>
      </c>
    </row>
    <row r="6067" spans="1:2" x14ac:dyDescent="0.25">
      <c r="A6067" s="57">
        <v>31371101</v>
      </c>
      <c r="B6067" s="58" t="s">
        <v>7213</v>
      </c>
    </row>
    <row r="6068" spans="1:2" x14ac:dyDescent="0.25">
      <c r="A6068" s="57">
        <v>31371102</v>
      </c>
      <c r="B6068" s="58" t="s">
        <v>5903</v>
      </c>
    </row>
    <row r="6069" spans="1:2" x14ac:dyDescent="0.25">
      <c r="A6069" s="57">
        <v>31371103</v>
      </c>
      <c r="B6069" s="58" t="s">
        <v>9977</v>
      </c>
    </row>
    <row r="6070" spans="1:2" x14ac:dyDescent="0.25">
      <c r="A6070" s="57">
        <v>31371104</v>
      </c>
      <c r="B6070" s="58" t="s">
        <v>18205</v>
      </c>
    </row>
    <row r="6071" spans="1:2" x14ac:dyDescent="0.25">
      <c r="A6071" s="57">
        <v>31371105</v>
      </c>
      <c r="B6071" s="58" t="s">
        <v>14877</v>
      </c>
    </row>
    <row r="6072" spans="1:2" x14ac:dyDescent="0.25">
      <c r="A6072" s="57">
        <v>31371106</v>
      </c>
      <c r="B6072" s="58" t="s">
        <v>884</v>
      </c>
    </row>
    <row r="6073" spans="1:2" x14ac:dyDescent="0.25">
      <c r="A6073" s="57">
        <v>31371107</v>
      </c>
      <c r="B6073" s="58" t="s">
        <v>13404</v>
      </c>
    </row>
    <row r="6074" spans="1:2" x14ac:dyDescent="0.25">
      <c r="A6074" s="57">
        <v>31371201</v>
      </c>
      <c r="B6074" s="58" t="s">
        <v>10220</v>
      </c>
    </row>
    <row r="6075" spans="1:2" x14ac:dyDescent="0.25">
      <c r="A6075" s="57">
        <v>31371202</v>
      </c>
      <c r="B6075" s="58" t="s">
        <v>18587</v>
      </c>
    </row>
    <row r="6076" spans="1:2" x14ac:dyDescent="0.25">
      <c r="A6076" s="57">
        <v>31371203</v>
      </c>
      <c r="B6076" s="58" t="s">
        <v>18088</v>
      </c>
    </row>
    <row r="6077" spans="1:2" x14ac:dyDescent="0.25">
      <c r="A6077" s="57">
        <v>31371204</v>
      </c>
      <c r="B6077" s="58" t="s">
        <v>7865</v>
      </c>
    </row>
    <row r="6078" spans="1:2" x14ac:dyDescent="0.25">
      <c r="A6078" s="57">
        <v>31371205</v>
      </c>
      <c r="B6078" s="58" t="s">
        <v>13014</v>
      </c>
    </row>
    <row r="6079" spans="1:2" x14ac:dyDescent="0.25">
      <c r="A6079" s="57">
        <v>31371206</v>
      </c>
      <c r="B6079" s="58" t="s">
        <v>6342</v>
      </c>
    </row>
    <row r="6080" spans="1:2" x14ac:dyDescent="0.25">
      <c r="A6080" s="57">
        <v>31371207</v>
      </c>
      <c r="B6080" s="58" t="s">
        <v>654</v>
      </c>
    </row>
    <row r="6081" spans="1:2" x14ac:dyDescent="0.25">
      <c r="A6081" s="57">
        <v>31371208</v>
      </c>
      <c r="B6081" s="58" t="s">
        <v>5468</v>
      </c>
    </row>
    <row r="6082" spans="1:2" x14ac:dyDescent="0.25">
      <c r="A6082" s="57">
        <v>31371209</v>
      </c>
      <c r="B6082" s="58" t="s">
        <v>15635</v>
      </c>
    </row>
    <row r="6083" spans="1:2" x14ac:dyDescent="0.25">
      <c r="A6083" s="57">
        <v>31371301</v>
      </c>
      <c r="B6083" s="58" t="s">
        <v>5543</v>
      </c>
    </row>
    <row r="6084" spans="1:2" x14ac:dyDescent="0.25">
      <c r="A6084" s="57">
        <v>31371302</v>
      </c>
      <c r="B6084" s="58" t="s">
        <v>4372</v>
      </c>
    </row>
    <row r="6085" spans="1:2" x14ac:dyDescent="0.25">
      <c r="A6085" s="57">
        <v>31371401</v>
      </c>
      <c r="B6085" s="58" t="s">
        <v>6534</v>
      </c>
    </row>
    <row r="6086" spans="1:2" x14ac:dyDescent="0.25">
      <c r="A6086" s="57">
        <v>31381001</v>
      </c>
      <c r="B6086" s="58" t="s">
        <v>10861</v>
      </c>
    </row>
    <row r="6087" spans="1:2" x14ac:dyDescent="0.25">
      <c r="A6087" s="57">
        <v>31381002</v>
      </c>
      <c r="B6087" s="58" t="s">
        <v>1457</v>
      </c>
    </row>
    <row r="6088" spans="1:2" x14ac:dyDescent="0.25">
      <c r="A6088" s="57">
        <v>31381003</v>
      </c>
      <c r="B6088" s="58" t="s">
        <v>18732</v>
      </c>
    </row>
    <row r="6089" spans="1:2" x14ac:dyDescent="0.25">
      <c r="A6089" s="57">
        <v>31381004</v>
      </c>
      <c r="B6089" s="58" t="s">
        <v>78</v>
      </c>
    </row>
    <row r="6090" spans="1:2" x14ac:dyDescent="0.25">
      <c r="A6090" s="57">
        <v>31381005</v>
      </c>
      <c r="B6090" s="58" t="s">
        <v>2209</v>
      </c>
    </row>
    <row r="6091" spans="1:2" x14ac:dyDescent="0.25">
      <c r="A6091" s="57">
        <v>32101502</v>
      </c>
      <c r="B6091" s="58" t="s">
        <v>16887</v>
      </c>
    </row>
    <row r="6092" spans="1:2" x14ac:dyDescent="0.25">
      <c r="A6092" s="57">
        <v>32101503</v>
      </c>
      <c r="B6092" s="58" t="s">
        <v>18448</v>
      </c>
    </row>
    <row r="6093" spans="1:2" x14ac:dyDescent="0.25">
      <c r="A6093" s="57">
        <v>32101504</v>
      </c>
      <c r="B6093" s="58" t="s">
        <v>4374</v>
      </c>
    </row>
    <row r="6094" spans="1:2" x14ac:dyDescent="0.25">
      <c r="A6094" s="57">
        <v>32101505</v>
      </c>
      <c r="B6094" s="58" t="s">
        <v>9758</v>
      </c>
    </row>
    <row r="6095" spans="1:2" x14ac:dyDescent="0.25">
      <c r="A6095" s="57">
        <v>32101506</v>
      </c>
      <c r="B6095" s="58" t="s">
        <v>15018</v>
      </c>
    </row>
    <row r="6096" spans="1:2" x14ac:dyDescent="0.25">
      <c r="A6096" s="57">
        <v>32101507</v>
      </c>
      <c r="B6096" s="58" t="s">
        <v>7367</v>
      </c>
    </row>
    <row r="6097" spans="1:2" x14ac:dyDescent="0.25">
      <c r="A6097" s="57">
        <v>32101508</v>
      </c>
      <c r="B6097" s="58" t="s">
        <v>5004</v>
      </c>
    </row>
    <row r="6098" spans="1:2" x14ac:dyDescent="0.25">
      <c r="A6098" s="57">
        <v>32101509</v>
      </c>
      <c r="B6098" s="58" t="s">
        <v>8104</v>
      </c>
    </row>
    <row r="6099" spans="1:2" x14ac:dyDescent="0.25">
      <c r="A6099" s="57">
        <v>32101510</v>
      </c>
      <c r="B6099" s="58" t="s">
        <v>365</v>
      </c>
    </row>
    <row r="6100" spans="1:2" x14ac:dyDescent="0.25">
      <c r="A6100" s="57">
        <v>32101512</v>
      </c>
      <c r="B6100" s="58" t="s">
        <v>16060</v>
      </c>
    </row>
    <row r="6101" spans="1:2" x14ac:dyDescent="0.25">
      <c r="A6101" s="57">
        <v>32101513</v>
      </c>
      <c r="B6101" s="58" t="s">
        <v>11522</v>
      </c>
    </row>
    <row r="6102" spans="1:2" x14ac:dyDescent="0.25">
      <c r="A6102" s="57">
        <v>32101514</v>
      </c>
      <c r="B6102" s="58" t="s">
        <v>18500</v>
      </c>
    </row>
    <row r="6103" spans="1:2" x14ac:dyDescent="0.25">
      <c r="A6103" s="57">
        <v>32101515</v>
      </c>
      <c r="B6103" s="58" t="s">
        <v>5896</v>
      </c>
    </row>
    <row r="6104" spans="1:2" x14ac:dyDescent="0.25">
      <c r="A6104" s="57">
        <v>32101516</v>
      </c>
      <c r="B6104" s="58" t="s">
        <v>6353</v>
      </c>
    </row>
    <row r="6105" spans="1:2" x14ac:dyDescent="0.25">
      <c r="A6105" s="57">
        <v>32101517</v>
      </c>
      <c r="B6105" s="58" t="s">
        <v>10118</v>
      </c>
    </row>
    <row r="6106" spans="1:2" x14ac:dyDescent="0.25">
      <c r="A6106" s="57">
        <v>32101518</v>
      </c>
      <c r="B6106" s="58" t="s">
        <v>15366</v>
      </c>
    </row>
    <row r="6107" spans="1:2" x14ac:dyDescent="0.25">
      <c r="A6107" s="57">
        <v>32101519</v>
      </c>
      <c r="B6107" s="58" t="s">
        <v>18222</v>
      </c>
    </row>
    <row r="6108" spans="1:2" x14ac:dyDescent="0.25">
      <c r="A6108" s="57">
        <v>32101520</v>
      </c>
      <c r="B6108" s="58" t="s">
        <v>11439</v>
      </c>
    </row>
    <row r="6109" spans="1:2" x14ac:dyDescent="0.25">
      <c r="A6109" s="57">
        <v>32101521</v>
      </c>
      <c r="B6109" s="58" t="s">
        <v>6179</v>
      </c>
    </row>
    <row r="6110" spans="1:2" x14ac:dyDescent="0.25">
      <c r="A6110" s="57">
        <v>32101522</v>
      </c>
      <c r="B6110" s="58" t="s">
        <v>15931</v>
      </c>
    </row>
    <row r="6111" spans="1:2" x14ac:dyDescent="0.25">
      <c r="A6111" s="57">
        <v>32101523</v>
      </c>
      <c r="B6111" s="58" t="s">
        <v>15355</v>
      </c>
    </row>
    <row r="6112" spans="1:2" x14ac:dyDescent="0.25">
      <c r="A6112" s="57">
        <v>32101524</v>
      </c>
      <c r="B6112" s="58" t="s">
        <v>18608</v>
      </c>
    </row>
    <row r="6113" spans="1:2" x14ac:dyDescent="0.25">
      <c r="A6113" s="57">
        <v>32101525</v>
      </c>
      <c r="B6113" s="58" t="s">
        <v>2821</v>
      </c>
    </row>
    <row r="6114" spans="1:2" x14ac:dyDescent="0.25">
      <c r="A6114" s="57">
        <v>32101526</v>
      </c>
      <c r="B6114" s="58" t="s">
        <v>14602</v>
      </c>
    </row>
    <row r="6115" spans="1:2" x14ac:dyDescent="0.25">
      <c r="A6115" s="57">
        <v>32101527</v>
      </c>
      <c r="B6115" s="58" t="s">
        <v>6311</v>
      </c>
    </row>
    <row r="6116" spans="1:2" x14ac:dyDescent="0.25">
      <c r="A6116" s="57">
        <v>32101528</v>
      </c>
      <c r="B6116" s="58" t="s">
        <v>16665</v>
      </c>
    </row>
    <row r="6117" spans="1:2" x14ac:dyDescent="0.25">
      <c r="A6117" s="57">
        <v>32101601</v>
      </c>
      <c r="B6117" s="58" t="s">
        <v>8119</v>
      </c>
    </row>
    <row r="6118" spans="1:2" x14ac:dyDescent="0.25">
      <c r="A6118" s="57">
        <v>32101602</v>
      </c>
      <c r="B6118" s="58" t="s">
        <v>9680</v>
      </c>
    </row>
    <row r="6119" spans="1:2" x14ac:dyDescent="0.25">
      <c r="A6119" s="57">
        <v>32101603</v>
      </c>
      <c r="B6119" s="58" t="s">
        <v>14919</v>
      </c>
    </row>
    <row r="6120" spans="1:2" x14ac:dyDescent="0.25">
      <c r="A6120" s="57">
        <v>32101604</v>
      </c>
      <c r="B6120" s="58" t="s">
        <v>10159</v>
      </c>
    </row>
    <row r="6121" spans="1:2" x14ac:dyDescent="0.25">
      <c r="A6121" s="57">
        <v>32101605</v>
      </c>
      <c r="B6121" s="58" t="s">
        <v>1598</v>
      </c>
    </row>
    <row r="6122" spans="1:2" x14ac:dyDescent="0.25">
      <c r="A6122" s="57">
        <v>32101606</v>
      </c>
      <c r="B6122" s="58" t="s">
        <v>18607</v>
      </c>
    </row>
    <row r="6123" spans="1:2" x14ac:dyDescent="0.25">
      <c r="A6123" s="57">
        <v>32101607</v>
      </c>
      <c r="B6123" s="58" t="s">
        <v>2500</v>
      </c>
    </row>
    <row r="6124" spans="1:2" x14ac:dyDescent="0.25">
      <c r="A6124" s="57">
        <v>32101608</v>
      </c>
      <c r="B6124" s="58" t="s">
        <v>11083</v>
      </c>
    </row>
    <row r="6125" spans="1:2" x14ac:dyDescent="0.25">
      <c r="A6125" s="57">
        <v>32101609</v>
      </c>
      <c r="B6125" s="58" t="s">
        <v>4456</v>
      </c>
    </row>
    <row r="6126" spans="1:2" x14ac:dyDescent="0.25">
      <c r="A6126" s="57">
        <v>32101611</v>
      </c>
      <c r="B6126" s="58" t="s">
        <v>8264</v>
      </c>
    </row>
    <row r="6127" spans="1:2" x14ac:dyDescent="0.25">
      <c r="A6127" s="57">
        <v>32101612</v>
      </c>
      <c r="B6127" s="58" t="s">
        <v>9379</v>
      </c>
    </row>
    <row r="6128" spans="1:2" x14ac:dyDescent="0.25">
      <c r="A6128" s="57">
        <v>32101613</v>
      </c>
      <c r="B6128" s="58" t="s">
        <v>1563</v>
      </c>
    </row>
    <row r="6129" spans="1:2" x14ac:dyDescent="0.25">
      <c r="A6129" s="57">
        <v>32101614</v>
      </c>
      <c r="B6129" s="58" t="s">
        <v>4850</v>
      </c>
    </row>
    <row r="6130" spans="1:2" x14ac:dyDescent="0.25">
      <c r="A6130" s="57">
        <v>32101615</v>
      </c>
      <c r="B6130" s="58" t="s">
        <v>2342</v>
      </c>
    </row>
    <row r="6131" spans="1:2" x14ac:dyDescent="0.25">
      <c r="A6131" s="57">
        <v>32101616</v>
      </c>
      <c r="B6131" s="58" t="s">
        <v>8959</v>
      </c>
    </row>
    <row r="6132" spans="1:2" x14ac:dyDescent="0.25">
      <c r="A6132" s="57">
        <v>32101617</v>
      </c>
      <c r="B6132" s="58" t="s">
        <v>8397</v>
      </c>
    </row>
    <row r="6133" spans="1:2" x14ac:dyDescent="0.25">
      <c r="A6133" s="57">
        <v>32101618</v>
      </c>
      <c r="B6133" s="58" t="s">
        <v>12311</v>
      </c>
    </row>
    <row r="6134" spans="1:2" x14ac:dyDescent="0.25">
      <c r="A6134" s="57">
        <v>32101619</v>
      </c>
      <c r="B6134" s="58" t="s">
        <v>17453</v>
      </c>
    </row>
    <row r="6135" spans="1:2" x14ac:dyDescent="0.25">
      <c r="A6135" s="57">
        <v>32101620</v>
      </c>
      <c r="B6135" s="58" t="s">
        <v>6232</v>
      </c>
    </row>
    <row r="6136" spans="1:2" x14ac:dyDescent="0.25">
      <c r="A6136" s="57">
        <v>32101621</v>
      </c>
      <c r="B6136" s="58" t="s">
        <v>683</v>
      </c>
    </row>
    <row r="6137" spans="1:2" x14ac:dyDescent="0.25">
      <c r="A6137" s="57">
        <v>32101622</v>
      </c>
      <c r="B6137" s="58" t="s">
        <v>4557</v>
      </c>
    </row>
    <row r="6138" spans="1:2" x14ac:dyDescent="0.25">
      <c r="A6138" s="57">
        <v>32101623</v>
      </c>
      <c r="B6138" s="58" t="s">
        <v>2477</v>
      </c>
    </row>
    <row r="6139" spans="1:2" x14ac:dyDescent="0.25">
      <c r="A6139" s="57">
        <v>32101624</v>
      </c>
      <c r="B6139" s="58" t="s">
        <v>12903</v>
      </c>
    </row>
    <row r="6140" spans="1:2" x14ac:dyDescent="0.25">
      <c r="A6140" s="57">
        <v>32101625</v>
      </c>
      <c r="B6140" s="58" t="s">
        <v>15785</v>
      </c>
    </row>
    <row r="6141" spans="1:2" x14ac:dyDescent="0.25">
      <c r="A6141" s="57">
        <v>32101626</v>
      </c>
      <c r="B6141" s="58" t="s">
        <v>1077</v>
      </c>
    </row>
    <row r="6142" spans="1:2" x14ac:dyDescent="0.25">
      <c r="A6142" s="57">
        <v>32101627</v>
      </c>
      <c r="B6142" s="58" t="s">
        <v>3960</v>
      </c>
    </row>
    <row r="6143" spans="1:2" x14ac:dyDescent="0.25">
      <c r="A6143" s="57">
        <v>32101628</v>
      </c>
      <c r="B6143" s="58" t="s">
        <v>18724</v>
      </c>
    </row>
    <row r="6144" spans="1:2" x14ac:dyDescent="0.25">
      <c r="A6144" s="57">
        <v>32101629</v>
      </c>
      <c r="B6144" s="58" t="s">
        <v>14139</v>
      </c>
    </row>
    <row r="6145" spans="1:2" x14ac:dyDescent="0.25">
      <c r="A6145" s="57">
        <v>32101630</v>
      </c>
      <c r="B6145" s="58" t="s">
        <v>15841</v>
      </c>
    </row>
    <row r="6146" spans="1:2" x14ac:dyDescent="0.25">
      <c r="A6146" s="57">
        <v>32101631</v>
      </c>
      <c r="B6146" s="58" t="s">
        <v>14372</v>
      </c>
    </row>
    <row r="6147" spans="1:2" x14ac:dyDescent="0.25">
      <c r="A6147" s="57">
        <v>32101632</v>
      </c>
      <c r="B6147" s="58" t="s">
        <v>17968</v>
      </c>
    </row>
    <row r="6148" spans="1:2" x14ac:dyDescent="0.25">
      <c r="A6148" s="57">
        <v>32101633</v>
      </c>
      <c r="B6148" s="58" t="s">
        <v>17849</v>
      </c>
    </row>
    <row r="6149" spans="1:2" x14ac:dyDescent="0.25">
      <c r="A6149" s="57">
        <v>32101634</v>
      </c>
      <c r="B6149" s="58" t="s">
        <v>9440</v>
      </c>
    </row>
    <row r="6150" spans="1:2" x14ac:dyDescent="0.25">
      <c r="A6150" s="57">
        <v>32101635</v>
      </c>
      <c r="B6150" s="58" t="s">
        <v>15399</v>
      </c>
    </row>
    <row r="6151" spans="1:2" x14ac:dyDescent="0.25">
      <c r="A6151" s="57">
        <v>32101636</v>
      </c>
      <c r="B6151" s="58" t="s">
        <v>3398</v>
      </c>
    </row>
    <row r="6152" spans="1:2" x14ac:dyDescent="0.25">
      <c r="A6152" s="57">
        <v>32101637</v>
      </c>
      <c r="B6152" s="58" t="s">
        <v>5534</v>
      </c>
    </row>
    <row r="6153" spans="1:2" x14ac:dyDescent="0.25">
      <c r="A6153" s="57">
        <v>32111501</v>
      </c>
      <c r="B6153" s="58" t="s">
        <v>14390</v>
      </c>
    </row>
    <row r="6154" spans="1:2" x14ac:dyDescent="0.25">
      <c r="A6154" s="57">
        <v>32111502</v>
      </c>
      <c r="B6154" s="58" t="s">
        <v>6860</v>
      </c>
    </row>
    <row r="6155" spans="1:2" x14ac:dyDescent="0.25">
      <c r="A6155" s="57">
        <v>32111503</v>
      </c>
      <c r="B6155" s="58" t="s">
        <v>9003</v>
      </c>
    </row>
    <row r="6156" spans="1:2" x14ac:dyDescent="0.25">
      <c r="A6156" s="57">
        <v>32111504</v>
      </c>
      <c r="B6156" s="58" t="s">
        <v>6708</v>
      </c>
    </row>
    <row r="6157" spans="1:2" x14ac:dyDescent="0.25">
      <c r="A6157" s="57">
        <v>32111505</v>
      </c>
      <c r="B6157" s="58" t="s">
        <v>11680</v>
      </c>
    </row>
    <row r="6158" spans="1:2" x14ac:dyDescent="0.25">
      <c r="A6158" s="57">
        <v>32111506</v>
      </c>
      <c r="B6158" s="58" t="s">
        <v>2034</v>
      </c>
    </row>
    <row r="6159" spans="1:2" x14ac:dyDescent="0.25">
      <c r="A6159" s="57">
        <v>32111507</v>
      </c>
      <c r="B6159" s="58" t="s">
        <v>3733</v>
      </c>
    </row>
    <row r="6160" spans="1:2" x14ac:dyDescent="0.25">
      <c r="A6160" s="57">
        <v>32111508</v>
      </c>
      <c r="B6160" s="58" t="s">
        <v>17911</v>
      </c>
    </row>
    <row r="6161" spans="1:2" x14ac:dyDescent="0.25">
      <c r="A6161" s="57">
        <v>32111509</v>
      </c>
      <c r="B6161" s="58" t="s">
        <v>444</v>
      </c>
    </row>
    <row r="6162" spans="1:2" x14ac:dyDescent="0.25">
      <c r="A6162" s="57">
        <v>32111510</v>
      </c>
      <c r="B6162" s="58" t="s">
        <v>4796</v>
      </c>
    </row>
    <row r="6163" spans="1:2" x14ac:dyDescent="0.25">
      <c r="A6163" s="57">
        <v>32111511</v>
      </c>
      <c r="B6163" s="58" t="s">
        <v>1799</v>
      </c>
    </row>
    <row r="6164" spans="1:2" x14ac:dyDescent="0.25">
      <c r="A6164" s="57">
        <v>32111512</v>
      </c>
      <c r="B6164" s="58" t="s">
        <v>3829</v>
      </c>
    </row>
    <row r="6165" spans="1:2" x14ac:dyDescent="0.25">
      <c r="A6165" s="57">
        <v>32111601</v>
      </c>
      <c r="B6165" s="58" t="s">
        <v>6302</v>
      </c>
    </row>
    <row r="6166" spans="1:2" x14ac:dyDescent="0.25">
      <c r="A6166" s="57">
        <v>32111602</v>
      </c>
      <c r="B6166" s="58" t="s">
        <v>14239</v>
      </c>
    </row>
    <row r="6167" spans="1:2" x14ac:dyDescent="0.25">
      <c r="A6167" s="57">
        <v>32111603</v>
      </c>
      <c r="B6167" s="58" t="s">
        <v>9729</v>
      </c>
    </row>
    <row r="6168" spans="1:2" x14ac:dyDescent="0.25">
      <c r="A6168" s="57">
        <v>32111604</v>
      </c>
      <c r="B6168" s="58" t="s">
        <v>5566</v>
      </c>
    </row>
    <row r="6169" spans="1:2" x14ac:dyDescent="0.25">
      <c r="A6169" s="57">
        <v>32111607</v>
      </c>
      <c r="B6169" s="58" t="s">
        <v>5574</v>
      </c>
    </row>
    <row r="6170" spans="1:2" x14ac:dyDescent="0.25">
      <c r="A6170" s="57">
        <v>32111608</v>
      </c>
      <c r="B6170" s="58" t="s">
        <v>3905</v>
      </c>
    </row>
    <row r="6171" spans="1:2" x14ac:dyDescent="0.25">
      <c r="A6171" s="57">
        <v>32111609</v>
      </c>
      <c r="B6171" s="58" t="s">
        <v>1070</v>
      </c>
    </row>
    <row r="6172" spans="1:2" x14ac:dyDescent="0.25">
      <c r="A6172" s="57">
        <v>32111610</v>
      </c>
      <c r="B6172" s="58" t="s">
        <v>7314</v>
      </c>
    </row>
    <row r="6173" spans="1:2" x14ac:dyDescent="0.25">
      <c r="A6173" s="57">
        <v>32111611</v>
      </c>
      <c r="B6173" s="58" t="s">
        <v>2889</v>
      </c>
    </row>
    <row r="6174" spans="1:2" x14ac:dyDescent="0.25">
      <c r="A6174" s="57">
        <v>32111701</v>
      </c>
      <c r="B6174" s="58" t="s">
        <v>2577</v>
      </c>
    </row>
    <row r="6175" spans="1:2" x14ac:dyDescent="0.25">
      <c r="A6175" s="57">
        <v>32111702</v>
      </c>
      <c r="B6175" s="58" t="s">
        <v>15600</v>
      </c>
    </row>
    <row r="6176" spans="1:2" x14ac:dyDescent="0.25">
      <c r="A6176" s="57">
        <v>32111703</v>
      </c>
      <c r="B6176" s="58" t="s">
        <v>6717</v>
      </c>
    </row>
    <row r="6177" spans="1:2" x14ac:dyDescent="0.25">
      <c r="A6177" s="57">
        <v>32111704</v>
      </c>
      <c r="B6177" s="58" t="s">
        <v>9857</v>
      </c>
    </row>
    <row r="6178" spans="1:2" x14ac:dyDescent="0.25">
      <c r="A6178" s="57">
        <v>32111705</v>
      </c>
      <c r="B6178" s="58" t="s">
        <v>519</v>
      </c>
    </row>
    <row r="6179" spans="1:2" x14ac:dyDescent="0.25">
      <c r="A6179" s="57">
        <v>32111706</v>
      </c>
      <c r="B6179" s="58" t="s">
        <v>14797</v>
      </c>
    </row>
    <row r="6180" spans="1:2" x14ac:dyDescent="0.25">
      <c r="A6180" s="57">
        <v>32121501</v>
      </c>
      <c r="B6180" s="58" t="s">
        <v>4251</v>
      </c>
    </row>
    <row r="6181" spans="1:2" x14ac:dyDescent="0.25">
      <c r="A6181" s="57">
        <v>32121502</v>
      </c>
      <c r="B6181" s="58" t="s">
        <v>8590</v>
      </c>
    </row>
    <row r="6182" spans="1:2" x14ac:dyDescent="0.25">
      <c r="A6182" s="57">
        <v>32121503</v>
      </c>
      <c r="B6182" s="58" t="s">
        <v>13397</v>
      </c>
    </row>
    <row r="6183" spans="1:2" x14ac:dyDescent="0.25">
      <c r="A6183" s="57">
        <v>32121504</v>
      </c>
      <c r="B6183" s="58" t="s">
        <v>13068</v>
      </c>
    </row>
    <row r="6184" spans="1:2" x14ac:dyDescent="0.25">
      <c r="A6184" s="57">
        <v>32121602</v>
      </c>
      <c r="B6184" s="58" t="s">
        <v>18032</v>
      </c>
    </row>
    <row r="6185" spans="1:2" x14ac:dyDescent="0.25">
      <c r="A6185" s="57">
        <v>32121603</v>
      </c>
      <c r="B6185" s="58" t="s">
        <v>540</v>
      </c>
    </row>
    <row r="6186" spans="1:2" x14ac:dyDescent="0.25">
      <c r="A6186" s="57">
        <v>32121607</v>
      </c>
      <c r="B6186" s="58" t="s">
        <v>10112</v>
      </c>
    </row>
    <row r="6187" spans="1:2" x14ac:dyDescent="0.25">
      <c r="A6187" s="57">
        <v>32121609</v>
      </c>
      <c r="B6187" s="58" t="s">
        <v>8181</v>
      </c>
    </row>
    <row r="6188" spans="1:2" x14ac:dyDescent="0.25">
      <c r="A6188" s="57">
        <v>32121701</v>
      </c>
      <c r="B6188" s="58" t="s">
        <v>4817</v>
      </c>
    </row>
    <row r="6189" spans="1:2" x14ac:dyDescent="0.25">
      <c r="A6189" s="57">
        <v>32121702</v>
      </c>
      <c r="B6189" s="58" t="s">
        <v>13770</v>
      </c>
    </row>
    <row r="6190" spans="1:2" x14ac:dyDescent="0.25">
      <c r="A6190" s="57">
        <v>32121703</v>
      </c>
      <c r="B6190" s="58" t="s">
        <v>16281</v>
      </c>
    </row>
    <row r="6191" spans="1:2" x14ac:dyDescent="0.25">
      <c r="A6191" s="57">
        <v>32121704</v>
      </c>
      <c r="B6191" s="58" t="s">
        <v>13626</v>
      </c>
    </row>
    <row r="6192" spans="1:2" x14ac:dyDescent="0.25">
      <c r="A6192" s="57">
        <v>32121705</v>
      </c>
      <c r="B6192" s="58" t="s">
        <v>8226</v>
      </c>
    </row>
    <row r="6193" spans="1:2" x14ac:dyDescent="0.25">
      <c r="A6193" s="57">
        <v>32121706</v>
      </c>
      <c r="B6193" s="58" t="s">
        <v>7663</v>
      </c>
    </row>
    <row r="6194" spans="1:2" x14ac:dyDescent="0.25">
      <c r="A6194" s="57">
        <v>32131001</v>
      </c>
      <c r="B6194" s="58" t="s">
        <v>4356</v>
      </c>
    </row>
    <row r="6195" spans="1:2" x14ac:dyDescent="0.25">
      <c r="A6195" s="57">
        <v>32131002</v>
      </c>
      <c r="B6195" s="58" t="s">
        <v>14151</v>
      </c>
    </row>
    <row r="6196" spans="1:2" x14ac:dyDescent="0.25">
      <c r="A6196" s="57">
        <v>32131003</v>
      </c>
      <c r="B6196" s="58" t="s">
        <v>15113</v>
      </c>
    </row>
    <row r="6197" spans="1:2" x14ac:dyDescent="0.25">
      <c r="A6197" s="57">
        <v>32131005</v>
      </c>
      <c r="B6197" s="58" t="s">
        <v>7061</v>
      </c>
    </row>
    <row r="6198" spans="1:2" x14ac:dyDescent="0.25">
      <c r="A6198" s="57">
        <v>32131006</v>
      </c>
      <c r="B6198" s="58" t="s">
        <v>18539</v>
      </c>
    </row>
    <row r="6199" spans="1:2" x14ac:dyDescent="0.25">
      <c r="A6199" s="57">
        <v>32131007</v>
      </c>
      <c r="B6199" s="58" t="s">
        <v>4313</v>
      </c>
    </row>
    <row r="6200" spans="1:2" x14ac:dyDescent="0.25">
      <c r="A6200" s="57">
        <v>32131008</v>
      </c>
      <c r="B6200" s="58" t="s">
        <v>16927</v>
      </c>
    </row>
    <row r="6201" spans="1:2" x14ac:dyDescent="0.25">
      <c r="A6201" s="57">
        <v>32131009</v>
      </c>
      <c r="B6201" s="58" t="s">
        <v>1653</v>
      </c>
    </row>
    <row r="6202" spans="1:2" x14ac:dyDescent="0.25">
      <c r="A6202" s="57">
        <v>32131010</v>
      </c>
      <c r="B6202" s="58" t="s">
        <v>9685</v>
      </c>
    </row>
    <row r="6203" spans="1:2" x14ac:dyDescent="0.25">
      <c r="A6203" s="57">
        <v>32131011</v>
      </c>
      <c r="B6203" s="58" t="s">
        <v>11256</v>
      </c>
    </row>
    <row r="6204" spans="1:2" x14ac:dyDescent="0.25">
      <c r="A6204" s="57">
        <v>32131012</v>
      </c>
      <c r="B6204" s="58" t="s">
        <v>9252</v>
      </c>
    </row>
    <row r="6205" spans="1:2" x14ac:dyDescent="0.25">
      <c r="A6205" s="57">
        <v>32141001</v>
      </c>
      <c r="B6205" s="58" t="s">
        <v>16092</v>
      </c>
    </row>
    <row r="6206" spans="1:2" x14ac:dyDescent="0.25">
      <c r="A6206" s="57">
        <v>32141002</v>
      </c>
      <c r="B6206" s="58" t="s">
        <v>9233</v>
      </c>
    </row>
    <row r="6207" spans="1:2" x14ac:dyDescent="0.25">
      <c r="A6207" s="57">
        <v>32141003</v>
      </c>
      <c r="B6207" s="58" t="s">
        <v>9074</v>
      </c>
    </row>
    <row r="6208" spans="1:2" x14ac:dyDescent="0.25">
      <c r="A6208" s="57">
        <v>32141004</v>
      </c>
      <c r="B6208" s="58" t="s">
        <v>9360</v>
      </c>
    </row>
    <row r="6209" spans="1:2" x14ac:dyDescent="0.25">
      <c r="A6209" s="57">
        <v>32141005</v>
      </c>
      <c r="B6209" s="58" t="s">
        <v>16066</v>
      </c>
    </row>
    <row r="6210" spans="1:2" x14ac:dyDescent="0.25">
      <c r="A6210" s="57">
        <v>32141006</v>
      </c>
      <c r="B6210" s="58" t="s">
        <v>7337</v>
      </c>
    </row>
    <row r="6211" spans="1:2" x14ac:dyDescent="0.25">
      <c r="A6211" s="57">
        <v>32141007</v>
      </c>
      <c r="B6211" s="58" t="s">
        <v>4717</v>
      </c>
    </row>
    <row r="6212" spans="1:2" x14ac:dyDescent="0.25">
      <c r="A6212" s="57">
        <v>32141008</v>
      </c>
      <c r="B6212" s="58" t="s">
        <v>18031</v>
      </c>
    </row>
    <row r="6213" spans="1:2" x14ac:dyDescent="0.25">
      <c r="A6213" s="57">
        <v>32141009</v>
      </c>
      <c r="B6213" s="58" t="s">
        <v>13189</v>
      </c>
    </row>
    <row r="6214" spans="1:2" x14ac:dyDescent="0.25">
      <c r="A6214" s="57">
        <v>32141010</v>
      </c>
      <c r="B6214" s="58" t="s">
        <v>11520</v>
      </c>
    </row>
    <row r="6215" spans="1:2" x14ac:dyDescent="0.25">
      <c r="A6215" s="57">
        <v>32141011</v>
      </c>
      <c r="B6215" s="58" t="s">
        <v>799</v>
      </c>
    </row>
    <row r="6216" spans="1:2" x14ac:dyDescent="0.25">
      <c r="A6216" s="57">
        <v>32141012</v>
      </c>
      <c r="B6216" s="58" t="s">
        <v>15097</v>
      </c>
    </row>
    <row r="6217" spans="1:2" x14ac:dyDescent="0.25">
      <c r="A6217" s="57">
        <v>32141013</v>
      </c>
      <c r="B6217" s="58" t="s">
        <v>10128</v>
      </c>
    </row>
    <row r="6218" spans="1:2" x14ac:dyDescent="0.25">
      <c r="A6218" s="57">
        <v>32141014</v>
      </c>
      <c r="B6218" s="58" t="s">
        <v>11171</v>
      </c>
    </row>
    <row r="6219" spans="1:2" x14ac:dyDescent="0.25">
      <c r="A6219" s="57">
        <v>32141015</v>
      </c>
      <c r="B6219" s="58" t="s">
        <v>6243</v>
      </c>
    </row>
    <row r="6220" spans="1:2" x14ac:dyDescent="0.25">
      <c r="A6220" s="57">
        <v>32141016</v>
      </c>
      <c r="B6220" s="58" t="s">
        <v>11995</v>
      </c>
    </row>
    <row r="6221" spans="1:2" x14ac:dyDescent="0.25">
      <c r="A6221" s="57">
        <v>32141101</v>
      </c>
      <c r="B6221" s="58" t="s">
        <v>3097</v>
      </c>
    </row>
    <row r="6222" spans="1:2" x14ac:dyDescent="0.25">
      <c r="A6222" s="57">
        <v>32141102</v>
      </c>
      <c r="B6222" s="58" t="s">
        <v>2132</v>
      </c>
    </row>
    <row r="6223" spans="1:2" x14ac:dyDescent="0.25">
      <c r="A6223" s="57">
        <v>32141103</v>
      </c>
      <c r="B6223" s="58" t="s">
        <v>10283</v>
      </c>
    </row>
    <row r="6224" spans="1:2" x14ac:dyDescent="0.25">
      <c r="A6224" s="57">
        <v>32141104</v>
      </c>
      <c r="B6224" s="58" t="s">
        <v>17239</v>
      </c>
    </row>
    <row r="6225" spans="1:2" x14ac:dyDescent="0.25">
      <c r="A6225" s="57">
        <v>32141105</v>
      </c>
      <c r="B6225" s="58" t="s">
        <v>16738</v>
      </c>
    </row>
    <row r="6226" spans="1:2" x14ac:dyDescent="0.25">
      <c r="A6226" s="57">
        <v>32141106</v>
      </c>
      <c r="B6226" s="58" t="s">
        <v>9175</v>
      </c>
    </row>
    <row r="6227" spans="1:2" x14ac:dyDescent="0.25">
      <c r="A6227" s="57">
        <v>32141107</v>
      </c>
      <c r="B6227" s="58" t="s">
        <v>17904</v>
      </c>
    </row>
    <row r="6228" spans="1:2" x14ac:dyDescent="0.25">
      <c r="A6228" s="57">
        <v>32141108</v>
      </c>
      <c r="B6228" s="58" t="s">
        <v>3677</v>
      </c>
    </row>
    <row r="6229" spans="1:2" x14ac:dyDescent="0.25">
      <c r="A6229" s="57">
        <v>32141109</v>
      </c>
      <c r="B6229" s="58" t="s">
        <v>15782</v>
      </c>
    </row>
    <row r="6230" spans="1:2" x14ac:dyDescent="0.25">
      <c r="A6230" s="57">
        <v>39101601</v>
      </c>
      <c r="B6230" s="58" t="s">
        <v>2686</v>
      </c>
    </row>
    <row r="6231" spans="1:2" x14ac:dyDescent="0.25">
      <c r="A6231" s="57">
        <v>39101602</v>
      </c>
      <c r="B6231" s="58" t="s">
        <v>7942</v>
      </c>
    </row>
    <row r="6232" spans="1:2" x14ac:dyDescent="0.25">
      <c r="A6232" s="57">
        <v>39101603</v>
      </c>
      <c r="B6232" s="58" t="s">
        <v>228</v>
      </c>
    </row>
    <row r="6233" spans="1:2" x14ac:dyDescent="0.25">
      <c r="A6233" s="57">
        <v>39101604</v>
      </c>
      <c r="B6233" s="58" t="s">
        <v>8663</v>
      </c>
    </row>
    <row r="6234" spans="1:2" x14ac:dyDescent="0.25">
      <c r="A6234" s="57">
        <v>39101605</v>
      </c>
      <c r="B6234" s="58" t="s">
        <v>5824</v>
      </c>
    </row>
    <row r="6235" spans="1:2" x14ac:dyDescent="0.25">
      <c r="A6235" s="57">
        <v>39101606</v>
      </c>
      <c r="B6235" s="58" t="s">
        <v>1591</v>
      </c>
    </row>
    <row r="6236" spans="1:2" x14ac:dyDescent="0.25">
      <c r="A6236" s="57">
        <v>39101608</v>
      </c>
      <c r="B6236" s="58" t="s">
        <v>6787</v>
      </c>
    </row>
    <row r="6237" spans="1:2" x14ac:dyDescent="0.25">
      <c r="A6237" s="57">
        <v>39101609</v>
      </c>
      <c r="B6237" s="58" t="s">
        <v>3858</v>
      </c>
    </row>
    <row r="6238" spans="1:2" x14ac:dyDescent="0.25">
      <c r="A6238" s="57">
        <v>39101610</v>
      </c>
      <c r="B6238" s="58" t="s">
        <v>18720</v>
      </c>
    </row>
    <row r="6239" spans="1:2" x14ac:dyDescent="0.25">
      <c r="A6239" s="57">
        <v>39101612</v>
      </c>
      <c r="B6239" s="58" t="s">
        <v>297</v>
      </c>
    </row>
    <row r="6240" spans="1:2" x14ac:dyDescent="0.25">
      <c r="A6240" s="57">
        <v>39101613</v>
      </c>
      <c r="B6240" s="58" t="s">
        <v>3768</v>
      </c>
    </row>
    <row r="6241" spans="1:2" x14ac:dyDescent="0.25">
      <c r="A6241" s="57">
        <v>39101614</v>
      </c>
      <c r="B6241" s="58" t="s">
        <v>12631</v>
      </c>
    </row>
    <row r="6242" spans="1:2" x14ac:dyDescent="0.25">
      <c r="A6242" s="57">
        <v>39101615</v>
      </c>
      <c r="B6242" s="58" t="s">
        <v>16787</v>
      </c>
    </row>
    <row r="6243" spans="1:2" x14ac:dyDescent="0.25">
      <c r="A6243" s="57">
        <v>39101616</v>
      </c>
      <c r="B6243" s="58" t="s">
        <v>11475</v>
      </c>
    </row>
    <row r="6244" spans="1:2" x14ac:dyDescent="0.25">
      <c r="A6244" s="57">
        <v>39101617</v>
      </c>
      <c r="B6244" s="58" t="s">
        <v>11056</v>
      </c>
    </row>
    <row r="6245" spans="1:2" x14ac:dyDescent="0.25">
      <c r="A6245" s="57">
        <v>39101618</v>
      </c>
      <c r="B6245" s="58" t="s">
        <v>7647</v>
      </c>
    </row>
    <row r="6246" spans="1:2" x14ac:dyDescent="0.25">
      <c r="A6246" s="57">
        <v>39101701</v>
      </c>
      <c r="B6246" s="58" t="s">
        <v>3212</v>
      </c>
    </row>
    <row r="6247" spans="1:2" x14ac:dyDescent="0.25">
      <c r="A6247" s="57">
        <v>39101801</v>
      </c>
      <c r="B6247" s="58" t="s">
        <v>18131</v>
      </c>
    </row>
    <row r="6248" spans="1:2" x14ac:dyDescent="0.25">
      <c r="A6248" s="57">
        <v>39111501</v>
      </c>
      <c r="B6248" s="58" t="s">
        <v>1544</v>
      </c>
    </row>
    <row r="6249" spans="1:2" x14ac:dyDescent="0.25">
      <c r="A6249" s="57">
        <v>39111503</v>
      </c>
      <c r="B6249" s="58" t="s">
        <v>8871</v>
      </c>
    </row>
    <row r="6250" spans="1:2" x14ac:dyDescent="0.25">
      <c r="A6250" s="57">
        <v>39111504</v>
      </c>
      <c r="B6250" s="58" t="s">
        <v>7866</v>
      </c>
    </row>
    <row r="6251" spans="1:2" x14ac:dyDescent="0.25">
      <c r="A6251" s="57">
        <v>39111505</v>
      </c>
      <c r="B6251" s="58" t="s">
        <v>15756</v>
      </c>
    </row>
    <row r="6252" spans="1:2" x14ac:dyDescent="0.25">
      <c r="A6252" s="57">
        <v>39111506</v>
      </c>
      <c r="B6252" s="58" t="s">
        <v>5196</v>
      </c>
    </row>
    <row r="6253" spans="1:2" x14ac:dyDescent="0.25">
      <c r="A6253" s="57">
        <v>39111507</v>
      </c>
      <c r="B6253" s="58" t="s">
        <v>17310</v>
      </c>
    </row>
    <row r="6254" spans="1:2" x14ac:dyDescent="0.25">
      <c r="A6254" s="57">
        <v>39111508</v>
      </c>
      <c r="B6254" s="58" t="s">
        <v>2380</v>
      </c>
    </row>
    <row r="6255" spans="1:2" x14ac:dyDescent="0.25">
      <c r="A6255" s="57">
        <v>39111509</v>
      </c>
      <c r="B6255" s="58" t="s">
        <v>15452</v>
      </c>
    </row>
    <row r="6256" spans="1:2" x14ac:dyDescent="0.25">
      <c r="A6256" s="57">
        <v>39111510</v>
      </c>
      <c r="B6256" s="58" t="s">
        <v>8236</v>
      </c>
    </row>
    <row r="6257" spans="1:2" x14ac:dyDescent="0.25">
      <c r="A6257" s="57">
        <v>39111512</v>
      </c>
      <c r="B6257" s="58" t="s">
        <v>13517</v>
      </c>
    </row>
    <row r="6258" spans="1:2" x14ac:dyDescent="0.25">
      <c r="A6258" s="57">
        <v>39111513</v>
      </c>
      <c r="B6258" s="58" t="s">
        <v>9341</v>
      </c>
    </row>
    <row r="6259" spans="1:2" x14ac:dyDescent="0.25">
      <c r="A6259" s="57">
        <v>39111514</v>
      </c>
      <c r="B6259" s="58" t="s">
        <v>14755</v>
      </c>
    </row>
    <row r="6260" spans="1:2" x14ac:dyDescent="0.25">
      <c r="A6260" s="57">
        <v>39111515</v>
      </c>
      <c r="B6260" s="58" t="s">
        <v>7424</v>
      </c>
    </row>
    <row r="6261" spans="1:2" x14ac:dyDescent="0.25">
      <c r="A6261" s="57">
        <v>39111516</v>
      </c>
      <c r="B6261" s="58" t="s">
        <v>9204</v>
      </c>
    </row>
    <row r="6262" spans="1:2" x14ac:dyDescent="0.25">
      <c r="A6262" s="57">
        <v>39111517</v>
      </c>
      <c r="B6262" s="58" t="s">
        <v>1823</v>
      </c>
    </row>
    <row r="6263" spans="1:2" x14ac:dyDescent="0.25">
      <c r="A6263" s="57">
        <v>39111518</v>
      </c>
      <c r="B6263" s="58" t="s">
        <v>1088</v>
      </c>
    </row>
    <row r="6264" spans="1:2" x14ac:dyDescent="0.25">
      <c r="A6264" s="57">
        <v>39111519</v>
      </c>
      <c r="B6264" s="58" t="s">
        <v>16590</v>
      </c>
    </row>
    <row r="6265" spans="1:2" x14ac:dyDescent="0.25">
      <c r="A6265" s="57">
        <v>39111520</v>
      </c>
      <c r="B6265" s="58" t="s">
        <v>1002</v>
      </c>
    </row>
    <row r="6266" spans="1:2" x14ac:dyDescent="0.25">
      <c r="A6266" s="57">
        <v>39111521</v>
      </c>
      <c r="B6266" s="58" t="s">
        <v>17677</v>
      </c>
    </row>
    <row r="6267" spans="1:2" x14ac:dyDescent="0.25">
      <c r="A6267" s="57">
        <v>39111603</v>
      </c>
      <c r="B6267" s="58" t="s">
        <v>13686</v>
      </c>
    </row>
    <row r="6268" spans="1:2" x14ac:dyDescent="0.25">
      <c r="A6268" s="57">
        <v>39111605</v>
      </c>
      <c r="B6268" s="58" t="s">
        <v>18791</v>
      </c>
    </row>
    <row r="6269" spans="1:2" x14ac:dyDescent="0.25">
      <c r="A6269" s="57">
        <v>39111606</v>
      </c>
      <c r="B6269" s="58" t="s">
        <v>3008</v>
      </c>
    </row>
    <row r="6270" spans="1:2" x14ac:dyDescent="0.25">
      <c r="A6270" s="57">
        <v>39111608</v>
      </c>
      <c r="B6270" s="58" t="s">
        <v>9061</v>
      </c>
    </row>
    <row r="6271" spans="1:2" x14ac:dyDescent="0.25">
      <c r="A6271" s="57">
        <v>39111609</v>
      </c>
      <c r="B6271" s="58" t="s">
        <v>3898</v>
      </c>
    </row>
    <row r="6272" spans="1:2" x14ac:dyDescent="0.25">
      <c r="A6272" s="57">
        <v>39111702</v>
      </c>
      <c r="B6272" s="58" t="s">
        <v>18369</v>
      </c>
    </row>
    <row r="6273" spans="1:2" x14ac:dyDescent="0.25">
      <c r="A6273" s="57">
        <v>39111703</v>
      </c>
      <c r="B6273" s="58" t="s">
        <v>18480</v>
      </c>
    </row>
    <row r="6274" spans="1:2" x14ac:dyDescent="0.25">
      <c r="A6274" s="57">
        <v>39111704</v>
      </c>
      <c r="B6274" s="58" t="s">
        <v>13215</v>
      </c>
    </row>
    <row r="6275" spans="1:2" x14ac:dyDescent="0.25">
      <c r="A6275" s="57">
        <v>39111705</v>
      </c>
      <c r="B6275" s="58" t="s">
        <v>17783</v>
      </c>
    </row>
    <row r="6276" spans="1:2" x14ac:dyDescent="0.25">
      <c r="A6276" s="57">
        <v>39111706</v>
      </c>
      <c r="B6276" s="58" t="s">
        <v>5987</v>
      </c>
    </row>
    <row r="6277" spans="1:2" x14ac:dyDescent="0.25">
      <c r="A6277" s="57">
        <v>39111801</v>
      </c>
      <c r="B6277" s="58" t="s">
        <v>13163</v>
      </c>
    </row>
    <row r="6278" spans="1:2" x14ac:dyDescent="0.25">
      <c r="A6278" s="57">
        <v>39111802</v>
      </c>
      <c r="B6278" s="58" t="s">
        <v>15065</v>
      </c>
    </row>
    <row r="6279" spans="1:2" x14ac:dyDescent="0.25">
      <c r="A6279" s="57">
        <v>39111803</v>
      </c>
      <c r="B6279" s="58" t="s">
        <v>13891</v>
      </c>
    </row>
    <row r="6280" spans="1:2" x14ac:dyDescent="0.25">
      <c r="A6280" s="57">
        <v>39111804</v>
      </c>
      <c r="B6280" s="58" t="s">
        <v>17726</v>
      </c>
    </row>
    <row r="6281" spans="1:2" x14ac:dyDescent="0.25">
      <c r="A6281" s="57">
        <v>39111806</v>
      </c>
      <c r="B6281" s="58" t="s">
        <v>8479</v>
      </c>
    </row>
    <row r="6282" spans="1:2" x14ac:dyDescent="0.25">
      <c r="A6282" s="57">
        <v>39111808</v>
      </c>
      <c r="B6282" s="58" t="s">
        <v>8957</v>
      </c>
    </row>
    <row r="6283" spans="1:2" x14ac:dyDescent="0.25">
      <c r="A6283" s="57">
        <v>39111809</v>
      </c>
      <c r="B6283" s="58" t="s">
        <v>3810</v>
      </c>
    </row>
    <row r="6284" spans="1:2" x14ac:dyDescent="0.25">
      <c r="A6284" s="57">
        <v>39111810</v>
      </c>
      <c r="B6284" s="58" t="s">
        <v>5256</v>
      </c>
    </row>
    <row r="6285" spans="1:2" x14ac:dyDescent="0.25">
      <c r="A6285" s="57">
        <v>39111811</v>
      </c>
      <c r="B6285" s="58" t="s">
        <v>3421</v>
      </c>
    </row>
    <row r="6286" spans="1:2" x14ac:dyDescent="0.25">
      <c r="A6286" s="57">
        <v>39111812</v>
      </c>
      <c r="B6286" s="58" t="s">
        <v>497</v>
      </c>
    </row>
    <row r="6287" spans="1:2" x14ac:dyDescent="0.25">
      <c r="A6287" s="57">
        <v>39111813</v>
      </c>
      <c r="B6287" s="58" t="s">
        <v>2803</v>
      </c>
    </row>
    <row r="6288" spans="1:2" x14ac:dyDescent="0.25">
      <c r="A6288" s="57">
        <v>39111901</v>
      </c>
      <c r="B6288" s="58" t="s">
        <v>5610</v>
      </c>
    </row>
    <row r="6289" spans="1:2" x14ac:dyDescent="0.25">
      <c r="A6289" s="57">
        <v>39111902</v>
      </c>
      <c r="B6289" s="58" t="s">
        <v>4787</v>
      </c>
    </row>
    <row r="6290" spans="1:2" x14ac:dyDescent="0.25">
      <c r="A6290" s="57">
        <v>39112001</v>
      </c>
      <c r="B6290" s="58" t="s">
        <v>14215</v>
      </c>
    </row>
    <row r="6291" spans="1:2" x14ac:dyDescent="0.25">
      <c r="A6291" s="57">
        <v>39112002</v>
      </c>
      <c r="B6291" s="58" t="s">
        <v>9410</v>
      </c>
    </row>
    <row r="6292" spans="1:2" x14ac:dyDescent="0.25">
      <c r="A6292" s="57">
        <v>39112003</v>
      </c>
      <c r="B6292" s="58" t="s">
        <v>11684</v>
      </c>
    </row>
    <row r="6293" spans="1:2" x14ac:dyDescent="0.25">
      <c r="A6293" s="57">
        <v>39121001</v>
      </c>
      <c r="B6293" s="58" t="s">
        <v>5156</v>
      </c>
    </row>
    <row r="6294" spans="1:2" x14ac:dyDescent="0.25">
      <c r="A6294" s="57">
        <v>39121002</v>
      </c>
      <c r="B6294" s="58" t="s">
        <v>16903</v>
      </c>
    </row>
    <row r="6295" spans="1:2" x14ac:dyDescent="0.25">
      <c r="A6295" s="57">
        <v>39121003</v>
      </c>
      <c r="B6295" s="58" t="s">
        <v>14506</v>
      </c>
    </row>
    <row r="6296" spans="1:2" x14ac:dyDescent="0.25">
      <c r="A6296" s="57">
        <v>39121004</v>
      </c>
      <c r="B6296" s="58" t="s">
        <v>1607</v>
      </c>
    </row>
    <row r="6297" spans="1:2" x14ac:dyDescent="0.25">
      <c r="A6297" s="57">
        <v>39121006</v>
      </c>
      <c r="B6297" s="58" t="s">
        <v>18058</v>
      </c>
    </row>
    <row r="6298" spans="1:2" x14ac:dyDescent="0.25">
      <c r="A6298" s="57">
        <v>39121007</v>
      </c>
      <c r="B6298" s="58" t="s">
        <v>2533</v>
      </c>
    </row>
    <row r="6299" spans="1:2" x14ac:dyDescent="0.25">
      <c r="A6299" s="57">
        <v>39121008</v>
      </c>
      <c r="B6299" s="58" t="s">
        <v>15511</v>
      </c>
    </row>
    <row r="6300" spans="1:2" x14ac:dyDescent="0.25">
      <c r="A6300" s="57">
        <v>39121009</v>
      </c>
      <c r="B6300" s="58" t="s">
        <v>5687</v>
      </c>
    </row>
    <row r="6301" spans="1:2" x14ac:dyDescent="0.25">
      <c r="A6301" s="57">
        <v>39121010</v>
      </c>
      <c r="B6301" s="58" t="s">
        <v>13720</v>
      </c>
    </row>
    <row r="6302" spans="1:2" x14ac:dyDescent="0.25">
      <c r="A6302" s="57">
        <v>39121011</v>
      </c>
      <c r="B6302" s="58" t="s">
        <v>10099</v>
      </c>
    </row>
    <row r="6303" spans="1:2" x14ac:dyDescent="0.25">
      <c r="A6303" s="57">
        <v>39121012</v>
      </c>
      <c r="B6303" s="58" t="s">
        <v>10436</v>
      </c>
    </row>
    <row r="6304" spans="1:2" x14ac:dyDescent="0.25">
      <c r="A6304" s="57">
        <v>39121013</v>
      </c>
      <c r="B6304" s="58" t="s">
        <v>8724</v>
      </c>
    </row>
    <row r="6305" spans="1:2" x14ac:dyDescent="0.25">
      <c r="A6305" s="57">
        <v>39121014</v>
      </c>
      <c r="B6305" s="58" t="s">
        <v>18175</v>
      </c>
    </row>
    <row r="6306" spans="1:2" x14ac:dyDescent="0.25">
      <c r="A6306" s="57">
        <v>39121015</v>
      </c>
      <c r="B6306" s="58" t="s">
        <v>247</v>
      </c>
    </row>
    <row r="6307" spans="1:2" x14ac:dyDescent="0.25">
      <c r="A6307" s="57">
        <v>39121016</v>
      </c>
      <c r="B6307" s="58" t="s">
        <v>4359</v>
      </c>
    </row>
    <row r="6308" spans="1:2" x14ac:dyDescent="0.25">
      <c r="A6308" s="57">
        <v>39121017</v>
      </c>
      <c r="B6308" s="58" t="s">
        <v>10985</v>
      </c>
    </row>
    <row r="6309" spans="1:2" x14ac:dyDescent="0.25">
      <c r="A6309" s="57">
        <v>39121018</v>
      </c>
      <c r="B6309" s="58" t="s">
        <v>8860</v>
      </c>
    </row>
    <row r="6310" spans="1:2" x14ac:dyDescent="0.25">
      <c r="A6310" s="57">
        <v>39121019</v>
      </c>
      <c r="B6310" s="58" t="s">
        <v>11927</v>
      </c>
    </row>
    <row r="6311" spans="1:2" x14ac:dyDescent="0.25">
      <c r="A6311" s="57">
        <v>39121020</v>
      </c>
      <c r="B6311" s="58" t="s">
        <v>15642</v>
      </c>
    </row>
    <row r="6312" spans="1:2" x14ac:dyDescent="0.25">
      <c r="A6312" s="57">
        <v>39121101</v>
      </c>
      <c r="B6312" s="58" t="s">
        <v>13481</v>
      </c>
    </row>
    <row r="6313" spans="1:2" x14ac:dyDescent="0.25">
      <c r="A6313" s="57">
        <v>39121102</v>
      </c>
      <c r="B6313" s="58" t="s">
        <v>15246</v>
      </c>
    </row>
    <row r="6314" spans="1:2" x14ac:dyDescent="0.25">
      <c r="A6314" s="57">
        <v>39121103</v>
      </c>
      <c r="B6314" s="58" t="s">
        <v>6215</v>
      </c>
    </row>
    <row r="6315" spans="1:2" x14ac:dyDescent="0.25">
      <c r="A6315" s="57">
        <v>39121104</v>
      </c>
      <c r="B6315" s="58" t="s">
        <v>5830</v>
      </c>
    </row>
    <row r="6316" spans="1:2" x14ac:dyDescent="0.25">
      <c r="A6316" s="57">
        <v>39121105</v>
      </c>
      <c r="B6316" s="58" t="s">
        <v>598</v>
      </c>
    </row>
    <row r="6317" spans="1:2" x14ac:dyDescent="0.25">
      <c r="A6317" s="57">
        <v>39121106</v>
      </c>
      <c r="B6317" s="58" t="s">
        <v>9584</v>
      </c>
    </row>
    <row r="6318" spans="1:2" x14ac:dyDescent="0.25">
      <c r="A6318" s="57">
        <v>39121107</v>
      </c>
      <c r="B6318" s="58" t="s">
        <v>16512</v>
      </c>
    </row>
    <row r="6319" spans="1:2" x14ac:dyDescent="0.25">
      <c r="A6319" s="57">
        <v>39121108</v>
      </c>
      <c r="B6319" s="58" t="s">
        <v>12236</v>
      </c>
    </row>
    <row r="6320" spans="1:2" x14ac:dyDescent="0.25">
      <c r="A6320" s="57">
        <v>39121109</v>
      </c>
      <c r="B6320" s="58" t="s">
        <v>13872</v>
      </c>
    </row>
    <row r="6321" spans="1:2" x14ac:dyDescent="0.25">
      <c r="A6321" s="57">
        <v>39121201</v>
      </c>
      <c r="B6321" s="58" t="s">
        <v>13624</v>
      </c>
    </row>
    <row r="6322" spans="1:2" x14ac:dyDescent="0.25">
      <c r="A6322" s="57">
        <v>39121202</v>
      </c>
      <c r="B6322" s="58" t="s">
        <v>10801</v>
      </c>
    </row>
    <row r="6323" spans="1:2" x14ac:dyDescent="0.25">
      <c r="A6323" s="57">
        <v>39121203</v>
      </c>
      <c r="B6323" s="58" t="s">
        <v>2572</v>
      </c>
    </row>
    <row r="6324" spans="1:2" x14ac:dyDescent="0.25">
      <c r="A6324" s="57">
        <v>39121204</v>
      </c>
      <c r="B6324" s="58" t="s">
        <v>4286</v>
      </c>
    </row>
    <row r="6325" spans="1:2" x14ac:dyDescent="0.25">
      <c r="A6325" s="57">
        <v>39121205</v>
      </c>
      <c r="B6325" s="58" t="s">
        <v>1609</v>
      </c>
    </row>
    <row r="6326" spans="1:2" x14ac:dyDescent="0.25">
      <c r="A6326" s="57">
        <v>39121206</v>
      </c>
      <c r="B6326" s="58" t="s">
        <v>15291</v>
      </c>
    </row>
    <row r="6327" spans="1:2" x14ac:dyDescent="0.25">
      <c r="A6327" s="57">
        <v>39121207</v>
      </c>
      <c r="B6327" s="58" t="s">
        <v>11722</v>
      </c>
    </row>
    <row r="6328" spans="1:2" x14ac:dyDescent="0.25">
      <c r="A6328" s="57">
        <v>39121301</v>
      </c>
      <c r="B6328" s="58" t="s">
        <v>9313</v>
      </c>
    </row>
    <row r="6329" spans="1:2" x14ac:dyDescent="0.25">
      <c r="A6329" s="57">
        <v>39121302</v>
      </c>
      <c r="B6329" s="58" t="s">
        <v>1097</v>
      </c>
    </row>
    <row r="6330" spans="1:2" x14ac:dyDescent="0.25">
      <c r="A6330" s="57">
        <v>39121303</v>
      </c>
      <c r="B6330" s="58" t="s">
        <v>18235</v>
      </c>
    </row>
    <row r="6331" spans="1:2" x14ac:dyDescent="0.25">
      <c r="A6331" s="57">
        <v>39121304</v>
      </c>
      <c r="B6331" s="58" t="s">
        <v>10055</v>
      </c>
    </row>
    <row r="6332" spans="1:2" x14ac:dyDescent="0.25">
      <c r="A6332" s="57">
        <v>39121305</v>
      </c>
      <c r="B6332" s="58" t="s">
        <v>7310</v>
      </c>
    </row>
    <row r="6333" spans="1:2" x14ac:dyDescent="0.25">
      <c r="A6333" s="57">
        <v>39121306</v>
      </c>
      <c r="B6333" s="58" t="s">
        <v>2213</v>
      </c>
    </row>
    <row r="6334" spans="1:2" x14ac:dyDescent="0.25">
      <c r="A6334" s="57">
        <v>39121307</v>
      </c>
      <c r="B6334" s="58" t="s">
        <v>12643</v>
      </c>
    </row>
    <row r="6335" spans="1:2" x14ac:dyDescent="0.25">
      <c r="A6335" s="57">
        <v>39121308</v>
      </c>
      <c r="B6335" s="58" t="s">
        <v>2217</v>
      </c>
    </row>
    <row r="6336" spans="1:2" x14ac:dyDescent="0.25">
      <c r="A6336" s="57">
        <v>39121309</v>
      </c>
      <c r="B6336" s="58" t="s">
        <v>14730</v>
      </c>
    </row>
    <row r="6337" spans="1:2" x14ac:dyDescent="0.25">
      <c r="A6337" s="57">
        <v>39121310</v>
      </c>
      <c r="B6337" s="58" t="s">
        <v>17002</v>
      </c>
    </row>
    <row r="6338" spans="1:2" x14ac:dyDescent="0.25">
      <c r="A6338" s="57">
        <v>39121311</v>
      </c>
      <c r="B6338" s="58" t="s">
        <v>12266</v>
      </c>
    </row>
    <row r="6339" spans="1:2" x14ac:dyDescent="0.25">
      <c r="A6339" s="57">
        <v>39121312</v>
      </c>
      <c r="B6339" s="58" t="s">
        <v>15758</v>
      </c>
    </row>
    <row r="6340" spans="1:2" x14ac:dyDescent="0.25">
      <c r="A6340" s="57">
        <v>39121313</v>
      </c>
      <c r="B6340" s="58" t="s">
        <v>14353</v>
      </c>
    </row>
    <row r="6341" spans="1:2" x14ac:dyDescent="0.25">
      <c r="A6341" s="57">
        <v>39121402</v>
      </c>
      <c r="B6341" s="58" t="s">
        <v>1565</v>
      </c>
    </row>
    <row r="6342" spans="1:2" x14ac:dyDescent="0.25">
      <c r="A6342" s="57">
        <v>39121403</v>
      </c>
      <c r="B6342" s="58" t="s">
        <v>8484</v>
      </c>
    </row>
    <row r="6343" spans="1:2" x14ac:dyDescent="0.25">
      <c r="A6343" s="57">
        <v>39121404</v>
      </c>
      <c r="B6343" s="58" t="s">
        <v>11752</v>
      </c>
    </row>
    <row r="6344" spans="1:2" x14ac:dyDescent="0.25">
      <c r="A6344" s="57">
        <v>39121405</v>
      </c>
      <c r="B6344" s="58" t="s">
        <v>17768</v>
      </c>
    </row>
    <row r="6345" spans="1:2" x14ac:dyDescent="0.25">
      <c r="A6345" s="57">
        <v>39121406</v>
      </c>
      <c r="B6345" s="58" t="s">
        <v>4659</v>
      </c>
    </row>
    <row r="6346" spans="1:2" x14ac:dyDescent="0.25">
      <c r="A6346" s="57">
        <v>39121407</v>
      </c>
      <c r="B6346" s="58" t="s">
        <v>8297</v>
      </c>
    </row>
    <row r="6347" spans="1:2" x14ac:dyDescent="0.25">
      <c r="A6347" s="57">
        <v>39121408</v>
      </c>
      <c r="B6347" s="58" t="s">
        <v>8611</v>
      </c>
    </row>
    <row r="6348" spans="1:2" x14ac:dyDescent="0.25">
      <c r="A6348" s="57">
        <v>39121409</v>
      </c>
      <c r="B6348" s="58" t="s">
        <v>9260</v>
      </c>
    </row>
    <row r="6349" spans="1:2" x14ac:dyDescent="0.25">
      <c r="A6349" s="57">
        <v>39121410</v>
      </c>
      <c r="B6349" s="58" t="s">
        <v>456</v>
      </c>
    </row>
    <row r="6350" spans="1:2" x14ac:dyDescent="0.25">
      <c r="A6350" s="57">
        <v>39121411</v>
      </c>
      <c r="B6350" s="58" t="s">
        <v>6831</v>
      </c>
    </row>
    <row r="6351" spans="1:2" x14ac:dyDescent="0.25">
      <c r="A6351" s="57">
        <v>39121412</v>
      </c>
      <c r="B6351" s="58" t="s">
        <v>1001</v>
      </c>
    </row>
    <row r="6352" spans="1:2" x14ac:dyDescent="0.25">
      <c r="A6352" s="57">
        <v>39121413</v>
      </c>
      <c r="B6352" s="58" t="s">
        <v>2728</v>
      </c>
    </row>
    <row r="6353" spans="1:2" x14ac:dyDescent="0.25">
      <c r="A6353" s="57">
        <v>39121414</v>
      </c>
      <c r="B6353" s="58" t="s">
        <v>2653</v>
      </c>
    </row>
    <row r="6354" spans="1:2" x14ac:dyDescent="0.25">
      <c r="A6354" s="57">
        <v>39121415</v>
      </c>
      <c r="B6354" s="58" t="s">
        <v>6367</v>
      </c>
    </row>
    <row r="6355" spans="1:2" x14ac:dyDescent="0.25">
      <c r="A6355" s="57">
        <v>39121416</v>
      </c>
      <c r="B6355" s="58" t="s">
        <v>5904</v>
      </c>
    </row>
    <row r="6356" spans="1:2" x14ac:dyDescent="0.25">
      <c r="A6356" s="57">
        <v>39121419</v>
      </c>
      <c r="B6356" s="58" t="s">
        <v>11771</v>
      </c>
    </row>
    <row r="6357" spans="1:2" x14ac:dyDescent="0.25">
      <c r="A6357" s="57">
        <v>39121420</v>
      </c>
      <c r="B6357" s="58" t="s">
        <v>2973</v>
      </c>
    </row>
    <row r="6358" spans="1:2" x14ac:dyDescent="0.25">
      <c r="A6358" s="57">
        <v>39121421</v>
      </c>
      <c r="B6358" s="58" t="s">
        <v>8561</v>
      </c>
    </row>
    <row r="6359" spans="1:2" x14ac:dyDescent="0.25">
      <c r="A6359" s="57">
        <v>39121422</v>
      </c>
      <c r="B6359" s="58" t="s">
        <v>16246</v>
      </c>
    </row>
    <row r="6360" spans="1:2" x14ac:dyDescent="0.25">
      <c r="A6360" s="57">
        <v>39121423</v>
      </c>
      <c r="B6360" s="58" t="s">
        <v>17481</v>
      </c>
    </row>
    <row r="6361" spans="1:2" x14ac:dyDescent="0.25">
      <c r="A6361" s="57">
        <v>39121424</v>
      </c>
      <c r="B6361" s="58" t="s">
        <v>9821</v>
      </c>
    </row>
    <row r="6362" spans="1:2" x14ac:dyDescent="0.25">
      <c r="A6362" s="57">
        <v>39121425</v>
      </c>
      <c r="B6362" s="58" t="s">
        <v>2049</v>
      </c>
    </row>
    <row r="6363" spans="1:2" x14ac:dyDescent="0.25">
      <c r="A6363" s="57">
        <v>39121426</v>
      </c>
      <c r="B6363" s="58" t="s">
        <v>16107</v>
      </c>
    </row>
    <row r="6364" spans="1:2" x14ac:dyDescent="0.25">
      <c r="A6364" s="57">
        <v>39121427</v>
      </c>
      <c r="B6364" s="58" t="s">
        <v>5329</v>
      </c>
    </row>
    <row r="6365" spans="1:2" x14ac:dyDescent="0.25">
      <c r="A6365" s="57">
        <v>39121428</v>
      </c>
      <c r="B6365" s="58" t="s">
        <v>3044</v>
      </c>
    </row>
    <row r="6366" spans="1:2" x14ac:dyDescent="0.25">
      <c r="A6366" s="57">
        <v>39121429</v>
      </c>
      <c r="B6366" s="58" t="s">
        <v>4657</v>
      </c>
    </row>
    <row r="6367" spans="1:2" x14ac:dyDescent="0.25">
      <c r="A6367" s="57">
        <v>39121430</v>
      </c>
      <c r="B6367" s="58" t="s">
        <v>2662</v>
      </c>
    </row>
    <row r="6368" spans="1:2" x14ac:dyDescent="0.25">
      <c r="A6368" s="57">
        <v>39121431</v>
      </c>
      <c r="B6368" s="58" t="s">
        <v>6679</v>
      </c>
    </row>
    <row r="6369" spans="1:2" x14ac:dyDescent="0.25">
      <c r="A6369" s="57">
        <v>39121432</v>
      </c>
      <c r="B6369" s="58" t="s">
        <v>14024</v>
      </c>
    </row>
    <row r="6370" spans="1:2" x14ac:dyDescent="0.25">
      <c r="A6370" s="57">
        <v>39121433</v>
      </c>
      <c r="B6370" s="58" t="s">
        <v>12437</v>
      </c>
    </row>
    <row r="6371" spans="1:2" x14ac:dyDescent="0.25">
      <c r="A6371" s="57">
        <v>39121434</v>
      </c>
      <c r="B6371" s="58" t="s">
        <v>6426</v>
      </c>
    </row>
    <row r="6372" spans="1:2" x14ac:dyDescent="0.25">
      <c r="A6372" s="57">
        <v>39121435</v>
      </c>
      <c r="B6372" s="58" t="s">
        <v>2473</v>
      </c>
    </row>
    <row r="6373" spans="1:2" x14ac:dyDescent="0.25">
      <c r="A6373" s="57">
        <v>39121436</v>
      </c>
      <c r="B6373" s="58" t="s">
        <v>16928</v>
      </c>
    </row>
    <row r="6374" spans="1:2" x14ac:dyDescent="0.25">
      <c r="A6374" s="57">
        <v>39121437</v>
      </c>
      <c r="B6374" s="58" t="s">
        <v>16396</v>
      </c>
    </row>
    <row r="6375" spans="1:2" x14ac:dyDescent="0.25">
      <c r="A6375" s="57">
        <v>39121501</v>
      </c>
      <c r="B6375" s="58" t="s">
        <v>17093</v>
      </c>
    </row>
    <row r="6376" spans="1:2" x14ac:dyDescent="0.25">
      <c r="A6376" s="57">
        <v>39121502</v>
      </c>
      <c r="B6376" s="58" t="s">
        <v>4993</v>
      </c>
    </row>
    <row r="6377" spans="1:2" x14ac:dyDescent="0.25">
      <c r="A6377" s="57">
        <v>39121503</v>
      </c>
      <c r="B6377" s="58" t="s">
        <v>17457</v>
      </c>
    </row>
    <row r="6378" spans="1:2" x14ac:dyDescent="0.25">
      <c r="A6378" s="57">
        <v>39121504</v>
      </c>
      <c r="B6378" s="58" t="s">
        <v>15478</v>
      </c>
    </row>
    <row r="6379" spans="1:2" x14ac:dyDescent="0.25">
      <c r="A6379" s="57">
        <v>39121505</v>
      </c>
      <c r="B6379" s="58" t="s">
        <v>17516</v>
      </c>
    </row>
    <row r="6380" spans="1:2" x14ac:dyDescent="0.25">
      <c r="A6380" s="57">
        <v>39121506</v>
      </c>
      <c r="B6380" s="58" t="s">
        <v>9048</v>
      </c>
    </row>
    <row r="6381" spans="1:2" x14ac:dyDescent="0.25">
      <c r="A6381" s="57">
        <v>39121507</v>
      </c>
      <c r="B6381" s="58" t="s">
        <v>6399</v>
      </c>
    </row>
    <row r="6382" spans="1:2" x14ac:dyDescent="0.25">
      <c r="A6382" s="57">
        <v>39121508</v>
      </c>
      <c r="B6382" s="58" t="s">
        <v>9239</v>
      </c>
    </row>
    <row r="6383" spans="1:2" x14ac:dyDescent="0.25">
      <c r="A6383" s="57">
        <v>39121509</v>
      </c>
      <c r="B6383" s="58" t="s">
        <v>13800</v>
      </c>
    </row>
    <row r="6384" spans="1:2" x14ac:dyDescent="0.25">
      <c r="A6384" s="57">
        <v>39121510</v>
      </c>
      <c r="B6384" s="58" t="s">
        <v>15441</v>
      </c>
    </row>
    <row r="6385" spans="1:2" x14ac:dyDescent="0.25">
      <c r="A6385" s="57">
        <v>39121511</v>
      </c>
      <c r="B6385" s="58" t="s">
        <v>15384</v>
      </c>
    </row>
    <row r="6386" spans="1:2" x14ac:dyDescent="0.25">
      <c r="A6386" s="57">
        <v>39121512</v>
      </c>
      <c r="B6386" s="58" t="s">
        <v>6390</v>
      </c>
    </row>
    <row r="6387" spans="1:2" x14ac:dyDescent="0.25">
      <c r="A6387" s="57">
        <v>39121513</v>
      </c>
      <c r="B6387" s="58" t="s">
        <v>5313</v>
      </c>
    </row>
    <row r="6388" spans="1:2" x14ac:dyDescent="0.25">
      <c r="A6388" s="57">
        <v>39121514</v>
      </c>
      <c r="B6388" s="58" t="s">
        <v>4712</v>
      </c>
    </row>
    <row r="6389" spans="1:2" x14ac:dyDescent="0.25">
      <c r="A6389" s="57">
        <v>39121515</v>
      </c>
      <c r="B6389" s="58" t="s">
        <v>11081</v>
      </c>
    </row>
    <row r="6390" spans="1:2" x14ac:dyDescent="0.25">
      <c r="A6390" s="57">
        <v>39121516</v>
      </c>
      <c r="B6390" s="58" t="s">
        <v>13401</v>
      </c>
    </row>
    <row r="6391" spans="1:2" x14ac:dyDescent="0.25">
      <c r="A6391" s="57">
        <v>39121517</v>
      </c>
      <c r="B6391" s="58" t="s">
        <v>9217</v>
      </c>
    </row>
    <row r="6392" spans="1:2" x14ac:dyDescent="0.25">
      <c r="A6392" s="57">
        <v>39121518</v>
      </c>
      <c r="B6392" s="58" t="s">
        <v>2948</v>
      </c>
    </row>
    <row r="6393" spans="1:2" x14ac:dyDescent="0.25">
      <c r="A6393" s="57">
        <v>39121519</v>
      </c>
      <c r="B6393" s="58" t="s">
        <v>10692</v>
      </c>
    </row>
    <row r="6394" spans="1:2" x14ac:dyDescent="0.25">
      <c r="A6394" s="57">
        <v>39121520</v>
      </c>
      <c r="B6394" s="58" t="s">
        <v>15536</v>
      </c>
    </row>
    <row r="6395" spans="1:2" x14ac:dyDescent="0.25">
      <c r="A6395" s="57">
        <v>39121521</v>
      </c>
      <c r="B6395" s="58" t="s">
        <v>9516</v>
      </c>
    </row>
    <row r="6396" spans="1:2" x14ac:dyDescent="0.25">
      <c r="A6396" s="57">
        <v>39121522</v>
      </c>
      <c r="B6396" s="58" t="s">
        <v>13987</v>
      </c>
    </row>
    <row r="6397" spans="1:2" x14ac:dyDescent="0.25">
      <c r="A6397" s="57">
        <v>39121523</v>
      </c>
      <c r="B6397" s="58" t="s">
        <v>11050</v>
      </c>
    </row>
    <row r="6398" spans="1:2" x14ac:dyDescent="0.25">
      <c r="A6398" s="57">
        <v>39121524</v>
      </c>
      <c r="B6398" s="58" t="s">
        <v>18739</v>
      </c>
    </row>
    <row r="6399" spans="1:2" x14ac:dyDescent="0.25">
      <c r="A6399" s="57">
        <v>39121525</v>
      </c>
      <c r="B6399" s="58" t="s">
        <v>3588</v>
      </c>
    </row>
    <row r="6400" spans="1:2" x14ac:dyDescent="0.25">
      <c r="A6400" s="57">
        <v>39121527</v>
      </c>
      <c r="B6400" s="58" t="s">
        <v>8127</v>
      </c>
    </row>
    <row r="6401" spans="1:2" x14ac:dyDescent="0.25">
      <c r="A6401" s="57">
        <v>39121528</v>
      </c>
      <c r="B6401" s="58" t="s">
        <v>7123</v>
      </c>
    </row>
    <row r="6402" spans="1:2" x14ac:dyDescent="0.25">
      <c r="A6402" s="57">
        <v>39121529</v>
      </c>
      <c r="B6402" s="58" t="s">
        <v>16909</v>
      </c>
    </row>
    <row r="6403" spans="1:2" x14ac:dyDescent="0.25">
      <c r="A6403" s="57">
        <v>39121531</v>
      </c>
      <c r="B6403" s="58" t="s">
        <v>12072</v>
      </c>
    </row>
    <row r="6404" spans="1:2" x14ac:dyDescent="0.25">
      <c r="A6404" s="57">
        <v>39121532</v>
      </c>
      <c r="B6404" s="58" t="s">
        <v>7488</v>
      </c>
    </row>
    <row r="6405" spans="1:2" x14ac:dyDescent="0.25">
      <c r="A6405" s="57">
        <v>39121533</v>
      </c>
      <c r="B6405" s="58" t="s">
        <v>9444</v>
      </c>
    </row>
    <row r="6406" spans="1:2" x14ac:dyDescent="0.25">
      <c r="A6406" s="57">
        <v>39121534</v>
      </c>
      <c r="B6406" s="58" t="s">
        <v>15095</v>
      </c>
    </row>
    <row r="6407" spans="1:2" x14ac:dyDescent="0.25">
      <c r="A6407" s="57">
        <v>39121535</v>
      </c>
      <c r="B6407" s="58" t="s">
        <v>266</v>
      </c>
    </row>
    <row r="6408" spans="1:2" x14ac:dyDescent="0.25">
      <c r="A6408" s="57">
        <v>39121536</v>
      </c>
      <c r="B6408" s="58" t="s">
        <v>17171</v>
      </c>
    </row>
    <row r="6409" spans="1:2" x14ac:dyDescent="0.25">
      <c r="A6409" s="57">
        <v>39121537</v>
      </c>
      <c r="B6409" s="58" t="s">
        <v>8814</v>
      </c>
    </row>
    <row r="6410" spans="1:2" x14ac:dyDescent="0.25">
      <c r="A6410" s="57">
        <v>39121538</v>
      </c>
      <c r="B6410" s="58" t="s">
        <v>3701</v>
      </c>
    </row>
    <row r="6411" spans="1:2" x14ac:dyDescent="0.25">
      <c r="A6411" s="57">
        <v>39121539</v>
      </c>
      <c r="B6411" s="58" t="s">
        <v>5352</v>
      </c>
    </row>
    <row r="6412" spans="1:2" x14ac:dyDescent="0.25">
      <c r="A6412" s="57">
        <v>39121540</v>
      </c>
      <c r="B6412" s="58" t="s">
        <v>11547</v>
      </c>
    </row>
    <row r="6413" spans="1:2" x14ac:dyDescent="0.25">
      <c r="A6413" s="57">
        <v>39121541</v>
      </c>
      <c r="B6413" s="58" t="s">
        <v>15685</v>
      </c>
    </row>
    <row r="6414" spans="1:2" x14ac:dyDescent="0.25">
      <c r="A6414" s="57">
        <v>39121542</v>
      </c>
      <c r="B6414" s="58" t="s">
        <v>12944</v>
      </c>
    </row>
    <row r="6415" spans="1:2" x14ac:dyDescent="0.25">
      <c r="A6415" s="57">
        <v>39121543</v>
      </c>
      <c r="B6415" s="58" t="s">
        <v>16182</v>
      </c>
    </row>
    <row r="6416" spans="1:2" x14ac:dyDescent="0.25">
      <c r="A6416" s="57">
        <v>39121544</v>
      </c>
      <c r="B6416" s="58" t="s">
        <v>14584</v>
      </c>
    </row>
    <row r="6417" spans="1:2" x14ac:dyDescent="0.25">
      <c r="A6417" s="57">
        <v>39121545</v>
      </c>
      <c r="B6417" s="58" t="s">
        <v>2829</v>
      </c>
    </row>
    <row r="6418" spans="1:2" x14ac:dyDescent="0.25">
      <c r="A6418" s="57">
        <v>39121546</v>
      </c>
      <c r="B6418" s="58" t="s">
        <v>9933</v>
      </c>
    </row>
    <row r="6419" spans="1:2" x14ac:dyDescent="0.25">
      <c r="A6419" s="57">
        <v>39121547</v>
      </c>
      <c r="B6419" s="58" t="s">
        <v>8198</v>
      </c>
    </row>
    <row r="6420" spans="1:2" x14ac:dyDescent="0.25">
      <c r="A6420" s="57">
        <v>39121548</v>
      </c>
      <c r="B6420" s="58" t="s">
        <v>762</v>
      </c>
    </row>
    <row r="6421" spans="1:2" x14ac:dyDescent="0.25">
      <c r="A6421" s="57">
        <v>39121549</v>
      </c>
      <c r="B6421" s="58" t="s">
        <v>1249</v>
      </c>
    </row>
    <row r="6422" spans="1:2" x14ac:dyDescent="0.25">
      <c r="A6422" s="57">
        <v>39121550</v>
      </c>
      <c r="B6422" s="58" t="s">
        <v>7715</v>
      </c>
    </row>
    <row r="6423" spans="1:2" x14ac:dyDescent="0.25">
      <c r="A6423" s="57">
        <v>39121551</v>
      </c>
      <c r="B6423" s="58" t="s">
        <v>10689</v>
      </c>
    </row>
    <row r="6424" spans="1:2" x14ac:dyDescent="0.25">
      <c r="A6424" s="57">
        <v>39121601</v>
      </c>
      <c r="B6424" s="58" t="s">
        <v>991</v>
      </c>
    </row>
    <row r="6425" spans="1:2" x14ac:dyDescent="0.25">
      <c r="A6425" s="57">
        <v>39121602</v>
      </c>
      <c r="B6425" s="58" t="s">
        <v>16568</v>
      </c>
    </row>
    <row r="6426" spans="1:2" x14ac:dyDescent="0.25">
      <c r="A6426" s="57">
        <v>39121603</v>
      </c>
      <c r="B6426" s="58" t="s">
        <v>9460</v>
      </c>
    </row>
    <row r="6427" spans="1:2" x14ac:dyDescent="0.25">
      <c r="A6427" s="57">
        <v>39121604</v>
      </c>
      <c r="B6427" s="58" t="s">
        <v>12469</v>
      </c>
    </row>
    <row r="6428" spans="1:2" x14ac:dyDescent="0.25">
      <c r="A6428" s="57">
        <v>39121605</v>
      </c>
      <c r="B6428" s="58" t="s">
        <v>11945</v>
      </c>
    </row>
    <row r="6429" spans="1:2" x14ac:dyDescent="0.25">
      <c r="A6429" s="57">
        <v>39121606</v>
      </c>
      <c r="B6429" s="58" t="s">
        <v>7830</v>
      </c>
    </row>
    <row r="6430" spans="1:2" x14ac:dyDescent="0.25">
      <c r="A6430" s="57">
        <v>39121607</v>
      </c>
      <c r="B6430" s="58" t="s">
        <v>433</v>
      </c>
    </row>
    <row r="6431" spans="1:2" x14ac:dyDescent="0.25">
      <c r="A6431" s="57">
        <v>39121608</v>
      </c>
      <c r="B6431" s="58" t="s">
        <v>18102</v>
      </c>
    </row>
    <row r="6432" spans="1:2" x14ac:dyDescent="0.25">
      <c r="A6432" s="57">
        <v>39121609</v>
      </c>
      <c r="B6432" s="58" t="s">
        <v>4053</v>
      </c>
    </row>
    <row r="6433" spans="1:2" x14ac:dyDescent="0.25">
      <c r="A6433" s="57">
        <v>39121610</v>
      </c>
      <c r="B6433" s="58" t="s">
        <v>5177</v>
      </c>
    </row>
    <row r="6434" spans="1:2" x14ac:dyDescent="0.25">
      <c r="A6434" s="57">
        <v>39121611</v>
      </c>
      <c r="B6434" s="58" t="s">
        <v>5711</v>
      </c>
    </row>
    <row r="6435" spans="1:2" x14ac:dyDescent="0.25">
      <c r="A6435" s="57">
        <v>39121612</v>
      </c>
      <c r="B6435" s="58" t="s">
        <v>17370</v>
      </c>
    </row>
    <row r="6436" spans="1:2" x14ac:dyDescent="0.25">
      <c r="A6436" s="57">
        <v>39121613</v>
      </c>
      <c r="B6436" s="58" t="s">
        <v>16341</v>
      </c>
    </row>
    <row r="6437" spans="1:2" x14ac:dyDescent="0.25">
      <c r="A6437" s="57">
        <v>39121614</v>
      </c>
      <c r="B6437" s="58" t="s">
        <v>16574</v>
      </c>
    </row>
    <row r="6438" spans="1:2" x14ac:dyDescent="0.25">
      <c r="A6438" s="57">
        <v>39121615</v>
      </c>
      <c r="B6438" s="58" t="s">
        <v>647</v>
      </c>
    </row>
    <row r="6439" spans="1:2" x14ac:dyDescent="0.25">
      <c r="A6439" s="57">
        <v>39121616</v>
      </c>
      <c r="B6439" s="58" t="s">
        <v>17956</v>
      </c>
    </row>
    <row r="6440" spans="1:2" x14ac:dyDescent="0.25">
      <c r="A6440" s="57">
        <v>39121617</v>
      </c>
      <c r="B6440" s="58" t="s">
        <v>7600</v>
      </c>
    </row>
    <row r="6441" spans="1:2" x14ac:dyDescent="0.25">
      <c r="A6441" s="57">
        <v>39121618</v>
      </c>
      <c r="B6441" s="58" t="s">
        <v>18621</v>
      </c>
    </row>
    <row r="6442" spans="1:2" x14ac:dyDescent="0.25">
      <c r="A6442" s="57">
        <v>39121619</v>
      </c>
      <c r="B6442" s="58" t="s">
        <v>18089</v>
      </c>
    </row>
    <row r="6443" spans="1:2" x14ac:dyDescent="0.25">
      <c r="A6443" s="57">
        <v>39121701</v>
      </c>
      <c r="B6443" s="58" t="s">
        <v>1541</v>
      </c>
    </row>
    <row r="6444" spans="1:2" x14ac:dyDescent="0.25">
      <c r="A6444" s="57">
        <v>39121702</v>
      </c>
      <c r="B6444" s="58" t="s">
        <v>4235</v>
      </c>
    </row>
    <row r="6445" spans="1:2" x14ac:dyDescent="0.25">
      <c r="A6445" s="57">
        <v>39121703</v>
      </c>
      <c r="B6445" s="58" t="s">
        <v>12349</v>
      </c>
    </row>
    <row r="6446" spans="1:2" x14ac:dyDescent="0.25">
      <c r="A6446" s="57">
        <v>39121704</v>
      </c>
      <c r="B6446" s="58" t="s">
        <v>12799</v>
      </c>
    </row>
    <row r="6447" spans="1:2" x14ac:dyDescent="0.25">
      <c r="A6447" s="57">
        <v>39121705</v>
      </c>
      <c r="B6447" s="58" t="s">
        <v>10425</v>
      </c>
    </row>
    <row r="6448" spans="1:2" x14ac:dyDescent="0.25">
      <c r="A6448" s="57">
        <v>39121706</v>
      </c>
      <c r="B6448" s="58" t="s">
        <v>8606</v>
      </c>
    </row>
    <row r="6449" spans="1:2" x14ac:dyDescent="0.25">
      <c r="A6449" s="57">
        <v>39121707</v>
      </c>
      <c r="B6449" s="58" t="s">
        <v>1532</v>
      </c>
    </row>
    <row r="6450" spans="1:2" x14ac:dyDescent="0.25">
      <c r="A6450" s="57">
        <v>39121708</v>
      </c>
      <c r="B6450" s="58" t="s">
        <v>10106</v>
      </c>
    </row>
    <row r="6451" spans="1:2" x14ac:dyDescent="0.25">
      <c r="A6451" s="57">
        <v>39121709</v>
      </c>
      <c r="B6451" s="58" t="s">
        <v>3306</v>
      </c>
    </row>
    <row r="6452" spans="1:2" x14ac:dyDescent="0.25">
      <c r="A6452" s="57">
        <v>39121710</v>
      </c>
      <c r="B6452" s="58" t="s">
        <v>3135</v>
      </c>
    </row>
    <row r="6453" spans="1:2" x14ac:dyDescent="0.25">
      <c r="A6453" s="57">
        <v>39121711</v>
      </c>
      <c r="B6453" s="58" t="s">
        <v>13273</v>
      </c>
    </row>
    <row r="6454" spans="1:2" x14ac:dyDescent="0.25">
      <c r="A6454" s="57">
        <v>39121712</v>
      </c>
      <c r="B6454" s="58" t="s">
        <v>12764</v>
      </c>
    </row>
    <row r="6455" spans="1:2" x14ac:dyDescent="0.25">
      <c r="A6455" s="57">
        <v>39121713</v>
      </c>
      <c r="B6455" s="58" t="s">
        <v>12765</v>
      </c>
    </row>
    <row r="6456" spans="1:2" x14ac:dyDescent="0.25">
      <c r="A6456" s="57">
        <v>39121714</v>
      </c>
      <c r="B6456" s="58" t="s">
        <v>17268</v>
      </c>
    </row>
    <row r="6457" spans="1:2" x14ac:dyDescent="0.25">
      <c r="A6457" s="57">
        <v>39121715</v>
      </c>
      <c r="B6457" s="58" t="s">
        <v>7941</v>
      </c>
    </row>
    <row r="6458" spans="1:2" x14ac:dyDescent="0.25">
      <c r="A6458" s="57">
        <v>39121716</v>
      </c>
      <c r="B6458" s="58" t="s">
        <v>697</v>
      </c>
    </row>
    <row r="6459" spans="1:2" x14ac:dyDescent="0.25">
      <c r="A6459" s="57">
        <v>39121717</v>
      </c>
      <c r="B6459" s="58" t="s">
        <v>579</v>
      </c>
    </row>
    <row r="6460" spans="1:2" x14ac:dyDescent="0.25">
      <c r="A6460" s="57">
        <v>39121718</v>
      </c>
      <c r="B6460" s="58" t="s">
        <v>17130</v>
      </c>
    </row>
    <row r="6461" spans="1:2" x14ac:dyDescent="0.25">
      <c r="A6461" s="57">
        <v>39121719</v>
      </c>
      <c r="B6461" s="58" t="s">
        <v>5653</v>
      </c>
    </row>
    <row r="6462" spans="1:2" x14ac:dyDescent="0.25">
      <c r="A6462" s="57">
        <v>39121720</v>
      </c>
      <c r="B6462" s="58" t="s">
        <v>16167</v>
      </c>
    </row>
    <row r="6463" spans="1:2" x14ac:dyDescent="0.25">
      <c r="A6463" s="57">
        <v>39121721</v>
      </c>
      <c r="B6463" s="58" t="s">
        <v>16244</v>
      </c>
    </row>
    <row r="6464" spans="1:2" x14ac:dyDescent="0.25">
      <c r="A6464" s="57">
        <v>40101501</v>
      </c>
      <c r="B6464" s="58" t="s">
        <v>18191</v>
      </c>
    </row>
    <row r="6465" spans="1:2" x14ac:dyDescent="0.25">
      <c r="A6465" s="57">
        <v>40101502</v>
      </c>
      <c r="B6465" s="58" t="s">
        <v>10909</v>
      </c>
    </row>
    <row r="6466" spans="1:2" x14ac:dyDescent="0.25">
      <c r="A6466" s="57">
        <v>40101503</v>
      </c>
      <c r="B6466" s="58" t="s">
        <v>15229</v>
      </c>
    </row>
    <row r="6467" spans="1:2" x14ac:dyDescent="0.25">
      <c r="A6467" s="57">
        <v>40101504</v>
      </c>
      <c r="B6467" s="58" t="s">
        <v>17701</v>
      </c>
    </row>
    <row r="6468" spans="1:2" x14ac:dyDescent="0.25">
      <c r="A6468" s="57">
        <v>40101505</v>
      </c>
      <c r="B6468" s="58" t="s">
        <v>11128</v>
      </c>
    </row>
    <row r="6469" spans="1:2" x14ac:dyDescent="0.25">
      <c r="A6469" s="57">
        <v>40101506</v>
      </c>
      <c r="B6469" s="58" t="s">
        <v>9376</v>
      </c>
    </row>
    <row r="6470" spans="1:2" x14ac:dyDescent="0.25">
      <c r="A6470" s="57">
        <v>40101601</v>
      </c>
      <c r="B6470" s="58" t="s">
        <v>13152</v>
      </c>
    </row>
    <row r="6471" spans="1:2" x14ac:dyDescent="0.25">
      <c r="A6471" s="57">
        <v>40101602</v>
      </c>
      <c r="B6471" s="58" t="s">
        <v>4278</v>
      </c>
    </row>
    <row r="6472" spans="1:2" x14ac:dyDescent="0.25">
      <c r="A6472" s="57">
        <v>40101603</v>
      </c>
      <c r="B6472" s="58" t="s">
        <v>12377</v>
      </c>
    </row>
    <row r="6473" spans="1:2" x14ac:dyDescent="0.25">
      <c r="A6473" s="57">
        <v>40101604</v>
      </c>
      <c r="B6473" s="58" t="s">
        <v>5885</v>
      </c>
    </row>
    <row r="6474" spans="1:2" x14ac:dyDescent="0.25">
      <c r="A6474" s="57">
        <v>40101605</v>
      </c>
      <c r="B6474" s="58" t="s">
        <v>72</v>
      </c>
    </row>
    <row r="6475" spans="1:2" x14ac:dyDescent="0.25">
      <c r="A6475" s="57">
        <v>40101701</v>
      </c>
      <c r="B6475" s="58" t="s">
        <v>13942</v>
      </c>
    </row>
    <row r="6476" spans="1:2" x14ac:dyDescent="0.25">
      <c r="A6476" s="57">
        <v>40101702</v>
      </c>
      <c r="B6476" s="58" t="s">
        <v>1968</v>
      </c>
    </row>
    <row r="6477" spans="1:2" x14ac:dyDescent="0.25">
      <c r="A6477" s="57">
        <v>40101703</v>
      </c>
      <c r="B6477" s="58" t="s">
        <v>17025</v>
      </c>
    </row>
    <row r="6478" spans="1:2" x14ac:dyDescent="0.25">
      <c r="A6478" s="57">
        <v>40101704</v>
      </c>
      <c r="B6478" s="58" t="s">
        <v>10731</v>
      </c>
    </row>
    <row r="6479" spans="1:2" x14ac:dyDescent="0.25">
      <c r="A6479" s="57">
        <v>40101705</v>
      </c>
      <c r="B6479" s="58" t="s">
        <v>10474</v>
      </c>
    </row>
    <row r="6480" spans="1:2" x14ac:dyDescent="0.25">
      <c r="A6480" s="57">
        <v>40101706</v>
      </c>
      <c r="B6480" s="58" t="s">
        <v>6013</v>
      </c>
    </row>
    <row r="6481" spans="1:2" x14ac:dyDescent="0.25">
      <c r="A6481" s="57">
        <v>40101707</v>
      </c>
      <c r="B6481" s="58" t="s">
        <v>12614</v>
      </c>
    </row>
    <row r="6482" spans="1:2" x14ac:dyDescent="0.25">
      <c r="A6482" s="57">
        <v>40101801</v>
      </c>
      <c r="B6482" s="58" t="s">
        <v>10372</v>
      </c>
    </row>
    <row r="6483" spans="1:2" x14ac:dyDescent="0.25">
      <c r="A6483" s="57">
        <v>40101802</v>
      </c>
      <c r="B6483" s="58" t="s">
        <v>3314</v>
      </c>
    </row>
    <row r="6484" spans="1:2" x14ac:dyDescent="0.25">
      <c r="A6484" s="57">
        <v>40101803</v>
      </c>
      <c r="B6484" s="58" t="s">
        <v>13814</v>
      </c>
    </row>
    <row r="6485" spans="1:2" x14ac:dyDescent="0.25">
      <c r="A6485" s="57">
        <v>40101805</v>
      </c>
      <c r="B6485" s="58" t="s">
        <v>8511</v>
      </c>
    </row>
    <row r="6486" spans="1:2" x14ac:dyDescent="0.25">
      <c r="A6486" s="57">
        <v>40101806</v>
      </c>
      <c r="B6486" s="58" t="s">
        <v>17070</v>
      </c>
    </row>
    <row r="6487" spans="1:2" x14ac:dyDescent="0.25">
      <c r="A6487" s="57">
        <v>40101807</v>
      </c>
      <c r="B6487" s="58" t="s">
        <v>7633</v>
      </c>
    </row>
    <row r="6488" spans="1:2" x14ac:dyDescent="0.25">
      <c r="A6488" s="57">
        <v>40101808</v>
      </c>
      <c r="B6488" s="58" t="s">
        <v>5233</v>
      </c>
    </row>
    <row r="6489" spans="1:2" x14ac:dyDescent="0.25">
      <c r="A6489" s="57">
        <v>40101809</v>
      </c>
      <c r="B6489" s="58" t="s">
        <v>5357</v>
      </c>
    </row>
    <row r="6490" spans="1:2" x14ac:dyDescent="0.25">
      <c r="A6490" s="57">
        <v>40101810</v>
      </c>
      <c r="B6490" s="58" t="s">
        <v>4073</v>
      </c>
    </row>
    <row r="6491" spans="1:2" x14ac:dyDescent="0.25">
      <c r="A6491" s="57">
        <v>40101811</v>
      </c>
      <c r="B6491" s="58" t="s">
        <v>13436</v>
      </c>
    </row>
    <row r="6492" spans="1:2" x14ac:dyDescent="0.25">
      <c r="A6492" s="57">
        <v>40101812</v>
      </c>
      <c r="B6492" s="58" t="s">
        <v>4341</v>
      </c>
    </row>
    <row r="6493" spans="1:2" x14ac:dyDescent="0.25">
      <c r="A6493" s="57">
        <v>40101813</v>
      </c>
      <c r="B6493" s="58" t="s">
        <v>470</v>
      </c>
    </row>
    <row r="6494" spans="1:2" x14ac:dyDescent="0.25">
      <c r="A6494" s="57">
        <v>40101814</v>
      </c>
      <c r="B6494" s="58" t="s">
        <v>5693</v>
      </c>
    </row>
    <row r="6495" spans="1:2" x14ac:dyDescent="0.25">
      <c r="A6495" s="57">
        <v>40101815</v>
      </c>
      <c r="B6495" s="58" t="s">
        <v>5669</v>
      </c>
    </row>
    <row r="6496" spans="1:2" x14ac:dyDescent="0.25">
      <c r="A6496" s="57">
        <v>40101816</v>
      </c>
      <c r="B6496" s="58" t="s">
        <v>7197</v>
      </c>
    </row>
    <row r="6497" spans="1:2" x14ac:dyDescent="0.25">
      <c r="A6497" s="57">
        <v>40101817</v>
      </c>
      <c r="B6497" s="58" t="s">
        <v>7051</v>
      </c>
    </row>
    <row r="6498" spans="1:2" x14ac:dyDescent="0.25">
      <c r="A6498" s="57">
        <v>40101818</v>
      </c>
      <c r="B6498" s="58" t="s">
        <v>7375</v>
      </c>
    </row>
    <row r="6499" spans="1:2" x14ac:dyDescent="0.25">
      <c r="A6499" s="57">
        <v>40101819</v>
      </c>
      <c r="B6499" s="58" t="s">
        <v>3114</v>
      </c>
    </row>
    <row r="6500" spans="1:2" x14ac:dyDescent="0.25">
      <c r="A6500" s="57">
        <v>40101820</v>
      </c>
      <c r="B6500" s="58" t="s">
        <v>4341</v>
      </c>
    </row>
    <row r="6501" spans="1:2" x14ac:dyDescent="0.25">
      <c r="A6501" s="57">
        <v>40101821</v>
      </c>
      <c r="B6501" s="58" t="s">
        <v>367</v>
      </c>
    </row>
    <row r="6502" spans="1:2" x14ac:dyDescent="0.25">
      <c r="A6502" s="57">
        <v>40101822</v>
      </c>
      <c r="B6502" s="58" t="s">
        <v>4535</v>
      </c>
    </row>
    <row r="6503" spans="1:2" x14ac:dyDescent="0.25">
      <c r="A6503" s="57">
        <v>40101823</v>
      </c>
      <c r="B6503" s="58" t="s">
        <v>13226</v>
      </c>
    </row>
    <row r="6504" spans="1:2" x14ac:dyDescent="0.25">
      <c r="A6504" s="57">
        <v>40101824</v>
      </c>
      <c r="B6504" s="58" t="s">
        <v>17118</v>
      </c>
    </row>
    <row r="6505" spans="1:2" x14ac:dyDescent="0.25">
      <c r="A6505" s="57">
        <v>40101825</v>
      </c>
      <c r="B6505" s="58" t="s">
        <v>4188</v>
      </c>
    </row>
    <row r="6506" spans="1:2" x14ac:dyDescent="0.25">
      <c r="A6506" s="57">
        <v>40101826</v>
      </c>
      <c r="B6506" s="58" t="s">
        <v>14039</v>
      </c>
    </row>
    <row r="6507" spans="1:2" x14ac:dyDescent="0.25">
      <c r="A6507" s="57">
        <v>40101827</v>
      </c>
      <c r="B6507" s="58" t="s">
        <v>384</v>
      </c>
    </row>
    <row r="6508" spans="1:2" x14ac:dyDescent="0.25">
      <c r="A6508" s="57">
        <v>40101828</v>
      </c>
      <c r="B6508" s="58" t="s">
        <v>5819</v>
      </c>
    </row>
    <row r="6509" spans="1:2" x14ac:dyDescent="0.25">
      <c r="A6509" s="57">
        <v>40101829</v>
      </c>
      <c r="B6509" s="58" t="s">
        <v>4135</v>
      </c>
    </row>
    <row r="6510" spans="1:2" x14ac:dyDescent="0.25">
      <c r="A6510" s="57">
        <v>40101830</v>
      </c>
      <c r="B6510" s="58" t="s">
        <v>16254</v>
      </c>
    </row>
    <row r="6511" spans="1:2" x14ac:dyDescent="0.25">
      <c r="A6511" s="57">
        <v>40101831</v>
      </c>
      <c r="B6511" s="58" t="s">
        <v>6891</v>
      </c>
    </row>
    <row r="6512" spans="1:2" x14ac:dyDescent="0.25">
      <c r="A6512" s="57">
        <v>40101832</v>
      </c>
      <c r="B6512" s="58" t="s">
        <v>1689</v>
      </c>
    </row>
    <row r="6513" spans="1:2" x14ac:dyDescent="0.25">
      <c r="A6513" s="57">
        <v>40101833</v>
      </c>
      <c r="B6513" s="58" t="s">
        <v>5166</v>
      </c>
    </row>
    <row r="6514" spans="1:2" x14ac:dyDescent="0.25">
      <c r="A6514" s="57">
        <v>40101834</v>
      </c>
      <c r="B6514" s="58" t="s">
        <v>8369</v>
      </c>
    </row>
    <row r="6515" spans="1:2" x14ac:dyDescent="0.25">
      <c r="A6515" s="57">
        <v>40101901</v>
      </c>
      <c r="B6515" s="58" t="s">
        <v>2558</v>
      </c>
    </row>
    <row r="6516" spans="1:2" x14ac:dyDescent="0.25">
      <c r="A6516" s="57">
        <v>40101902</v>
      </c>
      <c r="B6516" s="58" t="s">
        <v>11623</v>
      </c>
    </row>
    <row r="6517" spans="1:2" x14ac:dyDescent="0.25">
      <c r="A6517" s="57">
        <v>40101903</v>
      </c>
      <c r="B6517" s="58" t="s">
        <v>16690</v>
      </c>
    </row>
    <row r="6518" spans="1:2" x14ac:dyDescent="0.25">
      <c r="A6518" s="57">
        <v>40102001</v>
      </c>
      <c r="B6518" s="58" t="s">
        <v>843</v>
      </c>
    </row>
    <row r="6519" spans="1:2" x14ac:dyDescent="0.25">
      <c r="A6519" s="57">
        <v>40102002</v>
      </c>
      <c r="B6519" s="58" t="s">
        <v>4434</v>
      </c>
    </row>
    <row r="6520" spans="1:2" x14ac:dyDescent="0.25">
      <c r="A6520" s="57">
        <v>40102003</v>
      </c>
      <c r="B6520" s="58" t="s">
        <v>2899</v>
      </c>
    </row>
    <row r="6521" spans="1:2" x14ac:dyDescent="0.25">
      <c r="A6521" s="57">
        <v>40102004</v>
      </c>
      <c r="B6521" s="58" t="s">
        <v>13979</v>
      </c>
    </row>
    <row r="6522" spans="1:2" x14ac:dyDescent="0.25">
      <c r="A6522" s="57">
        <v>40102005</v>
      </c>
      <c r="B6522" s="58" t="s">
        <v>1324</v>
      </c>
    </row>
    <row r="6523" spans="1:2" x14ac:dyDescent="0.25">
      <c r="A6523" s="57">
        <v>40141602</v>
      </c>
      <c r="B6523" s="58" t="s">
        <v>12487</v>
      </c>
    </row>
    <row r="6524" spans="1:2" x14ac:dyDescent="0.25">
      <c r="A6524" s="57">
        <v>40141603</v>
      </c>
      <c r="B6524" s="58" t="s">
        <v>6762</v>
      </c>
    </row>
    <row r="6525" spans="1:2" x14ac:dyDescent="0.25">
      <c r="A6525" s="57">
        <v>40141604</v>
      </c>
      <c r="B6525" s="58" t="s">
        <v>12554</v>
      </c>
    </row>
    <row r="6526" spans="1:2" x14ac:dyDescent="0.25">
      <c r="A6526" s="57">
        <v>40141605</v>
      </c>
      <c r="B6526" s="58" t="s">
        <v>1326</v>
      </c>
    </row>
    <row r="6527" spans="1:2" x14ac:dyDescent="0.25">
      <c r="A6527" s="57">
        <v>40141606</v>
      </c>
      <c r="B6527" s="58" t="s">
        <v>16090</v>
      </c>
    </row>
    <row r="6528" spans="1:2" x14ac:dyDescent="0.25">
      <c r="A6528" s="57">
        <v>40141607</v>
      </c>
      <c r="B6528" s="58" t="s">
        <v>758</v>
      </c>
    </row>
    <row r="6529" spans="1:2" x14ac:dyDescent="0.25">
      <c r="A6529" s="57">
        <v>40141608</v>
      </c>
      <c r="B6529" s="58" t="s">
        <v>7297</v>
      </c>
    </row>
    <row r="6530" spans="1:2" x14ac:dyDescent="0.25">
      <c r="A6530" s="57">
        <v>40141609</v>
      </c>
      <c r="B6530" s="58" t="s">
        <v>17655</v>
      </c>
    </row>
    <row r="6531" spans="1:2" x14ac:dyDescent="0.25">
      <c r="A6531" s="57">
        <v>40141610</v>
      </c>
      <c r="B6531" s="58" t="s">
        <v>15254</v>
      </c>
    </row>
    <row r="6532" spans="1:2" x14ac:dyDescent="0.25">
      <c r="A6532" s="57">
        <v>40141611</v>
      </c>
      <c r="B6532" s="58" t="s">
        <v>3242</v>
      </c>
    </row>
    <row r="6533" spans="1:2" x14ac:dyDescent="0.25">
      <c r="A6533" s="57">
        <v>40141612</v>
      </c>
      <c r="B6533" s="58" t="s">
        <v>16669</v>
      </c>
    </row>
    <row r="6534" spans="1:2" x14ac:dyDescent="0.25">
      <c r="A6534" s="57">
        <v>40141613</v>
      </c>
      <c r="B6534" s="58" t="s">
        <v>3672</v>
      </c>
    </row>
    <row r="6535" spans="1:2" x14ac:dyDescent="0.25">
      <c r="A6535" s="57">
        <v>40141615</v>
      </c>
      <c r="B6535" s="58" t="s">
        <v>11398</v>
      </c>
    </row>
    <row r="6536" spans="1:2" x14ac:dyDescent="0.25">
      <c r="A6536" s="57">
        <v>40141616</v>
      </c>
      <c r="B6536" s="58" t="s">
        <v>1454</v>
      </c>
    </row>
    <row r="6537" spans="1:2" x14ac:dyDescent="0.25">
      <c r="A6537" s="57">
        <v>40141617</v>
      </c>
      <c r="B6537" s="58" t="s">
        <v>10173</v>
      </c>
    </row>
    <row r="6538" spans="1:2" x14ac:dyDescent="0.25">
      <c r="A6538" s="57">
        <v>40141618</v>
      </c>
      <c r="B6538" s="58" t="s">
        <v>1178</v>
      </c>
    </row>
    <row r="6539" spans="1:2" x14ac:dyDescent="0.25">
      <c r="A6539" s="57">
        <v>40141619</v>
      </c>
      <c r="B6539" s="58" t="s">
        <v>8371</v>
      </c>
    </row>
    <row r="6540" spans="1:2" x14ac:dyDescent="0.25">
      <c r="A6540" s="57">
        <v>40141620</v>
      </c>
      <c r="B6540" s="58" t="s">
        <v>3818</v>
      </c>
    </row>
    <row r="6541" spans="1:2" x14ac:dyDescent="0.25">
      <c r="A6541" s="57">
        <v>40141621</v>
      </c>
      <c r="B6541" s="58" t="s">
        <v>4139</v>
      </c>
    </row>
    <row r="6542" spans="1:2" x14ac:dyDescent="0.25">
      <c r="A6542" s="57">
        <v>40141622</v>
      </c>
      <c r="B6542" s="58" t="s">
        <v>18055</v>
      </c>
    </row>
    <row r="6543" spans="1:2" x14ac:dyDescent="0.25">
      <c r="A6543" s="57">
        <v>40141623</v>
      </c>
      <c r="B6543" s="58" t="s">
        <v>2582</v>
      </c>
    </row>
    <row r="6544" spans="1:2" x14ac:dyDescent="0.25">
      <c r="A6544" s="57">
        <v>40141624</v>
      </c>
      <c r="B6544" s="58" t="s">
        <v>16594</v>
      </c>
    </row>
    <row r="6545" spans="1:2" x14ac:dyDescent="0.25">
      <c r="A6545" s="57">
        <v>40141625</v>
      </c>
      <c r="B6545" s="58" t="s">
        <v>5872</v>
      </c>
    </row>
    <row r="6546" spans="1:2" x14ac:dyDescent="0.25">
      <c r="A6546" s="57">
        <v>40141626</v>
      </c>
      <c r="B6546" s="58" t="s">
        <v>11205</v>
      </c>
    </row>
    <row r="6547" spans="1:2" x14ac:dyDescent="0.25">
      <c r="A6547" s="57">
        <v>40141627</v>
      </c>
      <c r="B6547" s="58" t="s">
        <v>1605</v>
      </c>
    </row>
    <row r="6548" spans="1:2" x14ac:dyDescent="0.25">
      <c r="A6548" s="57">
        <v>40141628</v>
      </c>
      <c r="B6548" s="58" t="s">
        <v>14261</v>
      </c>
    </row>
    <row r="6549" spans="1:2" x14ac:dyDescent="0.25">
      <c r="A6549" s="57">
        <v>40141629</v>
      </c>
      <c r="B6549" s="58" t="s">
        <v>15747</v>
      </c>
    </row>
    <row r="6550" spans="1:2" x14ac:dyDescent="0.25">
      <c r="A6550" s="57">
        <v>40141630</v>
      </c>
      <c r="B6550" s="58" t="s">
        <v>10496</v>
      </c>
    </row>
    <row r="6551" spans="1:2" x14ac:dyDescent="0.25">
      <c r="A6551" s="57">
        <v>40141631</v>
      </c>
      <c r="B6551" s="58" t="s">
        <v>1201</v>
      </c>
    </row>
    <row r="6552" spans="1:2" x14ac:dyDescent="0.25">
      <c r="A6552" s="57">
        <v>40141632</v>
      </c>
      <c r="B6552" s="58" t="s">
        <v>123</v>
      </c>
    </row>
    <row r="6553" spans="1:2" x14ac:dyDescent="0.25">
      <c r="A6553" s="57">
        <v>40141633</v>
      </c>
      <c r="B6553" s="58" t="s">
        <v>12307</v>
      </c>
    </row>
    <row r="6554" spans="1:2" x14ac:dyDescent="0.25">
      <c r="A6554" s="57">
        <v>40141634</v>
      </c>
      <c r="B6554" s="58" t="s">
        <v>349</v>
      </c>
    </row>
    <row r="6555" spans="1:2" x14ac:dyDescent="0.25">
      <c r="A6555" s="57">
        <v>40141635</v>
      </c>
      <c r="B6555" s="58" t="s">
        <v>1931</v>
      </c>
    </row>
    <row r="6556" spans="1:2" x14ac:dyDescent="0.25">
      <c r="A6556" s="57">
        <v>40141636</v>
      </c>
      <c r="B6556" s="58" t="s">
        <v>9273</v>
      </c>
    </row>
    <row r="6557" spans="1:2" x14ac:dyDescent="0.25">
      <c r="A6557" s="57">
        <v>40141637</v>
      </c>
      <c r="B6557" s="58" t="s">
        <v>18505</v>
      </c>
    </row>
    <row r="6558" spans="1:2" x14ac:dyDescent="0.25">
      <c r="A6558" s="57">
        <v>40141638</v>
      </c>
      <c r="B6558" s="58" t="s">
        <v>18770</v>
      </c>
    </row>
    <row r="6559" spans="1:2" x14ac:dyDescent="0.25">
      <c r="A6559" s="57">
        <v>40141701</v>
      </c>
      <c r="B6559" s="58" t="s">
        <v>10853</v>
      </c>
    </row>
    <row r="6560" spans="1:2" x14ac:dyDescent="0.25">
      <c r="A6560" s="57">
        <v>40141702</v>
      </c>
      <c r="B6560" s="58" t="s">
        <v>7122</v>
      </c>
    </row>
    <row r="6561" spans="1:2" x14ac:dyDescent="0.25">
      <c r="A6561" s="57">
        <v>40141703</v>
      </c>
      <c r="B6561" s="58" t="s">
        <v>2509</v>
      </c>
    </row>
    <row r="6562" spans="1:2" x14ac:dyDescent="0.25">
      <c r="A6562" s="57">
        <v>40141704</v>
      </c>
      <c r="B6562" s="58" t="s">
        <v>16047</v>
      </c>
    </row>
    <row r="6563" spans="1:2" x14ac:dyDescent="0.25">
      <c r="A6563" s="57">
        <v>40141705</v>
      </c>
      <c r="B6563" s="58" t="s">
        <v>13960</v>
      </c>
    </row>
    <row r="6564" spans="1:2" x14ac:dyDescent="0.25">
      <c r="A6564" s="57">
        <v>40141716</v>
      </c>
      <c r="B6564" s="58" t="s">
        <v>7845</v>
      </c>
    </row>
    <row r="6565" spans="1:2" x14ac:dyDescent="0.25">
      <c r="A6565" s="57">
        <v>40141719</v>
      </c>
      <c r="B6565" s="58" t="s">
        <v>985</v>
      </c>
    </row>
    <row r="6566" spans="1:2" x14ac:dyDescent="0.25">
      <c r="A6566" s="57">
        <v>40141720</v>
      </c>
      <c r="B6566" s="58" t="s">
        <v>16529</v>
      </c>
    </row>
    <row r="6567" spans="1:2" x14ac:dyDescent="0.25">
      <c r="A6567" s="57">
        <v>40141725</v>
      </c>
      <c r="B6567" s="58" t="s">
        <v>4950</v>
      </c>
    </row>
    <row r="6568" spans="1:2" x14ac:dyDescent="0.25">
      <c r="A6568" s="57">
        <v>40141726</v>
      </c>
      <c r="B6568" s="58" t="s">
        <v>10513</v>
      </c>
    </row>
    <row r="6569" spans="1:2" x14ac:dyDescent="0.25">
      <c r="A6569" s="57">
        <v>40141727</v>
      </c>
      <c r="B6569" s="58" t="s">
        <v>6856</v>
      </c>
    </row>
    <row r="6570" spans="1:2" x14ac:dyDescent="0.25">
      <c r="A6570" s="57">
        <v>40141731</v>
      </c>
      <c r="B6570" s="58" t="s">
        <v>17222</v>
      </c>
    </row>
    <row r="6571" spans="1:2" x14ac:dyDescent="0.25">
      <c r="A6571" s="57">
        <v>40141732</v>
      </c>
      <c r="B6571" s="58" t="s">
        <v>12458</v>
      </c>
    </row>
    <row r="6572" spans="1:2" x14ac:dyDescent="0.25">
      <c r="A6572" s="57">
        <v>40141734</v>
      </c>
      <c r="B6572" s="58" t="s">
        <v>1639</v>
      </c>
    </row>
    <row r="6573" spans="1:2" x14ac:dyDescent="0.25">
      <c r="A6573" s="57">
        <v>40141735</v>
      </c>
      <c r="B6573" s="58" t="s">
        <v>16706</v>
      </c>
    </row>
    <row r="6574" spans="1:2" x14ac:dyDescent="0.25">
      <c r="A6574" s="57">
        <v>40141736</v>
      </c>
      <c r="B6574" s="58" t="s">
        <v>170</v>
      </c>
    </row>
    <row r="6575" spans="1:2" x14ac:dyDescent="0.25">
      <c r="A6575" s="57">
        <v>40141737</v>
      </c>
      <c r="B6575" s="58" t="s">
        <v>7355</v>
      </c>
    </row>
    <row r="6576" spans="1:2" x14ac:dyDescent="0.25">
      <c r="A6576" s="57">
        <v>40141738</v>
      </c>
      <c r="B6576" s="58" t="s">
        <v>6386</v>
      </c>
    </row>
    <row r="6577" spans="1:2" x14ac:dyDescent="0.25">
      <c r="A6577" s="57">
        <v>40141739</v>
      </c>
      <c r="B6577" s="58" t="s">
        <v>662</v>
      </c>
    </row>
    <row r="6578" spans="1:2" x14ac:dyDescent="0.25">
      <c r="A6578" s="57">
        <v>40141740</v>
      </c>
      <c r="B6578" s="58" t="s">
        <v>13849</v>
      </c>
    </row>
    <row r="6579" spans="1:2" x14ac:dyDescent="0.25">
      <c r="A6579" s="57">
        <v>40141741</v>
      </c>
      <c r="B6579" s="58" t="s">
        <v>972</v>
      </c>
    </row>
    <row r="6580" spans="1:2" x14ac:dyDescent="0.25">
      <c r="A6580" s="57">
        <v>40141742</v>
      </c>
      <c r="B6580" s="58" t="s">
        <v>6388</v>
      </c>
    </row>
    <row r="6581" spans="1:2" x14ac:dyDescent="0.25">
      <c r="A6581" s="57">
        <v>40141743</v>
      </c>
      <c r="B6581" s="58" t="s">
        <v>2515</v>
      </c>
    </row>
    <row r="6582" spans="1:2" x14ac:dyDescent="0.25">
      <c r="A6582" s="57">
        <v>40141744</v>
      </c>
      <c r="B6582" s="58" t="s">
        <v>1285</v>
      </c>
    </row>
    <row r="6583" spans="1:2" x14ac:dyDescent="0.25">
      <c r="A6583" s="57">
        <v>40141745</v>
      </c>
      <c r="B6583" s="58" t="s">
        <v>14553</v>
      </c>
    </row>
    <row r="6584" spans="1:2" x14ac:dyDescent="0.25">
      <c r="A6584" s="57">
        <v>40141746</v>
      </c>
      <c r="B6584" s="58" t="s">
        <v>5649</v>
      </c>
    </row>
    <row r="6585" spans="1:2" x14ac:dyDescent="0.25">
      <c r="A6585" s="57">
        <v>40141901</v>
      </c>
      <c r="B6585" s="58" t="s">
        <v>15312</v>
      </c>
    </row>
    <row r="6586" spans="1:2" x14ac:dyDescent="0.25">
      <c r="A6586" s="57">
        <v>40141902</v>
      </c>
      <c r="B6586" s="58" t="s">
        <v>9540</v>
      </c>
    </row>
    <row r="6587" spans="1:2" x14ac:dyDescent="0.25">
      <c r="A6587" s="57">
        <v>40141903</v>
      </c>
      <c r="B6587" s="58" t="s">
        <v>10072</v>
      </c>
    </row>
    <row r="6588" spans="1:2" x14ac:dyDescent="0.25">
      <c r="A6588" s="57">
        <v>40141904</v>
      </c>
      <c r="B6588" s="58" t="s">
        <v>13113</v>
      </c>
    </row>
    <row r="6589" spans="1:2" x14ac:dyDescent="0.25">
      <c r="A6589" s="57">
        <v>40141905</v>
      </c>
      <c r="B6589" s="58" t="s">
        <v>4851</v>
      </c>
    </row>
    <row r="6590" spans="1:2" x14ac:dyDescent="0.25">
      <c r="A6590" s="57">
        <v>40141906</v>
      </c>
      <c r="B6590" s="58" t="s">
        <v>10246</v>
      </c>
    </row>
    <row r="6591" spans="1:2" x14ac:dyDescent="0.25">
      <c r="A6591" s="57">
        <v>40141907</v>
      </c>
      <c r="B6591" s="58" t="s">
        <v>10246</v>
      </c>
    </row>
    <row r="6592" spans="1:2" x14ac:dyDescent="0.25">
      <c r="A6592" s="57">
        <v>40141908</v>
      </c>
      <c r="B6592" s="58" t="s">
        <v>16792</v>
      </c>
    </row>
    <row r="6593" spans="1:2" x14ac:dyDescent="0.25">
      <c r="A6593" s="57">
        <v>40141909</v>
      </c>
      <c r="B6593" s="58" t="s">
        <v>12829</v>
      </c>
    </row>
    <row r="6594" spans="1:2" x14ac:dyDescent="0.25">
      <c r="A6594" s="57">
        <v>40141910</v>
      </c>
      <c r="B6594" s="58" t="s">
        <v>17293</v>
      </c>
    </row>
    <row r="6595" spans="1:2" x14ac:dyDescent="0.25">
      <c r="A6595" s="57">
        <v>40141911</v>
      </c>
      <c r="B6595" s="58" t="s">
        <v>17115</v>
      </c>
    </row>
    <row r="6596" spans="1:2" x14ac:dyDescent="0.25">
      <c r="A6596" s="57">
        <v>40141912</v>
      </c>
      <c r="B6596" s="58" t="s">
        <v>2261</v>
      </c>
    </row>
    <row r="6597" spans="1:2" x14ac:dyDescent="0.25">
      <c r="A6597" s="57">
        <v>40141913</v>
      </c>
      <c r="B6597" s="58" t="s">
        <v>12476</v>
      </c>
    </row>
    <row r="6598" spans="1:2" x14ac:dyDescent="0.25">
      <c r="A6598" s="57">
        <v>40141914</v>
      </c>
      <c r="B6598" s="58" t="s">
        <v>6216</v>
      </c>
    </row>
    <row r="6599" spans="1:2" x14ac:dyDescent="0.25">
      <c r="A6599" s="57">
        <v>40141915</v>
      </c>
      <c r="B6599" s="58" t="s">
        <v>4004</v>
      </c>
    </row>
    <row r="6600" spans="1:2" x14ac:dyDescent="0.25">
      <c r="A6600" s="57">
        <v>40141916</v>
      </c>
      <c r="B6600" s="58" t="s">
        <v>885</v>
      </c>
    </row>
    <row r="6601" spans="1:2" x14ac:dyDescent="0.25">
      <c r="A6601" s="57">
        <v>40141917</v>
      </c>
      <c r="B6601" s="58" t="s">
        <v>5800</v>
      </c>
    </row>
    <row r="6602" spans="1:2" x14ac:dyDescent="0.25">
      <c r="A6602" s="57">
        <v>40141918</v>
      </c>
      <c r="B6602" s="58" t="s">
        <v>15062</v>
      </c>
    </row>
    <row r="6603" spans="1:2" x14ac:dyDescent="0.25">
      <c r="A6603" s="57">
        <v>40141919</v>
      </c>
      <c r="B6603" s="58" t="s">
        <v>14107</v>
      </c>
    </row>
    <row r="6604" spans="1:2" x14ac:dyDescent="0.25">
      <c r="A6604" s="57">
        <v>40141920</v>
      </c>
      <c r="B6604" s="58" t="s">
        <v>17116</v>
      </c>
    </row>
    <row r="6605" spans="1:2" x14ac:dyDescent="0.25">
      <c r="A6605" s="57">
        <v>40141921</v>
      </c>
      <c r="B6605" s="58" t="s">
        <v>12761</v>
      </c>
    </row>
    <row r="6606" spans="1:2" x14ac:dyDescent="0.25">
      <c r="A6606" s="57">
        <v>40141922</v>
      </c>
      <c r="B6606" s="58" t="s">
        <v>3072</v>
      </c>
    </row>
    <row r="6607" spans="1:2" x14ac:dyDescent="0.25">
      <c r="A6607" s="57">
        <v>40142001</v>
      </c>
      <c r="B6607" s="58" t="s">
        <v>8759</v>
      </c>
    </row>
    <row r="6608" spans="1:2" x14ac:dyDescent="0.25">
      <c r="A6608" s="57">
        <v>40142002</v>
      </c>
      <c r="B6608" s="58" t="s">
        <v>12231</v>
      </c>
    </row>
    <row r="6609" spans="1:2" x14ac:dyDescent="0.25">
      <c r="A6609" s="57">
        <v>40142003</v>
      </c>
      <c r="B6609" s="58" t="s">
        <v>8364</v>
      </c>
    </row>
    <row r="6610" spans="1:2" x14ac:dyDescent="0.25">
      <c r="A6610" s="57">
        <v>40142004</v>
      </c>
      <c r="B6610" s="58" t="s">
        <v>13802</v>
      </c>
    </row>
    <row r="6611" spans="1:2" x14ac:dyDescent="0.25">
      <c r="A6611" s="57">
        <v>40142005</v>
      </c>
      <c r="B6611" s="58" t="s">
        <v>3246</v>
      </c>
    </row>
    <row r="6612" spans="1:2" x14ac:dyDescent="0.25">
      <c r="A6612" s="57">
        <v>40142006</v>
      </c>
      <c r="B6612" s="58" t="s">
        <v>10539</v>
      </c>
    </row>
    <row r="6613" spans="1:2" x14ac:dyDescent="0.25">
      <c r="A6613" s="57">
        <v>40142007</v>
      </c>
      <c r="B6613" s="58" t="s">
        <v>9063</v>
      </c>
    </row>
    <row r="6614" spans="1:2" x14ac:dyDescent="0.25">
      <c r="A6614" s="57">
        <v>40142008</v>
      </c>
      <c r="B6614" s="58" t="s">
        <v>13071</v>
      </c>
    </row>
    <row r="6615" spans="1:2" x14ac:dyDescent="0.25">
      <c r="A6615" s="57">
        <v>40142009</v>
      </c>
      <c r="B6615" s="58" t="s">
        <v>18170</v>
      </c>
    </row>
    <row r="6616" spans="1:2" x14ac:dyDescent="0.25">
      <c r="A6616" s="57">
        <v>40142010</v>
      </c>
      <c r="B6616" s="58" t="s">
        <v>14852</v>
      </c>
    </row>
    <row r="6617" spans="1:2" x14ac:dyDescent="0.25">
      <c r="A6617" s="57">
        <v>40142101</v>
      </c>
      <c r="B6617" s="58" t="s">
        <v>7539</v>
      </c>
    </row>
    <row r="6618" spans="1:2" x14ac:dyDescent="0.25">
      <c r="A6618" s="57">
        <v>40142102</v>
      </c>
      <c r="B6618" s="58" t="s">
        <v>1126</v>
      </c>
    </row>
    <row r="6619" spans="1:2" x14ac:dyDescent="0.25">
      <c r="A6619" s="57">
        <v>40142103</v>
      </c>
      <c r="B6619" s="58" t="s">
        <v>17953</v>
      </c>
    </row>
    <row r="6620" spans="1:2" x14ac:dyDescent="0.25">
      <c r="A6620" s="57">
        <v>40142104</v>
      </c>
      <c r="B6620" s="58" t="s">
        <v>7406</v>
      </c>
    </row>
    <row r="6621" spans="1:2" x14ac:dyDescent="0.25">
      <c r="A6621" s="57">
        <v>40142105</v>
      </c>
      <c r="B6621" s="58" t="s">
        <v>17329</v>
      </c>
    </row>
    <row r="6622" spans="1:2" x14ac:dyDescent="0.25">
      <c r="A6622" s="57">
        <v>40142106</v>
      </c>
      <c r="B6622" s="58" t="s">
        <v>15250</v>
      </c>
    </row>
    <row r="6623" spans="1:2" x14ac:dyDescent="0.25">
      <c r="A6623" s="57">
        <v>40142107</v>
      </c>
      <c r="B6623" s="58" t="s">
        <v>7652</v>
      </c>
    </row>
    <row r="6624" spans="1:2" x14ac:dyDescent="0.25">
      <c r="A6624" s="57">
        <v>40142108</v>
      </c>
      <c r="B6624" s="58" t="s">
        <v>7850</v>
      </c>
    </row>
    <row r="6625" spans="1:2" x14ac:dyDescent="0.25">
      <c r="A6625" s="57">
        <v>40142109</v>
      </c>
      <c r="B6625" s="58" t="s">
        <v>18700</v>
      </c>
    </row>
    <row r="6626" spans="1:2" x14ac:dyDescent="0.25">
      <c r="A6626" s="57">
        <v>40142110</v>
      </c>
      <c r="B6626" s="58" t="s">
        <v>11482</v>
      </c>
    </row>
    <row r="6627" spans="1:2" x14ac:dyDescent="0.25">
      <c r="A6627" s="57">
        <v>40142111</v>
      </c>
      <c r="B6627" s="58" t="s">
        <v>9185</v>
      </c>
    </row>
    <row r="6628" spans="1:2" x14ac:dyDescent="0.25">
      <c r="A6628" s="57">
        <v>40142112</v>
      </c>
      <c r="B6628" s="58" t="s">
        <v>7804</v>
      </c>
    </row>
    <row r="6629" spans="1:2" x14ac:dyDescent="0.25">
      <c r="A6629" s="57">
        <v>40142113</v>
      </c>
      <c r="B6629" s="58" t="s">
        <v>5397</v>
      </c>
    </row>
    <row r="6630" spans="1:2" x14ac:dyDescent="0.25">
      <c r="A6630" s="57">
        <v>40142114</v>
      </c>
      <c r="B6630" s="58" t="s">
        <v>13280</v>
      </c>
    </row>
    <row r="6631" spans="1:2" x14ac:dyDescent="0.25">
      <c r="A6631" s="57">
        <v>40142115</v>
      </c>
      <c r="B6631" s="58" t="s">
        <v>8948</v>
      </c>
    </row>
    <row r="6632" spans="1:2" x14ac:dyDescent="0.25">
      <c r="A6632" s="57">
        <v>40142116</v>
      </c>
      <c r="B6632" s="58" t="s">
        <v>10015</v>
      </c>
    </row>
    <row r="6633" spans="1:2" x14ac:dyDescent="0.25">
      <c r="A6633" s="57">
        <v>40142117</v>
      </c>
      <c r="B6633" s="58" t="s">
        <v>17330</v>
      </c>
    </row>
    <row r="6634" spans="1:2" x14ac:dyDescent="0.25">
      <c r="A6634" s="57">
        <v>40142118</v>
      </c>
      <c r="B6634" s="58" t="s">
        <v>8</v>
      </c>
    </row>
    <row r="6635" spans="1:2" x14ac:dyDescent="0.25">
      <c r="A6635" s="57">
        <v>40142119</v>
      </c>
      <c r="B6635" s="58" t="s">
        <v>138</v>
      </c>
    </row>
    <row r="6636" spans="1:2" x14ac:dyDescent="0.25">
      <c r="A6636" s="57">
        <v>40142120</v>
      </c>
      <c r="B6636" s="58" t="s">
        <v>18069</v>
      </c>
    </row>
    <row r="6637" spans="1:2" x14ac:dyDescent="0.25">
      <c r="A6637" s="57">
        <v>40142121</v>
      </c>
      <c r="B6637" s="58" t="s">
        <v>9431</v>
      </c>
    </row>
    <row r="6638" spans="1:2" x14ac:dyDescent="0.25">
      <c r="A6638" s="57">
        <v>40142122</v>
      </c>
      <c r="B6638" s="58" t="s">
        <v>6816</v>
      </c>
    </row>
    <row r="6639" spans="1:2" x14ac:dyDescent="0.25">
      <c r="A6639" s="57">
        <v>40142201</v>
      </c>
      <c r="B6639" s="58" t="s">
        <v>3354</v>
      </c>
    </row>
    <row r="6640" spans="1:2" x14ac:dyDescent="0.25">
      <c r="A6640" s="57">
        <v>40142202</v>
      </c>
      <c r="B6640" s="58" t="s">
        <v>6758</v>
      </c>
    </row>
    <row r="6641" spans="1:2" x14ac:dyDescent="0.25">
      <c r="A6641" s="57">
        <v>40142203</v>
      </c>
      <c r="B6641" s="58" t="s">
        <v>5868</v>
      </c>
    </row>
    <row r="6642" spans="1:2" x14ac:dyDescent="0.25">
      <c r="A6642" s="57">
        <v>40142301</v>
      </c>
      <c r="B6642" s="58" t="s">
        <v>2860</v>
      </c>
    </row>
    <row r="6643" spans="1:2" x14ac:dyDescent="0.25">
      <c r="A6643" s="57">
        <v>40142302</v>
      </c>
      <c r="B6643" s="58" t="s">
        <v>15081</v>
      </c>
    </row>
    <row r="6644" spans="1:2" x14ac:dyDescent="0.25">
      <c r="A6644" s="57">
        <v>40142303</v>
      </c>
      <c r="B6644" s="58" t="s">
        <v>12621</v>
      </c>
    </row>
    <row r="6645" spans="1:2" x14ac:dyDescent="0.25">
      <c r="A6645" s="57">
        <v>40142304</v>
      </c>
      <c r="B6645" s="58" t="s">
        <v>2339</v>
      </c>
    </row>
    <row r="6646" spans="1:2" x14ac:dyDescent="0.25">
      <c r="A6646" s="57">
        <v>40142305</v>
      </c>
      <c r="B6646" s="58" t="s">
        <v>8247</v>
      </c>
    </row>
    <row r="6647" spans="1:2" x14ac:dyDescent="0.25">
      <c r="A6647" s="57">
        <v>40142306</v>
      </c>
      <c r="B6647" s="58" t="s">
        <v>9216</v>
      </c>
    </row>
    <row r="6648" spans="1:2" x14ac:dyDescent="0.25">
      <c r="A6648" s="57">
        <v>40142307</v>
      </c>
      <c r="B6648" s="58" t="s">
        <v>4384</v>
      </c>
    </row>
    <row r="6649" spans="1:2" x14ac:dyDescent="0.25">
      <c r="A6649" s="57">
        <v>40142308</v>
      </c>
      <c r="B6649" s="58" t="s">
        <v>14084</v>
      </c>
    </row>
    <row r="6650" spans="1:2" x14ac:dyDescent="0.25">
      <c r="A6650" s="57">
        <v>40142309</v>
      </c>
      <c r="B6650" s="58" t="s">
        <v>8723</v>
      </c>
    </row>
    <row r="6651" spans="1:2" x14ac:dyDescent="0.25">
      <c r="A6651" s="57">
        <v>40142310</v>
      </c>
      <c r="B6651" s="58" t="s">
        <v>9827</v>
      </c>
    </row>
    <row r="6652" spans="1:2" x14ac:dyDescent="0.25">
      <c r="A6652" s="57">
        <v>40142311</v>
      </c>
      <c r="B6652" s="58" t="s">
        <v>9275</v>
      </c>
    </row>
    <row r="6653" spans="1:2" x14ac:dyDescent="0.25">
      <c r="A6653" s="57">
        <v>40142312</v>
      </c>
      <c r="B6653" s="58" t="s">
        <v>13297</v>
      </c>
    </row>
    <row r="6654" spans="1:2" x14ac:dyDescent="0.25">
      <c r="A6654" s="57">
        <v>40142313</v>
      </c>
      <c r="B6654" s="58" t="s">
        <v>6278</v>
      </c>
    </row>
    <row r="6655" spans="1:2" x14ac:dyDescent="0.25">
      <c r="A6655" s="57">
        <v>40142314</v>
      </c>
      <c r="B6655" s="58" t="s">
        <v>1504</v>
      </c>
    </row>
    <row r="6656" spans="1:2" x14ac:dyDescent="0.25">
      <c r="A6656" s="57">
        <v>40142315</v>
      </c>
      <c r="B6656" s="58" t="s">
        <v>12558</v>
      </c>
    </row>
    <row r="6657" spans="1:2" x14ac:dyDescent="0.25">
      <c r="A6657" s="57">
        <v>40142316</v>
      </c>
      <c r="B6657" s="58" t="s">
        <v>9150</v>
      </c>
    </row>
    <row r="6658" spans="1:2" x14ac:dyDescent="0.25">
      <c r="A6658" s="57">
        <v>40142317</v>
      </c>
      <c r="B6658" s="58" t="s">
        <v>8767</v>
      </c>
    </row>
    <row r="6659" spans="1:2" x14ac:dyDescent="0.25">
      <c r="A6659" s="57">
        <v>40142318</v>
      </c>
      <c r="B6659" s="58" t="s">
        <v>3444</v>
      </c>
    </row>
    <row r="6660" spans="1:2" x14ac:dyDescent="0.25">
      <c r="A6660" s="57">
        <v>40142319</v>
      </c>
      <c r="B6660" s="58" t="s">
        <v>2339</v>
      </c>
    </row>
    <row r="6661" spans="1:2" x14ac:dyDescent="0.25">
      <c r="A6661" s="57">
        <v>40142320</v>
      </c>
      <c r="B6661" s="58" t="s">
        <v>18352</v>
      </c>
    </row>
    <row r="6662" spans="1:2" x14ac:dyDescent="0.25">
      <c r="A6662" s="57">
        <v>40142321</v>
      </c>
      <c r="B6662" s="58" t="s">
        <v>3005</v>
      </c>
    </row>
    <row r="6663" spans="1:2" x14ac:dyDescent="0.25">
      <c r="A6663" s="57">
        <v>40142322</v>
      </c>
      <c r="B6663" s="58" t="s">
        <v>9848</v>
      </c>
    </row>
    <row r="6664" spans="1:2" x14ac:dyDescent="0.25">
      <c r="A6664" s="57">
        <v>40142323</v>
      </c>
      <c r="B6664" s="58" t="s">
        <v>8572</v>
      </c>
    </row>
    <row r="6665" spans="1:2" x14ac:dyDescent="0.25">
      <c r="A6665" s="57">
        <v>40142324</v>
      </c>
      <c r="B6665" s="58" t="s">
        <v>5342</v>
      </c>
    </row>
    <row r="6666" spans="1:2" x14ac:dyDescent="0.25">
      <c r="A6666" s="57">
        <v>40142325</v>
      </c>
      <c r="B6666" s="58" t="s">
        <v>4093</v>
      </c>
    </row>
    <row r="6667" spans="1:2" x14ac:dyDescent="0.25">
      <c r="A6667" s="57">
        <v>40142326</v>
      </c>
      <c r="B6667" s="58" t="s">
        <v>4567</v>
      </c>
    </row>
    <row r="6668" spans="1:2" x14ac:dyDescent="0.25">
      <c r="A6668" s="57">
        <v>40142327</v>
      </c>
      <c r="B6668" s="58" t="s">
        <v>5893</v>
      </c>
    </row>
    <row r="6669" spans="1:2" x14ac:dyDescent="0.25">
      <c r="A6669" s="57">
        <v>40142401</v>
      </c>
      <c r="B6669" s="58" t="s">
        <v>10807</v>
      </c>
    </row>
    <row r="6670" spans="1:2" x14ac:dyDescent="0.25">
      <c r="A6670" s="57">
        <v>40142402</v>
      </c>
      <c r="B6670" s="58" t="s">
        <v>12206</v>
      </c>
    </row>
    <row r="6671" spans="1:2" x14ac:dyDescent="0.25">
      <c r="A6671" s="57">
        <v>40142403</v>
      </c>
      <c r="B6671" s="58" t="s">
        <v>8256</v>
      </c>
    </row>
    <row r="6672" spans="1:2" x14ac:dyDescent="0.25">
      <c r="A6672" s="57">
        <v>40142404</v>
      </c>
      <c r="B6672" s="58" t="s">
        <v>9780</v>
      </c>
    </row>
    <row r="6673" spans="1:2" x14ac:dyDescent="0.25">
      <c r="A6673" s="57">
        <v>40142405</v>
      </c>
      <c r="B6673" s="58" t="s">
        <v>5652</v>
      </c>
    </row>
    <row r="6674" spans="1:2" x14ac:dyDescent="0.25">
      <c r="A6674" s="57">
        <v>40142406</v>
      </c>
      <c r="B6674" s="58" t="s">
        <v>11414</v>
      </c>
    </row>
    <row r="6675" spans="1:2" x14ac:dyDescent="0.25">
      <c r="A6675" s="57">
        <v>40142407</v>
      </c>
      <c r="B6675" s="58" t="s">
        <v>8165</v>
      </c>
    </row>
    <row r="6676" spans="1:2" x14ac:dyDescent="0.25">
      <c r="A6676" s="57">
        <v>40142408</v>
      </c>
      <c r="B6676" s="58" t="s">
        <v>8085</v>
      </c>
    </row>
    <row r="6677" spans="1:2" x14ac:dyDescent="0.25">
      <c r="A6677" s="57">
        <v>40142409</v>
      </c>
      <c r="B6677" s="58" t="s">
        <v>2689</v>
      </c>
    </row>
    <row r="6678" spans="1:2" x14ac:dyDescent="0.25">
      <c r="A6678" s="57">
        <v>40142410</v>
      </c>
      <c r="B6678" s="58" t="s">
        <v>9113</v>
      </c>
    </row>
    <row r="6679" spans="1:2" x14ac:dyDescent="0.25">
      <c r="A6679" s="57">
        <v>40142411</v>
      </c>
      <c r="B6679" s="58" t="s">
        <v>10188</v>
      </c>
    </row>
    <row r="6680" spans="1:2" x14ac:dyDescent="0.25">
      <c r="A6680" s="57">
        <v>40142412</v>
      </c>
      <c r="B6680" s="58" t="s">
        <v>427</v>
      </c>
    </row>
    <row r="6681" spans="1:2" x14ac:dyDescent="0.25">
      <c r="A6681" s="57">
        <v>40142413</v>
      </c>
      <c r="B6681" s="58" t="s">
        <v>12007</v>
      </c>
    </row>
    <row r="6682" spans="1:2" x14ac:dyDescent="0.25">
      <c r="A6682" s="57">
        <v>40142414</v>
      </c>
      <c r="B6682" s="58" t="s">
        <v>17378</v>
      </c>
    </row>
    <row r="6683" spans="1:2" x14ac:dyDescent="0.25">
      <c r="A6683" s="57">
        <v>40142501</v>
      </c>
      <c r="B6683" s="58" t="s">
        <v>5737</v>
      </c>
    </row>
    <row r="6684" spans="1:2" x14ac:dyDescent="0.25">
      <c r="A6684" s="57">
        <v>40142502</v>
      </c>
      <c r="B6684" s="58" t="s">
        <v>12723</v>
      </c>
    </row>
    <row r="6685" spans="1:2" x14ac:dyDescent="0.25">
      <c r="A6685" s="57">
        <v>40142503</v>
      </c>
      <c r="B6685" s="58" t="s">
        <v>6653</v>
      </c>
    </row>
    <row r="6686" spans="1:2" x14ac:dyDescent="0.25">
      <c r="A6686" s="57">
        <v>40142504</v>
      </c>
      <c r="B6686" s="58" t="s">
        <v>12438</v>
      </c>
    </row>
    <row r="6687" spans="1:2" x14ac:dyDescent="0.25">
      <c r="A6687" s="57">
        <v>40142604</v>
      </c>
      <c r="B6687" s="58" t="s">
        <v>5060</v>
      </c>
    </row>
    <row r="6688" spans="1:2" x14ac:dyDescent="0.25">
      <c r="A6688" s="57">
        <v>40142605</v>
      </c>
      <c r="B6688" s="58" t="s">
        <v>12854</v>
      </c>
    </row>
    <row r="6689" spans="1:2" x14ac:dyDescent="0.25">
      <c r="A6689" s="57">
        <v>40142606</v>
      </c>
      <c r="B6689" s="58" t="s">
        <v>8329</v>
      </c>
    </row>
    <row r="6690" spans="1:2" x14ac:dyDescent="0.25">
      <c r="A6690" s="57">
        <v>40142607</v>
      </c>
      <c r="B6690" s="58" t="s">
        <v>13610</v>
      </c>
    </row>
    <row r="6691" spans="1:2" x14ac:dyDescent="0.25">
      <c r="A6691" s="57">
        <v>40142608</v>
      </c>
      <c r="B6691" s="58" t="s">
        <v>10038</v>
      </c>
    </row>
    <row r="6692" spans="1:2" x14ac:dyDescent="0.25">
      <c r="A6692" s="57">
        <v>40142609</v>
      </c>
      <c r="B6692" s="58" t="s">
        <v>7884</v>
      </c>
    </row>
    <row r="6693" spans="1:2" x14ac:dyDescent="0.25">
      <c r="A6693" s="57">
        <v>40142610</v>
      </c>
      <c r="B6693" s="58" t="s">
        <v>14962</v>
      </c>
    </row>
    <row r="6694" spans="1:2" x14ac:dyDescent="0.25">
      <c r="A6694" s="57">
        <v>40142611</v>
      </c>
      <c r="B6694" s="58" t="s">
        <v>15810</v>
      </c>
    </row>
    <row r="6695" spans="1:2" x14ac:dyDescent="0.25">
      <c r="A6695" s="57">
        <v>40142612</v>
      </c>
      <c r="B6695" s="58" t="s">
        <v>14304</v>
      </c>
    </row>
    <row r="6696" spans="1:2" x14ac:dyDescent="0.25">
      <c r="A6696" s="57">
        <v>40142613</v>
      </c>
      <c r="B6696" s="58" t="s">
        <v>12310</v>
      </c>
    </row>
    <row r="6697" spans="1:2" x14ac:dyDescent="0.25">
      <c r="A6697" s="57">
        <v>40142614</v>
      </c>
      <c r="B6697" s="58" t="s">
        <v>3935</v>
      </c>
    </row>
    <row r="6698" spans="1:2" x14ac:dyDescent="0.25">
      <c r="A6698" s="57">
        <v>40142615</v>
      </c>
      <c r="B6698" s="58" t="s">
        <v>10931</v>
      </c>
    </row>
    <row r="6699" spans="1:2" x14ac:dyDescent="0.25">
      <c r="A6699" s="57">
        <v>40151501</v>
      </c>
      <c r="B6699" s="58" t="s">
        <v>12833</v>
      </c>
    </row>
    <row r="6700" spans="1:2" x14ac:dyDescent="0.25">
      <c r="A6700" s="57">
        <v>40151502</v>
      </c>
      <c r="B6700" s="58" t="s">
        <v>4738</v>
      </c>
    </row>
    <row r="6701" spans="1:2" x14ac:dyDescent="0.25">
      <c r="A6701" s="57">
        <v>40151503</v>
      </c>
      <c r="B6701" s="58" t="s">
        <v>15713</v>
      </c>
    </row>
    <row r="6702" spans="1:2" x14ac:dyDescent="0.25">
      <c r="A6702" s="57">
        <v>40151504</v>
      </c>
      <c r="B6702" s="58" t="s">
        <v>15503</v>
      </c>
    </row>
    <row r="6703" spans="1:2" x14ac:dyDescent="0.25">
      <c r="A6703" s="57">
        <v>40151505</v>
      </c>
      <c r="B6703" s="58" t="s">
        <v>3986</v>
      </c>
    </row>
    <row r="6704" spans="1:2" x14ac:dyDescent="0.25">
      <c r="A6704" s="57">
        <v>40151506</v>
      </c>
      <c r="B6704" s="58" t="s">
        <v>3889</v>
      </c>
    </row>
    <row r="6705" spans="1:2" x14ac:dyDescent="0.25">
      <c r="A6705" s="57">
        <v>40151507</v>
      </c>
      <c r="B6705" s="58" t="s">
        <v>14898</v>
      </c>
    </row>
    <row r="6706" spans="1:2" x14ac:dyDescent="0.25">
      <c r="A6706" s="57">
        <v>40151508</v>
      </c>
      <c r="B6706" s="58" t="s">
        <v>10233</v>
      </c>
    </row>
    <row r="6707" spans="1:2" x14ac:dyDescent="0.25">
      <c r="A6707" s="57">
        <v>40151509</v>
      </c>
      <c r="B6707" s="58" t="s">
        <v>16720</v>
      </c>
    </row>
    <row r="6708" spans="1:2" x14ac:dyDescent="0.25">
      <c r="A6708" s="57">
        <v>40151510</v>
      </c>
      <c r="B6708" s="58" t="s">
        <v>1751</v>
      </c>
    </row>
    <row r="6709" spans="1:2" x14ac:dyDescent="0.25">
      <c r="A6709" s="57">
        <v>40151511</v>
      </c>
      <c r="B6709" s="58" t="s">
        <v>908</v>
      </c>
    </row>
    <row r="6710" spans="1:2" x14ac:dyDescent="0.25">
      <c r="A6710" s="57">
        <v>40151512</v>
      </c>
      <c r="B6710" s="58" t="s">
        <v>6007</v>
      </c>
    </row>
    <row r="6711" spans="1:2" x14ac:dyDescent="0.25">
      <c r="A6711" s="57">
        <v>40151513</v>
      </c>
      <c r="B6711" s="58" t="s">
        <v>9497</v>
      </c>
    </row>
    <row r="6712" spans="1:2" x14ac:dyDescent="0.25">
      <c r="A6712" s="57">
        <v>40151514</v>
      </c>
      <c r="B6712" s="58" t="s">
        <v>18467</v>
      </c>
    </row>
    <row r="6713" spans="1:2" x14ac:dyDescent="0.25">
      <c r="A6713" s="57">
        <v>40151515</v>
      </c>
      <c r="B6713" s="58" t="s">
        <v>12960</v>
      </c>
    </row>
    <row r="6714" spans="1:2" x14ac:dyDescent="0.25">
      <c r="A6714" s="57">
        <v>40151516</v>
      </c>
      <c r="B6714" s="58" t="s">
        <v>11391</v>
      </c>
    </row>
    <row r="6715" spans="1:2" x14ac:dyDescent="0.25">
      <c r="A6715" s="57">
        <v>40151517</v>
      </c>
      <c r="B6715" s="58" t="s">
        <v>16029</v>
      </c>
    </row>
    <row r="6716" spans="1:2" x14ac:dyDescent="0.25">
      <c r="A6716" s="57">
        <v>40151518</v>
      </c>
      <c r="B6716" s="58" t="s">
        <v>15260</v>
      </c>
    </row>
    <row r="6717" spans="1:2" x14ac:dyDescent="0.25">
      <c r="A6717" s="57">
        <v>40151519</v>
      </c>
      <c r="B6717" s="58" t="s">
        <v>8171</v>
      </c>
    </row>
    <row r="6718" spans="1:2" x14ac:dyDescent="0.25">
      <c r="A6718" s="57">
        <v>40151520</v>
      </c>
      <c r="B6718" s="58" t="s">
        <v>1399</v>
      </c>
    </row>
    <row r="6719" spans="1:2" x14ac:dyDescent="0.25">
      <c r="A6719" s="57">
        <v>40151521</v>
      </c>
      <c r="B6719" s="58" t="s">
        <v>11848</v>
      </c>
    </row>
    <row r="6720" spans="1:2" x14ac:dyDescent="0.25">
      <c r="A6720" s="57">
        <v>40151522</v>
      </c>
      <c r="B6720" s="58" t="s">
        <v>7740</v>
      </c>
    </row>
    <row r="6721" spans="1:2" x14ac:dyDescent="0.25">
      <c r="A6721" s="57">
        <v>40151523</v>
      </c>
      <c r="B6721" s="58" t="s">
        <v>16303</v>
      </c>
    </row>
    <row r="6722" spans="1:2" x14ac:dyDescent="0.25">
      <c r="A6722" s="57">
        <v>40151524</v>
      </c>
      <c r="B6722" s="58" t="s">
        <v>6655</v>
      </c>
    </row>
    <row r="6723" spans="1:2" x14ac:dyDescent="0.25">
      <c r="A6723" s="57">
        <v>40151525</v>
      </c>
      <c r="B6723" s="58" t="s">
        <v>12075</v>
      </c>
    </row>
    <row r="6724" spans="1:2" x14ac:dyDescent="0.25">
      <c r="A6724" s="57">
        <v>40151526</v>
      </c>
      <c r="B6724" s="58" t="s">
        <v>8363</v>
      </c>
    </row>
    <row r="6725" spans="1:2" x14ac:dyDescent="0.25">
      <c r="A6725" s="57">
        <v>40151527</v>
      </c>
      <c r="B6725" s="58" t="s">
        <v>3181</v>
      </c>
    </row>
    <row r="6726" spans="1:2" x14ac:dyDescent="0.25">
      <c r="A6726" s="57">
        <v>40151528</v>
      </c>
      <c r="B6726" s="58" t="s">
        <v>11818</v>
      </c>
    </row>
    <row r="6727" spans="1:2" x14ac:dyDescent="0.25">
      <c r="A6727" s="57">
        <v>40151529</v>
      </c>
      <c r="B6727" s="58" t="s">
        <v>6705</v>
      </c>
    </row>
    <row r="6728" spans="1:2" x14ac:dyDescent="0.25">
      <c r="A6728" s="57">
        <v>40151530</v>
      </c>
      <c r="B6728" s="58" t="s">
        <v>12781</v>
      </c>
    </row>
    <row r="6729" spans="1:2" x14ac:dyDescent="0.25">
      <c r="A6729" s="57">
        <v>40151531</v>
      </c>
      <c r="B6729" s="58" t="s">
        <v>8412</v>
      </c>
    </row>
    <row r="6730" spans="1:2" x14ac:dyDescent="0.25">
      <c r="A6730" s="57">
        <v>40151532</v>
      </c>
      <c r="B6730" s="58" t="s">
        <v>17927</v>
      </c>
    </row>
    <row r="6731" spans="1:2" x14ac:dyDescent="0.25">
      <c r="A6731" s="57">
        <v>40151533</v>
      </c>
      <c r="B6731" s="58" t="s">
        <v>1280</v>
      </c>
    </row>
    <row r="6732" spans="1:2" x14ac:dyDescent="0.25">
      <c r="A6732" s="57">
        <v>40151534</v>
      </c>
      <c r="B6732" s="58" t="s">
        <v>6969</v>
      </c>
    </row>
    <row r="6733" spans="1:2" x14ac:dyDescent="0.25">
      <c r="A6733" s="57">
        <v>40151546</v>
      </c>
      <c r="B6733" s="58" t="s">
        <v>15206</v>
      </c>
    </row>
    <row r="6734" spans="1:2" x14ac:dyDescent="0.25">
      <c r="A6734" s="57">
        <v>40151547</v>
      </c>
      <c r="B6734" s="58" t="s">
        <v>10727</v>
      </c>
    </row>
    <row r="6735" spans="1:2" x14ac:dyDescent="0.25">
      <c r="A6735" s="57">
        <v>40151548</v>
      </c>
      <c r="B6735" s="58" t="s">
        <v>60</v>
      </c>
    </row>
    <row r="6736" spans="1:2" x14ac:dyDescent="0.25">
      <c r="A6736" s="57">
        <v>40151549</v>
      </c>
      <c r="B6736" s="58" t="s">
        <v>2827</v>
      </c>
    </row>
    <row r="6737" spans="1:2" x14ac:dyDescent="0.25">
      <c r="A6737" s="57">
        <v>40151550</v>
      </c>
      <c r="B6737" s="58" t="s">
        <v>4696</v>
      </c>
    </row>
    <row r="6738" spans="1:2" x14ac:dyDescent="0.25">
      <c r="A6738" s="57">
        <v>40151551</v>
      </c>
      <c r="B6738" s="58" t="s">
        <v>18646</v>
      </c>
    </row>
    <row r="6739" spans="1:2" x14ac:dyDescent="0.25">
      <c r="A6739" s="57">
        <v>40151552</v>
      </c>
      <c r="B6739" s="58" t="s">
        <v>12580</v>
      </c>
    </row>
    <row r="6740" spans="1:2" x14ac:dyDescent="0.25">
      <c r="A6740" s="57">
        <v>40151553</v>
      </c>
      <c r="B6740" s="58" t="s">
        <v>11829</v>
      </c>
    </row>
    <row r="6741" spans="1:2" x14ac:dyDescent="0.25">
      <c r="A6741" s="57">
        <v>40151554</v>
      </c>
      <c r="B6741" s="58" t="s">
        <v>15586</v>
      </c>
    </row>
    <row r="6742" spans="1:2" x14ac:dyDescent="0.25">
      <c r="A6742" s="57">
        <v>40151555</v>
      </c>
      <c r="B6742" s="58" t="s">
        <v>15369</v>
      </c>
    </row>
    <row r="6743" spans="1:2" x14ac:dyDescent="0.25">
      <c r="A6743" s="57">
        <v>40151556</v>
      </c>
      <c r="B6743" s="58" t="s">
        <v>10231</v>
      </c>
    </row>
    <row r="6744" spans="1:2" x14ac:dyDescent="0.25">
      <c r="A6744" s="57">
        <v>40151557</v>
      </c>
      <c r="B6744" s="58" t="s">
        <v>10816</v>
      </c>
    </row>
    <row r="6745" spans="1:2" x14ac:dyDescent="0.25">
      <c r="A6745" s="57">
        <v>40151558</v>
      </c>
      <c r="B6745" s="58" t="s">
        <v>9932</v>
      </c>
    </row>
    <row r="6746" spans="1:2" x14ac:dyDescent="0.25">
      <c r="A6746" s="57">
        <v>40151559</v>
      </c>
      <c r="B6746" s="58" t="s">
        <v>4687</v>
      </c>
    </row>
    <row r="6747" spans="1:2" x14ac:dyDescent="0.25">
      <c r="A6747" s="57">
        <v>40151560</v>
      </c>
      <c r="B6747" s="58" t="s">
        <v>15034</v>
      </c>
    </row>
    <row r="6748" spans="1:2" x14ac:dyDescent="0.25">
      <c r="A6748" s="57">
        <v>40151561</v>
      </c>
      <c r="B6748" s="58" t="s">
        <v>13808</v>
      </c>
    </row>
    <row r="6749" spans="1:2" x14ac:dyDescent="0.25">
      <c r="A6749" s="57">
        <v>40151562</v>
      </c>
      <c r="B6749" s="58" t="s">
        <v>6149</v>
      </c>
    </row>
    <row r="6750" spans="1:2" x14ac:dyDescent="0.25">
      <c r="A6750" s="57">
        <v>40151563</v>
      </c>
      <c r="B6750" s="58" t="s">
        <v>14473</v>
      </c>
    </row>
    <row r="6751" spans="1:2" x14ac:dyDescent="0.25">
      <c r="A6751" s="57">
        <v>40151564</v>
      </c>
      <c r="B6751" s="58" t="s">
        <v>4111</v>
      </c>
    </row>
    <row r="6752" spans="1:2" x14ac:dyDescent="0.25">
      <c r="A6752" s="57">
        <v>40151601</v>
      </c>
      <c r="B6752" s="58" t="s">
        <v>11421</v>
      </c>
    </row>
    <row r="6753" spans="1:2" x14ac:dyDescent="0.25">
      <c r="A6753" s="57">
        <v>40151602</v>
      </c>
      <c r="B6753" s="58" t="s">
        <v>8597</v>
      </c>
    </row>
    <row r="6754" spans="1:2" x14ac:dyDescent="0.25">
      <c r="A6754" s="57">
        <v>40151603</v>
      </c>
      <c r="B6754" s="58" t="s">
        <v>4045</v>
      </c>
    </row>
    <row r="6755" spans="1:2" x14ac:dyDescent="0.25">
      <c r="A6755" s="57">
        <v>40151604</v>
      </c>
      <c r="B6755" s="58" t="s">
        <v>1711</v>
      </c>
    </row>
    <row r="6756" spans="1:2" x14ac:dyDescent="0.25">
      <c r="A6756" s="57">
        <v>40151605</v>
      </c>
      <c r="B6756" s="58" t="s">
        <v>4745</v>
      </c>
    </row>
    <row r="6757" spans="1:2" x14ac:dyDescent="0.25">
      <c r="A6757" s="57">
        <v>40151606</v>
      </c>
      <c r="B6757" s="58" t="s">
        <v>4743</v>
      </c>
    </row>
    <row r="6758" spans="1:2" x14ac:dyDescent="0.25">
      <c r="A6758" s="57">
        <v>40151607</v>
      </c>
      <c r="B6758" s="58" t="s">
        <v>3009</v>
      </c>
    </row>
    <row r="6759" spans="1:2" x14ac:dyDescent="0.25">
      <c r="A6759" s="57">
        <v>40151608</v>
      </c>
      <c r="B6759" s="58" t="s">
        <v>459</v>
      </c>
    </row>
    <row r="6760" spans="1:2" x14ac:dyDescent="0.25">
      <c r="A6760" s="57">
        <v>40151609</v>
      </c>
      <c r="B6760" s="58" t="s">
        <v>1908</v>
      </c>
    </row>
    <row r="6761" spans="1:2" x14ac:dyDescent="0.25">
      <c r="A6761" s="57">
        <v>40151610</v>
      </c>
      <c r="B6761" s="58" t="s">
        <v>14554</v>
      </c>
    </row>
    <row r="6762" spans="1:2" x14ac:dyDescent="0.25">
      <c r="A6762" s="57">
        <v>40151611</v>
      </c>
      <c r="B6762" s="58" t="s">
        <v>9054</v>
      </c>
    </row>
    <row r="6763" spans="1:2" x14ac:dyDescent="0.25">
      <c r="A6763" s="57">
        <v>40151612</v>
      </c>
      <c r="B6763" s="58" t="s">
        <v>8066</v>
      </c>
    </row>
    <row r="6764" spans="1:2" x14ac:dyDescent="0.25">
      <c r="A6764" s="57">
        <v>40151613</v>
      </c>
      <c r="B6764" s="58" t="s">
        <v>2231</v>
      </c>
    </row>
    <row r="6765" spans="1:2" x14ac:dyDescent="0.25">
      <c r="A6765" s="57">
        <v>40151614</v>
      </c>
      <c r="B6765" s="58" t="s">
        <v>15762</v>
      </c>
    </row>
    <row r="6766" spans="1:2" x14ac:dyDescent="0.25">
      <c r="A6766" s="57">
        <v>40151615</v>
      </c>
      <c r="B6766" s="58" t="s">
        <v>10064</v>
      </c>
    </row>
    <row r="6767" spans="1:2" x14ac:dyDescent="0.25">
      <c r="A6767" s="57">
        <v>40151616</v>
      </c>
      <c r="B6767" s="58" t="s">
        <v>16206</v>
      </c>
    </row>
    <row r="6768" spans="1:2" x14ac:dyDescent="0.25">
      <c r="A6768" s="57">
        <v>40151701</v>
      </c>
      <c r="B6768" s="58" t="s">
        <v>2136</v>
      </c>
    </row>
    <row r="6769" spans="1:2" x14ac:dyDescent="0.25">
      <c r="A6769" s="57">
        <v>40151712</v>
      </c>
      <c r="B6769" s="58" t="s">
        <v>5242</v>
      </c>
    </row>
    <row r="6770" spans="1:2" x14ac:dyDescent="0.25">
      <c r="A6770" s="57">
        <v>40151713</v>
      </c>
      <c r="B6770" s="58" t="s">
        <v>7543</v>
      </c>
    </row>
    <row r="6771" spans="1:2" x14ac:dyDescent="0.25">
      <c r="A6771" s="57">
        <v>40151714</v>
      </c>
      <c r="B6771" s="58" t="s">
        <v>9598</v>
      </c>
    </row>
    <row r="6772" spans="1:2" x14ac:dyDescent="0.25">
      <c r="A6772" s="57">
        <v>40151715</v>
      </c>
      <c r="B6772" s="58" t="s">
        <v>6828</v>
      </c>
    </row>
    <row r="6773" spans="1:2" x14ac:dyDescent="0.25">
      <c r="A6773" s="57">
        <v>40151716</v>
      </c>
      <c r="B6773" s="58" t="s">
        <v>15031</v>
      </c>
    </row>
    <row r="6774" spans="1:2" x14ac:dyDescent="0.25">
      <c r="A6774" s="57">
        <v>40151717</v>
      </c>
      <c r="B6774" s="58" t="s">
        <v>1494</v>
      </c>
    </row>
    <row r="6775" spans="1:2" x14ac:dyDescent="0.25">
      <c r="A6775" s="57">
        <v>40151718</v>
      </c>
      <c r="B6775" s="58" t="s">
        <v>17574</v>
      </c>
    </row>
    <row r="6776" spans="1:2" x14ac:dyDescent="0.25">
      <c r="A6776" s="57">
        <v>40151719</v>
      </c>
      <c r="B6776" s="58" t="s">
        <v>12248</v>
      </c>
    </row>
    <row r="6777" spans="1:2" x14ac:dyDescent="0.25">
      <c r="A6777" s="57">
        <v>40151720</v>
      </c>
      <c r="B6777" s="58" t="s">
        <v>12316</v>
      </c>
    </row>
    <row r="6778" spans="1:2" x14ac:dyDescent="0.25">
      <c r="A6778" s="57">
        <v>40151721</v>
      </c>
      <c r="B6778" s="58" t="s">
        <v>9237</v>
      </c>
    </row>
    <row r="6779" spans="1:2" x14ac:dyDescent="0.25">
      <c r="A6779" s="57">
        <v>40151722</v>
      </c>
      <c r="B6779" s="58" t="s">
        <v>17638</v>
      </c>
    </row>
    <row r="6780" spans="1:2" x14ac:dyDescent="0.25">
      <c r="A6780" s="57">
        <v>40151723</v>
      </c>
      <c r="B6780" s="58" t="s">
        <v>10006</v>
      </c>
    </row>
    <row r="6781" spans="1:2" x14ac:dyDescent="0.25">
      <c r="A6781" s="57">
        <v>40151724</v>
      </c>
      <c r="B6781" s="58" t="s">
        <v>2806</v>
      </c>
    </row>
    <row r="6782" spans="1:2" x14ac:dyDescent="0.25">
      <c r="A6782" s="57">
        <v>40151725</v>
      </c>
      <c r="B6782" s="58" t="s">
        <v>771</v>
      </c>
    </row>
    <row r="6783" spans="1:2" x14ac:dyDescent="0.25">
      <c r="A6783" s="57">
        <v>40151726</v>
      </c>
      <c r="B6783" s="58" t="s">
        <v>12689</v>
      </c>
    </row>
    <row r="6784" spans="1:2" x14ac:dyDescent="0.25">
      <c r="A6784" s="57">
        <v>40151727</v>
      </c>
      <c r="B6784" s="58" t="s">
        <v>1807</v>
      </c>
    </row>
    <row r="6785" spans="1:2" x14ac:dyDescent="0.25">
      <c r="A6785" s="57">
        <v>40151728</v>
      </c>
      <c r="B6785" s="58" t="s">
        <v>14548</v>
      </c>
    </row>
    <row r="6786" spans="1:2" x14ac:dyDescent="0.25">
      <c r="A6786" s="57">
        <v>40161501</v>
      </c>
      <c r="B6786" s="58" t="s">
        <v>13010</v>
      </c>
    </row>
    <row r="6787" spans="1:2" x14ac:dyDescent="0.25">
      <c r="A6787" s="57">
        <v>40161502</v>
      </c>
      <c r="B6787" s="58" t="s">
        <v>12356</v>
      </c>
    </row>
    <row r="6788" spans="1:2" x14ac:dyDescent="0.25">
      <c r="A6788" s="57">
        <v>40161503</v>
      </c>
      <c r="B6788" s="58" t="s">
        <v>14592</v>
      </c>
    </row>
    <row r="6789" spans="1:2" x14ac:dyDescent="0.25">
      <c r="A6789" s="57">
        <v>40161504</v>
      </c>
      <c r="B6789" s="58" t="s">
        <v>4169</v>
      </c>
    </row>
    <row r="6790" spans="1:2" x14ac:dyDescent="0.25">
      <c r="A6790" s="57">
        <v>40161505</v>
      </c>
      <c r="B6790" s="58" t="s">
        <v>16922</v>
      </c>
    </row>
    <row r="6791" spans="1:2" x14ac:dyDescent="0.25">
      <c r="A6791" s="57">
        <v>40161506</v>
      </c>
      <c r="B6791" s="58" t="s">
        <v>9086</v>
      </c>
    </row>
    <row r="6792" spans="1:2" x14ac:dyDescent="0.25">
      <c r="A6792" s="57">
        <v>40161507</v>
      </c>
      <c r="B6792" s="58" t="s">
        <v>9576</v>
      </c>
    </row>
    <row r="6793" spans="1:2" x14ac:dyDescent="0.25">
      <c r="A6793" s="57">
        <v>40161508</v>
      </c>
      <c r="B6793" s="58" t="s">
        <v>8675</v>
      </c>
    </row>
    <row r="6794" spans="1:2" x14ac:dyDescent="0.25">
      <c r="A6794" s="57">
        <v>40161509</v>
      </c>
      <c r="B6794" s="58" t="s">
        <v>18299</v>
      </c>
    </row>
    <row r="6795" spans="1:2" x14ac:dyDescent="0.25">
      <c r="A6795" s="57">
        <v>40161511</v>
      </c>
      <c r="B6795" s="58" t="s">
        <v>828</v>
      </c>
    </row>
    <row r="6796" spans="1:2" x14ac:dyDescent="0.25">
      <c r="A6796" s="57">
        <v>40161512</v>
      </c>
      <c r="B6796" s="58" t="s">
        <v>16258</v>
      </c>
    </row>
    <row r="6797" spans="1:2" x14ac:dyDescent="0.25">
      <c r="A6797" s="57">
        <v>40161513</v>
      </c>
      <c r="B6797" s="58" t="s">
        <v>6090</v>
      </c>
    </row>
    <row r="6798" spans="1:2" x14ac:dyDescent="0.25">
      <c r="A6798" s="57">
        <v>40161514</v>
      </c>
      <c r="B6798" s="58" t="s">
        <v>4049</v>
      </c>
    </row>
    <row r="6799" spans="1:2" x14ac:dyDescent="0.25">
      <c r="A6799" s="57">
        <v>40161515</v>
      </c>
      <c r="B6799" s="58" t="s">
        <v>13580</v>
      </c>
    </row>
    <row r="6800" spans="1:2" x14ac:dyDescent="0.25">
      <c r="A6800" s="57">
        <v>40161516</v>
      </c>
      <c r="B6800" s="58" t="s">
        <v>16110</v>
      </c>
    </row>
    <row r="6801" spans="1:2" x14ac:dyDescent="0.25">
      <c r="A6801" s="57">
        <v>40161517</v>
      </c>
      <c r="B6801" s="58" t="s">
        <v>16162</v>
      </c>
    </row>
    <row r="6802" spans="1:2" x14ac:dyDescent="0.25">
      <c r="A6802" s="57">
        <v>40161518</v>
      </c>
      <c r="B6802" s="58" t="s">
        <v>199</v>
      </c>
    </row>
    <row r="6803" spans="1:2" x14ac:dyDescent="0.25">
      <c r="A6803" s="57">
        <v>40161519</v>
      </c>
      <c r="B6803" s="58" t="s">
        <v>5291</v>
      </c>
    </row>
    <row r="6804" spans="1:2" x14ac:dyDescent="0.25">
      <c r="A6804" s="57">
        <v>40161520</v>
      </c>
      <c r="B6804" s="58" t="s">
        <v>7416</v>
      </c>
    </row>
    <row r="6805" spans="1:2" x14ac:dyDescent="0.25">
      <c r="A6805" s="57">
        <v>40161521</v>
      </c>
      <c r="B6805" s="58" t="s">
        <v>17831</v>
      </c>
    </row>
    <row r="6806" spans="1:2" x14ac:dyDescent="0.25">
      <c r="A6806" s="57">
        <v>40161522</v>
      </c>
      <c r="B6806" s="58" t="s">
        <v>13530</v>
      </c>
    </row>
    <row r="6807" spans="1:2" x14ac:dyDescent="0.25">
      <c r="A6807" s="57">
        <v>40161524</v>
      </c>
      <c r="B6807" s="58" t="s">
        <v>9842</v>
      </c>
    </row>
    <row r="6808" spans="1:2" x14ac:dyDescent="0.25">
      <c r="A6808" s="57">
        <v>40161525</v>
      </c>
      <c r="B6808" s="58" t="s">
        <v>730</v>
      </c>
    </row>
    <row r="6809" spans="1:2" x14ac:dyDescent="0.25">
      <c r="A6809" s="57">
        <v>40161526</v>
      </c>
      <c r="B6809" s="58" t="s">
        <v>11565</v>
      </c>
    </row>
    <row r="6810" spans="1:2" x14ac:dyDescent="0.25">
      <c r="A6810" s="57">
        <v>40161527</v>
      </c>
      <c r="B6810" s="58" t="s">
        <v>10831</v>
      </c>
    </row>
    <row r="6811" spans="1:2" x14ac:dyDescent="0.25">
      <c r="A6811" s="57">
        <v>40161601</v>
      </c>
      <c r="B6811" s="58" t="s">
        <v>14263</v>
      </c>
    </row>
    <row r="6812" spans="1:2" x14ac:dyDescent="0.25">
      <c r="A6812" s="57">
        <v>40161602</v>
      </c>
      <c r="B6812" s="58" t="s">
        <v>1631</v>
      </c>
    </row>
    <row r="6813" spans="1:2" x14ac:dyDescent="0.25">
      <c r="A6813" s="57">
        <v>40161701</v>
      </c>
      <c r="B6813" s="58" t="s">
        <v>8728</v>
      </c>
    </row>
    <row r="6814" spans="1:2" x14ac:dyDescent="0.25">
      <c r="A6814" s="57">
        <v>40161702</v>
      </c>
      <c r="B6814" s="58" t="s">
        <v>5340</v>
      </c>
    </row>
    <row r="6815" spans="1:2" x14ac:dyDescent="0.25">
      <c r="A6815" s="57">
        <v>40161703</v>
      </c>
      <c r="B6815" s="58" t="s">
        <v>12023</v>
      </c>
    </row>
    <row r="6816" spans="1:2" x14ac:dyDescent="0.25">
      <c r="A6816" s="57">
        <v>40161704</v>
      </c>
      <c r="B6816" s="58" t="s">
        <v>13557</v>
      </c>
    </row>
    <row r="6817" spans="1:2" x14ac:dyDescent="0.25">
      <c r="A6817" s="57">
        <v>40161801</v>
      </c>
      <c r="B6817" s="58" t="s">
        <v>20</v>
      </c>
    </row>
    <row r="6818" spans="1:2" x14ac:dyDescent="0.25">
      <c r="A6818" s="57">
        <v>40161802</v>
      </c>
      <c r="B6818" s="58" t="s">
        <v>10669</v>
      </c>
    </row>
    <row r="6819" spans="1:2" x14ac:dyDescent="0.25">
      <c r="A6819" s="57">
        <v>40161803</v>
      </c>
      <c r="B6819" s="58" t="s">
        <v>12415</v>
      </c>
    </row>
    <row r="6820" spans="1:2" x14ac:dyDescent="0.25">
      <c r="A6820" s="57">
        <v>40161804</v>
      </c>
      <c r="B6820" s="58" t="s">
        <v>5450</v>
      </c>
    </row>
    <row r="6821" spans="1:2" x14ac:dyDescent="0.25">
      <c r="A6821" s="57">
        <v>40161805</v>
      </c>
      <c r="B6821" s="58" t="s">
        <v>2619</v>
      </c>
    </row>
    <row r="6822" spans="1:2" x14ac:dyDescent="0.25">
      <c r="A6822" s="57">
        <v>40161806</v>
      </c>
      <c r="B6822" s="58" t="s">
        <v>1593</v>
      </c>
    </row>
    <row r="6823" spans="1:2" x14ac:dyDescent="0.25">
      <c r="A6823" s="57">
        <v>41101502</v>
      </c>
      <c r="B6823" s="58" t="s">
        <v>883</v>
      </c>
    </row>
    <row r="6824" spans="1:2" x14ac:dyDescent="0.25">
      <c r="A6824" s="57">
        <v>41101503</v>
      </c>
      <c r="B6824" s="58" t="s">
        <v>3513</v>
      </c>
    </row>
    <row r="6825" spans="1:2" x14ac:dyDescent="0.25">
      <c r="A6825" s="57">
        <v>41101504</v>
      </c>
      <c r="B6825" s="58" t="s">
        <v>14162</v>
      </c>
    </row>
    <row r="6826" spans="1:2" x14ac:dyDescent="0.25">
      <c r="A6826" s="57">
        <v>41101505</v>
      </c>
      <c r="B6826" s="58" t="s">
        <v>6850</v>
      </c>
    </row>
    <row r="6827" spans="1:2" x14ac:dyDescent="0.25">
      <c r="A6827" s="57">
        <v>41101515</v>
      </c>
      <c r="B6827" s="58" t="s">
        <v>8626</v>
      </c>
    </row>
    <row r="6828" spans="1:2" x14ac:dyDescent="0.25">
      <c r="A6828" s="57">
        <v>41101516</v>
      </c>
      <c r="B6828" s="58" t="s">
        <v>13930</v>
      </c>
    </row>
    <row r="6829" spans="1:2" x14ac:dyDescent="0.25">
      <c r="A6829" s="57">
        <v>41101518</v>
      </c>
      <c r="B6829" s="58" t="s">
        <v>17980</v>
      </c>
    </row>
    <row r="6830" spans="1:2" x14ac:dyDescent="0.25">
      <c r="A6830" s="57">
        <v>41101701</v>
      </c>
      <c r="B6830" s="58" t="s">
        <v>13946</v>
      </c>
    </row>
    <row r="6831" spans="1:2" x14ac:dyDescent="0.25">
      <c r="A6831" s="57">
        <v>41101702</v>
      </c>
      <c r="B6831" s="58" t="s">
        <v>8559</v>
      </c>
    </row>
    <row r="6832" spans="1:2" x14ac:dyDescent="0.25">
      <c r="A6832" s="57">
        <v>41101703</v>
      </c>
      <c r="B6832" s="58" t="s">
        <v>1074</v>
      </c>
    </row>
    <row r="6833" spans="1:2" x14ac:dyDescent="0.25">
      <c r="A6833" s="57">
        <v>41101705</v>
      </c>
      <c r="B6833" s="58" t="s">
        <v>17992</v>
      </c>
    </row>
    <row r="6834" spans="1:2" x14ac:dyDescent="0.25">
      <c r="A6834" s="57">
        <v>41101706</v>
      </c>
      <c r="B6834" s="58" t="s">
        <v>1261</v>
      </c>
    </row>
    <row r="6835" spans="1:2" x14ac:dyDescent="0.25">
      <c r="A6835" s="57">
        <v>41101707</v>
      </c>
      <c r="B6835" s="58" t="s">
        <v>14573</v>
      </c>
    </row>
    <row r="6836" spans="1:2" x14ac:dyDescent="0.25">
      <c r="A6836" s="57">
        <v>41101801</v>
      </c>
      <c r="B6836" s="58" t="s">
        <v>7381</v>
      </c>
    </row>
    <row r="6837" spans="1:2" x14ac:dyDescent="0.25">
      <c r="A6837" s="57">
        <v>41101802</v>
      </c>
      <c r="B6837" s="58" t="s">
        <v>1872</v>
      </c>
    </row>
    <row r="6838" spans="1:2" x14ac:dyDescent="0.25">
      <c r="A6838" s="57">
        <v>41101803</v>
      </c>
      <c r="B6838" s="58" t="s">
        <v>18077</v>
      </c>
    </row>
    <row r="6839" spans="1:2" x14ac:dyDescent="0.25">
      <c r="A6839" s="57">
        <v>41101804</v>
      </c>
      <c r="B6839" s="58" t="s">
        <v>16368</v>
      </c>
    </row>
    <row r="6840" spans="1:2" x14ac:dyDescent="0.25">
      <c r="A6840" s="57">
        <v>41101805</v>
      </c>
      <c r="B6840" s="58" t="s">
        <v>6692</v>
      </c>
    </row>
    <row r="6841" spans="1:2" x14ac:dyDescent="0.25">
      <c r="A6841" s="57">
        <v>41101806</v>
      </c>
      <c r="B6841" s="58" t="s">
        <v>4363</v>
      </c>
    </row>
    <row r="6842" spans="1:2" x14ac:dyDescent="0.25">
      <c r="A6842" s="57">
        <v>41101807</v>
      </c>
      <c r="B6842" s="58" t="s">
        <v>1313</v>
      </c>
    </row>
    <row r="6843" spans="1:2" x14ac:dyDescent="0.25">
      <c r="A6843" s="57">
        <v>41101808</v>
      </c>
      <c r="B6843" s="58" t="s">
        <v>13</v>
      </c>
    </row>
    <row r="6844" spans="1:2" x14ac:dyDescent="0.25">
      <c r="A6844" s="57">
        <v>41101809</v>
      </c>
      <c r="B6844" s="58" t="s">
        <v>6591</v>
      </c>
    </row>
    <row r="6845" spans="1:2" x14ac:dyDescent="0.25">
      <c r="A6845" s="57">
        <v>41101810</v>
      </c>
      <c r="B6845" s="58" t="s">
        <v>14577</v>
      </c>
    </row>
    <row r="6846" spans="1:2" x14ac:dyDescent="0.25">
      <c r="A6846" s="57">
        <v>41101901</v>
      </c>
      <c r="B6846" s="58" t="s">
        <v>8045</v>
      </c>
    </row>
    <row r="6847" spans="1:2" x14ac:dyDescent="0.25">
      <c r="A6847" s="57">
        <v>41101902</v>
      </c>
      <c r="B6847" s="58" t="s">
        <v>13471</v>
      </c>
    </row>
    <row r="6848" spans="1:2" x14ac:dyDescent="0.25">
      <c r="A6848" s="57">
        <v>41101903</v>
      </c>
      <c r="B6848" s="58" t="s">
        <v>9828</v>
      </c>
    </row>
    <row r="6849" spans="1:2" x14ac:dyDescent="0.25">
      <c r="A6849" s="57">
        <v>41102401</v>
      </c>
      <c r="B6849" s="58" t="s">
        <v>16601</v>
      </c>
    </row>
    <row r="6850" spans="1:2" x14ac:dyDescent="0.25">
      <c r="A6850" s="57">
        <v>41102402</v>
      </c>
      <c r="B6850" s="58" t="s">
        <v>18601</v>
      </c>
    </row>
    <row r="6851" spans="1:2" x14ac:dyDescent="0.25">
      <c r="A6851" s="57">
        <v>41102403</v>
      </c>
      <c r="B6851" s="58" t="s">
        <v>14499</v>
      </c>
    </row>
    <row r="6852" spans="1:2" x14ac:dyDescent="0.25">
      <c r="A6852" s="57">
        <v>41102404</v>
      </c>
      <c r="B6852" s="58" t="s">
        <v>9377</v>
      </c>
    </row>
    <row r="6853" spans="1:2" x14ac:dyDescent="0.25">
      <c r="A6853" s="57">
        <v>41102405</v>
      </c>
      <c r="B6853" s="58" t="s">
        <v>13266</v>
      </c>
    </row>
    <row r="6854" spans="1:2" x14ac:dyDescent="0.25">
      <c r="A6854" s="57">
        <v>41102406</v>
      </c>
      <c r="B6854" s="58" t="s">
        <v>5954</v>
      </c>
    </row>
    <row r="6855" spans="1:2" x14ac:dyDescent="0.25">
      <c r="A6855" s="57">
        <v>41102407</v>
      </c>
      <c r="B6855" s="58" t="s">
        <v>16788</v>
      </c>
    </row>
    <row r="6856" spans="1:2" x14ac:dyDescent="0.25">
      <c r="A6856" s="57">
        <v>41102410</v>
      </c>
      <c r="B6856" s="58" t="s">
        <v>17511</v>
      </c>
    </row>
    <row r="6857" spans="1:2" x14ac:dyDescent="0.25">
      <c r="A6857" s="57">
        <v>41102412</v>
      </c>
      <c r="B6857" s="58" t="s">
        <v>14064</v>
      </c>
    </row>
    <row r="6858" spans="1:2" x14ac:dyDescent="0.25">
      <c r="A6858" s="57">
        <v>41102421</v>
      </c>
      <c r="B6858" s="58" t="s">
        <v>17521</v>
      </c>
    </row>
    <row r="6859" spans="1:2" x14ac:dyDescent="0.25">
      <c r="A6859" s="57">
        <v>41102422</v>
      </c>
      <c r="B6859" s="58" t="s">
        <v>7796</v>
      </c>
    </row>
    <row r="6860" spans="1:2" x14ac:dyDescent="0.25">
      <c r="A6860" s="57">
        <v>41102423</v>
      </c>
      <c r="B6860" s="58" t="s">
        <v>1876</v>
      </c>
    </row>
    <row r="6861" spans="1:2" x14ac:dyDescent="0.25">
      <c r="A6861" s="57">
        <v>41102424</v>
      </c>
      <c r="B6861" s="58" t="s">
        <v>14387</v>
      </c>
    </row>
    <row r="6862" spans="1:2" x14ac:dyDescent="0.25">
      <c r="A6862" s="57">
        <v>41102425</v>
      </c>
      <c r="B6862" s="58" t="s">
        <v>15599</v>
      </c>
    </row>
    <row r="6863" spans="1:2" x14ac:dyDescent="0.25">
      <c r="A6863" s="57">
        <v>41102426</v>
      </c>
      <c r="B6863" s="58" t="s">
        <v>13167</v>
      </c>
    </row>
    <row r="6864" spans="1:2" x14ac:dyDescent="0.25">
      <c r="A6864" s="57">
        <v>41102501</v>
      </c>
      <c r="B6864" s="58" t="s">
        <v>11195</v>
      </c>
    </row>
    <row r="6865" spans="1:2" x14ac:dyDescent="0.25">
      <c r="A6865" s="57">
        <v>41102502</v>
      </c>
      <c r="B6865" s="58" t="s">
        <v>17296</v>
      </c>
    </row>
    <row r="6866" spans="1:2" x14ac:dyDescent="0.25">
      <c r="A6866" s="57">
        <v>41102503</v>
      </c>
      <c r="B6866" s="58" t="s">
        <v>16753</v>
      </c>
    </row>
    <row r="6867" spans="1:2" x14ac:dyDescent="0.25">
      <c r="A6867" s="57">
        <v>41102504</v>
      </c>
      <c r="B6867" s="58" t="s">
        <v>14691</v>
      </c>
    </row>
    <row r="6868" spans="1:2" x14ac:dyDescent="0.25">
      <c r="A6868" s="57">
        <v>41102505</v>
      </c>
      <c r="B6868" s="58" t="s">
        <v>7902</v>
      </c>
    </row>
    <row r="6869" spans="1:2" x14ac:dyDescent="0.25">
      <c r="A6869" s="57">
        <v>41102506</v>
      </c>
      <c r="B6869" s="58" t="s">
        <v>8061</v>
      </c>
    </row>
    <row r="6870" spans="1:2" x14ac:dyDescent="0.25">
      <c r="A6870" s="57">
        <v>41102507</v>
      </c>
      <c r="B6870" s="58" t="s">
        <v>7387</v>
      </c>
    </row>
    <row r="6871" spans="1:2" x14ac:dyDescent="0.25">
      <c r="A6871" s="57">
        <v>41102508</v>
      </c>
      <c r="B6871" s="58" t="s">
        <v>2862</v>
      </c>
    </row>
    <row r="6872" spans="1:2" x14ac:dyDescent="0.25">
      <c r="A6872" s="57">
        <v>41102509</v>
      </c>
      <c r="B6872" s="58" t="s">
        <v>3573</v>
      </c>
    </row>
    <row r="6873" spans="1:2" x14ac:dyDescent="0.25">
      <c r="A6873" s="57">
        <v>41102510</v>
      </c>
      <c r="B6873" s="58" t="s">
        <v>421</v>
      </c>
    </row>
    <row r="6874" spans="1:2" x14ac:dyDescent="0.25">
      <c r="A6874" s="57">
        <v>41102511</v>
      </c>
      <c r="B6874" s="58" t="s">
        <v>5728</v>
      </c>
    </row>
    <row r="6875" spans="1:2" x14ac:dyDescent="0.25">
      <c r="A6875" s="57">
        <v>41102512</v>
      </c>
      <c r="B6875" s="58" t="s">
        <v>8892</v>
      </c>
    </row>
    <row r="6876" spans="1:2" x14ac:dyDescent="0.25">
      <c r="A6876" s="57">
        <v>41102513</v>
      </c>
      <c r="B6876" s="58" t="s">
        <v>8758</v>
      </c>
    </row>
    <row r="6877" spans="1:2" x14ac:dyDescent="0.25">
      <c r="A6877" s="57">
        <v>41102601</v>
      </c>
      <c r="B6877" s="58" t="s">
        <v>15061</v>
      </c>
    </row>
    <row r="6878" spans="1:2" x14ac:dyDescent="0.25">
      <c r="A6878" s="57">
        <v>41102602</v>
      </c>
      <c r="B6878" s="58" t="s">
        <v>12219</v>
      </c>
    </row>
    <row r="6879" spans="1:2" x14ac:dyDescent="0.25">
      <c r="A6879" s="57">
        <v>41102603</v>
      </c>
      <c r="B6879" s="58" t="s">
        <v>5365</v>
      </c>
    </row>
    <row r="6880" spans="1:2" x14ac:dyDescent="0.25">
      <c r="A6880" s="57">
        <v>41102604</v>
      </c>
      <c r="B6880" s="58" t="s">
        <v>16234</v>
      </c>
    </row>
    <row r="6881" spans="1:2" x14ac:dyDescent="0.25">
      <c r="A6881" s="57">
        <v>41102605</v>
      </c>
      <c r="B6881" s="58" t="s">
        <v>8138</v>
      </c>
    </row>
    <row r="6882" spans="1:2" x14ac:dyDescent="0.25">
      <c r="A6882" s="57">
        <v>41102606</v>
      </c>
      <c r="B6882" s="58" t="s">
        <v>12985</v>
      </c>
    </row>
    <row r="6883" spans="1:2" x14ac:dyDescent="0.25">
      <c r="A6883" s="57">
        <v>41102607</v>
      </c>
      <c r="B6883" s="58" t="s">
        <v>10058</v>
      </c>
    </row>
    <row r="6884" spans="1:2" x14ac:dyDescent="0.25">
      <c r="A6884" s="57">
        <v>41102608</v>
      </c>
      <c r="B6884" s="58" t="s">
        <v>15236</v>
      </c>
    </row>
    <row r="6885" spans="1:2" x14ac:dyDescent="0.25">
      <c r="A6885" s="57">
        <v>41102701</v>
      </c>
      <c r="B6885" s="58" t="s">
        <v>16620</v>
      </c>
    </row>
    <row r="6886" spans="1:2" x14ac:dyDescent="0.25">
      <c r="A6886" s="57">
        <v>41102702</v>
      </c>
      <c r="B6886" s="58" t="s">
        <v>11471</v>
      </c>
    </row>
    <row r="6887" spans="1:2" x14ac:dyDescent="0.25">
      <c r="A6887" s="57">
        <v>41102703</v>
      </c>
      <c r="B6887" s="58" t="s">
        <v>7516</v>
      </c>
    </row>
    <row r="6888" spans="1:2" x14ac:dyDescent="0.25">
      <c r="A6888" s="57">
        <v>41102704</v>
      </c>
      <c r="B6888" s="58" t="s">
        <v>14138</v>
      </c>
    </row>
    <row r="6889" spans="1:2" x14ac:dyDescent="0.25">
      <c r="A6889" s="57">
        <v>41102705</v>
      </c>
      <c r="B6889" s="58" t="s">
        <v>6947</v>
      </c>
    </row>
    <row r="6890" spans="1:2" x14ac:dyDescent="0.25">
      <c r="A6890" s="57">
        <v>41102706</v>
      </c>
      <c r="B6890" s="58" t="s">
        <v>12381</v>
      </c>
    </row>
    <row r="6891" spans="1:2" x14ac:dyDescent="0.25">
      <c r="A6891" s="57">
        <v>41102901</v>
      </c>
      <c r="B6891" s="58" t="s">
        <v>6701</v>
      </c>
    </row>
    <row r="6892" spans="1:2" x14ac:dyDescent="0.25">
      <c r="A6892" s="57">
        <v>41102902</v>
      </c>
      <c r="B6892" s="58" t="s">
        <v>6074</v>
      </c>
    </row>
    <row r="6893" spans="1:2" x14ac:dyDescent="0.25">
      <c r="A6893" s="57">
        <v>41102903</v>
      </c>
      <c r="B6893" s="58" t="s">
        <v>17545</v>
      </c>
    </row>
    <row r="6894" spans="1:2" x14ac:dyDescent="0.25">
      <c r="A6894" s="57">
        <v>41102904</v>
      </c>
      <c r="B6894" s="58" t="s">
        <v>426</v>
      </c>
    </row>
    <row r="6895" spans="1:2" x14ac:dyDescent="0.25">
      <c r="A6895" s="57">
        <v>41102905</v>
      </c>
      <c r="B6895" s="58" t="s">
        <v>8237</v>
      </c>
    </row>
    <row r="6896" spans="1:2" x14ac:dyDescent="0.25">
      <c r="A6896" s="57">
        <v>41102909</v>
      </c>
      <c r="B6896" s="58" t="s">
        <v>9227</v>
      </c>
    </row>
    <row r="6897" spans="1:2" x14ac:dyDescent="0.25">
      <c r="A6897" s="57">
        <v>41102910</v>
      </c>
      <c r="B6897" s="58" t="s">
        <v>10013</v>
      </c>
    </row>
    <row r="6898" spans="1:2" x14ac:dyDescent="0.25">
      <c r="A6898" s="57">
        <v>41102911</v>
      </c>
      <c r="B6898" s="58" t="s">
        <v>9611</v>
      </c>
    </row>
    <row r="6899" spans="1:2" x14ac:dyDescent="0.25">
      <c r="A6899" s="57">
        <v>41102912</v>
      </c>
      <c r="B6899" s="58" t="s">
        <v>12802</v>
      </c>
    </row>
    <row r="6900" spans="1:2" x14ac:dyDescent="0.25">
      <c r="A6900" s="57">
        <v>41102913</v>
      </c>
      <c r="B6900" s="58" t="s">
        <v>15148</v>
      </c>
    </row>
    <row r="6901" spans="1:2" x14ac:dyDescent="0.25">
      <c r="A6901" s="57">
        <v>41102914</v>
      </c>
      <c r="B6901" s="58" t="s">
        <v>3225</v>
      </c>
    </row>
    <row r="6902" spans="1:2" x14ac:dyDescent="0.25">
      <c r="A6902" s="57">
        <v>41102915</v>
      </c>
      <c r="B6902" s="58" t="s">
        <v>16837</v>
      </c>
    </row>
    <row r="6903" spans="1:2" x14ac:dyDescent="0.25">
      <c r="A6903" s="57">
        <v>41102916</v>
      </c>
      <c r="B6903" s="58" t="s">
        <v>4886</v>
      </c>
    </row>
    <row r="6904" spans="1:2" x14ac:dyDescent="0.25">
      <c r="A6904" s="57">
        <v>41102917</v>
      </c>
      <c r="B6904" s="58" t="s">
        <v>9464</v>
      </c>
    </row>
    <row r="6905" spans="1:2" x14ac:dyDescent="0.25">
      <c r="A6905" s="57">
        <v>41102918</v>
      </c>
      <c r="B6905" s="58" t="s">
        <v>9162</v>
      </c>
    </row>
    <row r="6906" spans="1:2" x14ac:dyDescent="0.25">
      <c r="A6906" s="57">
        <v>41102919</v>
      </c>
      <c r="B6906" s="58" t="s">
        <v>15547</v>
      </c>
    </row>
    <row r="6907" spans="1:2" x14ac:dyDescent="0.25">
      <c r="A6907" s="57">
        <v>41102920</v>
      </c>
      <c r="B6907" s="58" t="s">
        <v>16231</v>
      </c>
    </row>
    <row r="6908" spans="1:2" x14ac:dyDescent="0.25">
      <c r="A6908" s="57">
        <v>41102921</v>
      </c>
      <c r="B6908" s="58" t="s">
        <v>9743</v>
      </c>
    </row>
    <row r="6909" spans="1:2" x14ac:dyDescent="0.25">
      <c r="A6909" s="57">
        <v>41102922</v>
      </c>
      <c r="B6909" s="58" t="s">
        <v>3295</v>
      </c>
    </row>
    <row r="6910" spans="1:2" x14ac:dyDescent="0.25">
      <c r="A6910" s="57">
        <v>41103001</v>
      </c>
      <c r="B6910" s="58" t="s">
        <v>4485</v>
      </c>
    </row>
    <row r="6911" spans="1:2" x14ac:dyDescent="0.25">
      <c r="A6911" s="57">
        <v>41103003</v>
      </c>
      <c r="B6911" s="58" t="s">
        <v>11333</v>
      </c>
    </row>
    <row r="6912" spans="1:2" x14ac:dyDescent="0.25">
      <c r="A6912" s="57">
        <v>41103004</v>
      </c>
      <c r="B6912" s="58" t="s">
        <v>4719</v>
      </c>
    </row>
    <row r="6913" spans="1:2" x14ac:dyDescent="0.25">
      <c r="A6913" s="57">
        <v>41103005</v>
      </c>
      <c r="B6913" s="58" t="s">
        <v>3374</v>
      </c>
    </row>
    <row r="6914" spans="1:2" x14ac:dyDescent="0.25">
      <c r="A6914" s="57">
        <v>41103006</v>
      </c>
      <c r="B6914" s="58" t="s">
        <v>14897</v>
      </c>
    </row>
    <row r="6915" spans="1:2" x14ac:dyDescent="0.25">
      <c r="A6915" s="57">
        <v>41103007</v>
      </c>
      <c r="B6915" s="58" t="s">
        <v>4223</v>
      </c>
    </row>
    <row r="6916" spans="1:2" x14ac:dyDescent="0.25">
      <c r="A6916" s="57">
        <v>41103008</v>
      </c>
      <c r="B6916" s="58" t="s">
        <v>10158</v>
      </c>
    </row>
    <row r="6917" spans="1:2" x14ac:dyDescent="0.25">
      <c r="A6917" s="57">
        <v>41103010</v>
      </c>
      <c r="B6917" s="58" t="s">
        <v>11900</v>
      </c>
    </row>
    <row r="6918" spans="1:2" x14ac:dyDescent="0.25">
      <c r="A6918" s="57">
        <v>41103011</v>
      </c>
      <c r="B6918" s="58" t="s">
        <v>10270</v>
      </c>
    </row>
    <row r="6919" spans="1:2" x14ac:dyDescent="0.25">
      <c r="A6919" s="57">
        <v>41103012</v>
      </c>
      <c r="B6919" s="58" t="s">
        <v>3541</v>
      </c>
    </row>
    <row r="6920" spans="1:2" x14ac:dyDescent="0.25">
      <c r="A6920" s="57">
        <v>41103013</v>
      </c>
      <c r="B6920" s="58" t="s">
        <v>5249</v>
      </c>
    </row>
    <row r="6921" spans="1:2" x14ac:dyDescent="0.25">
      <c r="A6921" s="57">
        <v>41103014</v>
      </c>
      <c r="B6921" s="58" t="s">
        <v>3435</v>
      </c>
    </row>
    <row r="6922" spans="1:2" x14ac:dyDescent="0.25">
      <c r="A6922" s="57">
        <v>41103015</v>
      </c>
      <c r="B6922" s="58" t="s">
        <v>9158</v>
      </c>
    </row>
    <row r="6923" spans="1:2" x14ac:dyDescent="0.25">
      <c r="A6923" s="57">
        <v>41103017</v>
      </c>
      <c r="B6923" s="58" t="s">
        <v>5204</v>
      </c>
    </row>
    <row r="6924" spans="1:2" x14ac:dyDescent="0.25">
      <c r="A6924" s="57">
        <v>41103019</v>
      </c>
      <c r="B6924" s="58" t="s">
        <v>17079</v>
      </c>
    </row>
    <row r="6925" spans="1:2" x14ac:dyDescent="0.25">
      <c r="A6925" s="57">
        <v>41103020</v>
      </c>
      <c r="B6925" s="58" t="s">
        <v>4192</v>
      </c>
    </row>
    <row r="6926" spans="1:2" x14ac:dyDescent="0.25">
      <c r="A6926" s="57">
        <v>41103021</v>
      </c>
      <c r="B6926" s="58" t="s">
        <v>11062</v>
      </c>
    </row>
    <row r="6927" spans="1:2" x14ac:dyDescent="0.25">
      <c r="A6927" s="57">
        <v>41103022</v>
      </c>
      <c r="B6927" s="58" t="s">
        <v>13952</v>
      </c>
    </row>
    <row r="6928" spans="1:2" x14ac:dyDescent="0.25">
      <c r="A6928" s="57">
        <v>41103023</v>
      </c>
      <c r="B6928" s="58" t="s">
        <v>1037</v>
      </c>
    </row>
    <row r="6929" spans="1:2" x14ac:dyDescent="0.25">
      <c r="A6929" s="57">
        <v>41103024</v>
      </c>
      <c r="B6929" s="58" t="s">
        <v>18757</v>
      </c>
    </row>
    <row r="6930" spans="1:2" x14ac:dyDescent="0.25">
      <c r="A6930" s="57">
        <v>41103025</v>
      </c>
      <c r="B6930" s="58" t="s">
        <v>5790</v>
      </c>
    </row>
    <row r="6931" spans="1:2" x14ac:dyDescent="0.25">
      <c r="A6931" s="57">
        <v>41103201</v>
      </c>
      <c r="B6931" s="58" t="s">
        <v>15704</v>
      </c>
    </row>
    <row r="6932" spans="1:2" x14ac:dyDescent="0.25">
      <c r="A6932" s="57">
        <v>41103202</v>
      </c>
      <c r="B6932" s="58" t="s">
        <v>6022</v>
      </c>
    </row>
    <row r="6933" spans="1:2" x14ac:dyDescent="0.25">
      <c r="A6933" s="57">
        <v>41103203</v>
      </c>
      <c r="B6933" s="58" t="s">
        <v>16839</v>
      </c>
    </row>
    <row r="6934" spans="1:2" x14ac:dyDescent="0.25">
      <c r="A6934" s="57">
        <v>41103205</v>
      </c>
      <c r="B6934" s="58" t="s">
        <v>6193</v>
      </c>
    </row>
    <row r="6935" spans="1:2" x14ac:dyDescent="0.25">
      <c r="A6935" s="57">
        <v>41103206</v>
      </c>
      <c r="B6935" s="58" t="s">
        <v>17147</v>
      </c>
    </row>
    <row r="6936" spans="1:2" x14ac:dyDescent="0.25">
      <c r="A6936" s="57">
        <v>41103207</v>
      </c>
      <c r="B6936" s="58" t="s">
        <v>12518</v>
      </c>
    </row>
    <row r="6937" spans="1:2" x14ac:dyDescent="0.25">
      <c r="A6937" s="57">
        <v>41103208</v>
      </c>
      <c r="B6937" s="58" t="s">
        <v>6252</v>
      </c>
    </row>
    <row r="6938" spans="1:2" x14ac:dyDescent="0.25">
      <c r="A6938" s="57">
        <v>41103209</v>
      </c>
      <c r="B6938" s="58" t="s">
        <v>2574</v>
      </c>
    </row>
    <row r="6939" spans="1:2" x14ac:dyDescent="0.25">
      <c r="A6939" s="57">
        <v>41103210</v>
      </c>
      <c r="B6939" s="58" t="s">
        <v>6330</v>
      </c>
    </row>
    <row r="6940" spans="1:2" x14ac:dyDescent="0.25">
      <c r="A6940" s="57">
        <v>41103301</v>
      </c>
      <c r="B6940" s="58" t="s">
        <v>1566</v>
      </c>
    </row>
    <row r="6941" spans="1:2" x14ac:dyDescent="0.25">
      <c r="A6941" s="57">
        <v>41103302</v>
      </c>
      <c r="B6941" s="58" t="s">
        <v>4300</v>
      </c>
    </row>
    <row r="6942" spans="1:2" x14ac:dyDescent="0.25">
      <c r="A6942" s="57">
        <v>41103303</v>
      </c>
      <c r="B6942" s="58" t="s">
        <v>10309</v>
      </c>
    </row>
    <row r="6943" spans="1:2" x14ac:dyDescent="0.25">
      <c r="A6943" s="57">
        <v>41103305</v>
      </c>
      <c r="B6943" s="58" t="s">
        <v>3985</v>
      </c>
    </row>
    <row r="6944" spans="1:2" x14ac:dyDescent="0.25">
      <c r="A6944" s="57">
        <v>41103306</v>
      </c>
      <c r="B6944" s="58" t="s">
        <v>14147</v>
      </c>
    </row>
    <row r="6945" spans="1:2" x14ac:dyDescent="0.25">
      <c r="A6945" s="57">
        <v>41103307</v>
      </c>
      <c r="B6945" s="58" t="s">
        <v>11914</v>
      </c>
    </row>
    <row r="6946" spans="1:2" x14ac:dyDescent="0.25">
      <c r="A6946" s="57">
        <v>41103308</v>
      </c>
      <c r="B6946" s="58" t="s">
        <v>12026</v>
      </c>
    </row>
    <row r="6947" spans="1:2" x14ac:dyDescent="0.25">
      <c r="A6947" s="57">
        <v>41103309</v>
      </c>
      <c r="B6947" s="58" t="s">
        <v>15772</v>
      </c>
    </row>
    <row r="6948" spans="1:2" x14ac:dyDescent="0.25">
      <c r="A6948" s="57">
        <v>41103310</v>
      </c>
      <c r="B6948" s="58" t="s">
        <v>17780</v>
      </c>
    </row>
    <row r="6949" spans="1:2" x14ac:dyDescent="0.25">
      <c r="A6949" s="57">
        <v>41103311</v>
      </c>
      <c r="B6949" s="58" t="s">
        <v>451</v>
      </c>
    </row>
    <row r="6950" spans="1:2" x14ac:dyDescent="0.25">
      <c r="A6950" s="57">
        <v>41103312</v>
      </c>
      <c r="B6950" s="58" t="s">
        <v>4455</v>
      </c>
    </row>
    <row r="6951" spans="1:2" x14ac:dyDescent="0.25">
      <c r="A6951" s="57">
        <v>41103313</v>
      </c>
      <c r="B6951" s="58" t="s">
        <v>11798</v>
      </c>
    </row>
    <row r="6952" spans="1:2" x14ac:dyDescent="0.25">
      <c r="A6952" s="57">
        <v>41103314</v>
      </c>
      <c r="B6952" s="58" t="s">
        <v>901</v>
      </c>
    </row>
    <row r="6953" spans="1:2" x14ac:dyDescent="0.25">
      <c r="A6953" s="57">
        <v>41103315</v>
      </c>
      <c r="B6953" s="58" t="s">
        <v>8525</v>
      </c>
    </row>
    <row r="6954" spans="1:2" x14ac:dyDescent="0.25">
      <c r="A6954" s="57">
        <v>41103316</v>
      </c>
      <c r="B6954" s="58" t="s">
        <v>4200</v>
      </c>
    </row>
    <row r="6955" spans="1:2" x14ac:dyDescent="0.25">
      <c r="A6955" s="57">
        <v>41103317</v>
      </c>
      <c r="B6955" s="58" t="s">
        <v>17284</v>
      </c>
    </row>
    <row r="6956" spans="1:2" x14ac:dyDescent="0.25">
      <c r="A6956" s="57">
        <v>41103318</v>
      </c>
      <c r="B6956" s="58" t="s">
        <v>17464</v>
      </c>
    </row>
    <row r="6957" spans="1:2" x14ac:dyDescent="0.25">
      <c r="A6957" s="57">
        <v>41103401</v>
      </c>
      <c r="B6957" s="58" t="s">
        <v>14821</v>
      </c>
    </row>
    <row r="6958" spans="1:2" x14ac:dyDescent="0.25">
      <c r="A6958" s="57">
        <v>41103403</v>
      </c>
      <c r="B6958" s="58" t="s">
        <v>8645</v>
      </c>
    </row>
    <row r="6959" spans="1:2" x14ac:dyDescent="0.25">
      <c r="A6959" s="57">
        <v>41103406</v>
      </c>
      <c r="B6959" s="58" t="s">
        <v>16451</v>
      </c>
    </row>
    <row r="6960" spans="1:2" x14ac:dyDescent="0.25">
      <c r="A6960" s="57">
        <v>41103407</v>
      </c>
      <c r="B6960" s="58" t="s">
        <v>3370</v>
      </c>
    </row>
    <row r="6961" spans="1:2" x14ac:dyDescent="0.25">
      <c r="A6961" s="57">
        <v>41103408</v>
      </c>
      <c r="B6961" s="58" t="s">
        <v>2245</v>
      </c>
    </row>
    <row r="6962" spans="1:2" x14ac:dyDescent="0.25">
      <c r="A6962" s="57">
        <v>41103409</v>
      </c>
      <c r="B6962" s="58" t="s">
        <v>5425</v>
      </c>
    </row>
    <row r="6963" spans="1:2" x14ac:dyDescent="0.25">
      <c r="A6963" s="57">
        <v>41103410</v>
      </c>
      <c r="B6963" s="58" t="s">
        <v>5299</v>
      </c>
    </row>
    <row r="6964" spans="1:2" x14ac:dyDescent="0.25">
      <c r="A6964" s="57">
        <v>41103411</v>
      </c>
      <c r="B6964" s="58" t="s">
        <v>16739</v>
      </c>
    </row>
    <row r="6965" spans="1:2" x14ac:dyDescent="0.25">
      <c r="A6965" s="57">
        <v>41103412</v>
      </c>
      <c r="B6965" s="58" t="s">
        <v>18640</v>
      </c>
    </row>
    <row r="6966" spans="1:2" x14ac:dyDescent="0.25">
      <c r="A6966" s="57">
        <v>41103413</v>
      </c>
      <c r="B6966" s="58" t="s">
        <v>8790</v>
      </c>
    </row>
    <row r="6967" spans="1:2" x14ac:dyDescent="0.25">
      <c r="A6967" s="57">
        <v>41103414</v>
      </c>
      <c r="B6967" s="58" t="s">
        <v>1472</v>
      </c>
    </row>
    <row r="6968" spans="1:2" x14ac:dyDescent="0.25">
      <c r="A6968" s="57">
        <v>41103415</v>
      </c>
      <c r="B6968" s="58" t="s">
        <v>14749</v>
      </c>
    </row>
    <row r="6969" spans="1:2" x14ac:dyDescent="0.25">
      <c r="A6969" s="57">
        <v>41103501</v>
      </c>
      <c r="B6969" s="58" t="s">
        <v>417</v>
      </c>
    </row>
    <row r="6970" spans="1:2" x14ac:dyDescent="0.25">
      <c r="A6970" s="57">
        <v>41103502</v>
      </c>
      <c r="B6970" s="58" t="s">
        <v>5900</v>
      </c>
    </row>
    <row r="6971" spans="1:2" x14ac:dyDescent="0.25">
      <c r="A6971" s="57">
        <v>41103504</v>
      </c>
      <c r="B6971" s="58" t="s">
        <v>2996</v>
      </c>
    </row>
    <row r="6972" spans="1:2" x14ac:dyDescent="0.25">
      <c r="A6972" s="57">
        <v>41103506</v>
      </c>
      <c r="B6972" s="58" t="s">
        <v>2118</v>
      </c>
    </row>
    <row r="6973" spans="1:2" x14ac:dyDescent="0.25">
      <c r="A6973" s="57">
        <v>41103507</v>
      </c>
      <c r="B6973" s="58" t="s">
        <v>16906</v>
      </c>
    </row>
    <row r="6974" spans="1:2" x14ac:dyDescent="0.25">
      <c r="A6974" s="57">
        <v>41103508</v>
      </c>
      <c r="B6974" s="58" t="s">
        <v>7273</v>
      </c>
    </row>
    <row r="6975" spans="1:2" x14ac:dyDescent="0.25">
      <c r="A6975" s="57">
        <v>41103509</v>
      </c>
      <c r="B6975" s="58" t="s">
        <v>6327</v>
      </c>
    </row>
    <row r="6976" spans="1:2" x14ac:dyDescent="0.25">
      <c r="A6976" s="57">
        <v>41103510</v>
      </c>
      <c r="B6976" s="58" t="s">
        <v>17275</v>
      </c>
    </row>
    <row r="6977" spans="1:2" x14ac:dyDescent="0.25">
      <c r="A6977" s="57">
        <v>41103511</v>
      </c>
      <c r="B6977" s="58" t="s">
        <v>17501</v>
      </c>
    </row>
    <row r="6978" spans="1:2" x14ac:dyDescent="0.25">
      <c r="A6978" s="57">
        <v>41103512</v>
      </c>
      <c r="B6978" s="58" t="s">
        <v>1805</v>
      </c>
    </row>
    <row r="6979" spans="1:2" x14ac:dyDescent="0.25">
      <c r="A6979" s="57">
        <v>41103513</v>
      </c>
      <c r="B6979" s="58" t="s">
        <v>6166</v>
      </c>
    </row>
    <row r="6980" spans="1:2" x14ac:dyDescent="0.25">
      <c r="A6980" s="57">
        <v>41103701</v>
      </c>
      <c r="B6980" s="58" t="s">
        <v>2669</v>
      </c>
    </row>
    <row r="6981" spans="1:2" x14ac:dyDescent="0.25">
      <c r="A6981" s="57">
        <v>41103702</v>
      </c>
      <c r="B6981" s="58" t="s">
        <v>11255</v>
      </c>
    </row>
    <row r="6982" spans="1:2" x14ac:dyDescent="0.25">
      <c r="A6982" s="57">
        <v>41103703</v>
      </c>
      <c r="B6982" s="58" t="s">
        <v>4989</v>
      </c>
    </row>
    <row r="6983" spans="1:2" x14ac:dyDescent="0.25">
      <c r="A6983" s="57">
        <v>41103704</v>
      </c>
      <c r="B6983" s="58" t="s">
        <v>15592</v>
      </c>
    </row>
    <row r="6984" spans="1:2" x14ac:dyDescent="0.25">
      <c r="A6984" s="57">
        <v>41103705</v>
      </c>
      <c r="B6984" s="58" t="s">
        <v>16388</v>
      </c>
    </row>
    <row r="6985" spans="1:2" x14ac:dyDescent="0.25">
      <c r="A6985" s="57">
        <v>41103706</v>
      </c>
      <c r="B6985" s="58" t="s">
        <v>7210</v>
      </c>
    </row>
    <row r="6986" spans="1:2" x14ac:dyDescent="0.25">
      <c r="A6986" s="57">
        <v>41103707</v>
      </c>
      <c r="B6986" s="58" t="s">
        <v>12596</v>
      </c>
    </row>
    <row r="6987" spans="1:2" x14ac:dyDescent="0.25">
      <c r="A6987" s="57">
        <v>41103708</v>
      </c>
      <c r="B6987" s="58" t="s">
        <v>7209</v>
      </c>
    </row>
    <row r="6988" spans="1:2" x14ac:dyDescent="0.25">
      <c r="A6988" s="57">
        <v>41103709</v>
      </c>
      <c r="B6988" s="58" t="s">
        <v>1297</v>
      </c>
    </row>
    <row r="6989" spans="1:2" x14ac:dyDescent="0.25">
      <c r="A6989" s="57">
        <v>41103710</v>
      </c>
      <c r="B6989" s="58" t="s">
        <v>7623</v>
      </c>
    </row>
    <row r="6990" spans="1:2" x14ac:dyDescent="0.25">
      <c r="A6990" s="57">
        <v>41103711</v>
      </c>
      <c r="B6990" s="58" t="s">
        <v>12491</v>
      </c>
    </row>
    <row r="6991" spans="1:2" x14ac:dyDescent="0.25">
      <c r="A6991" s="57">
        <v>41103712</v>
      </c>
      <c r="B6991" s="58" t="s">
        <v>8052</v>
      </c>
    </row>
    <row r="6992" spans="1:2" x14ac:dyDescent="0.25">
      <c r="A6992" s="57">
        <v>41103713</v>
      </c>
      <c r="B6992" s="58" t="s">
        <v>14271</v>
      </c>
    </row>
    <row r="6993" spans="1:2" x14ac:dyDescent="0.25">
      <c r="A6993" s="57">
        <v>41103714</v>
      </c>
      <c r="B6993" s="58" t="s">
        <v>11325</v>
      </c>
    </row>
    <row r="6994" spans="1:2" x14ac:dyDescent="0.25">
      <c r="A6994" s="57">
        <v>41103715</v>
      </c>
      <c r="B6994" s="58" t="s">
        <v>10400</v>
      </c>
    </row>
    <row r="6995" spans="1:2" x14ac:dyDescent="0.25">
      <c r="A6995" s="57">
        <v>41103801</v>
      </c>
      <c r="B6995" s="58" t="s">
        <v>7423</v>
      </c>
    </row>
    <row r="6996" spans="1:2" x14ac:dyDescent="0.25">
      <c r="A6996" s="57">
        <v>41103802</v>
      </c>
      <c r="B6996" s="58" t="s">
        <v>3710</v>
      </c>
    </row>
    <row r="6997" spans="1:2" x14ac:dyDescent="0.25">
      <c r="A6997" s="57">
        <v>41103803</v>
      </c>
      <c r="B6997" s="58" t="s">
        <v>8865</v>
      </c>
    </row>
    <row r="6998" spans="1:2" x14ac:dyDescent="0.25">
      <c r="A6998" s="57">
        <v>41103804</v>
      </c>
      <c r="B6998" s="58" t="s">
        <v>16533</v>
      </c>
    </row>
    <row r="6999" spans="1:2" x14ac:dyDescent="0.25">
      <c r="A6999" s="57">
        <v>41103805</v>
      </c>
      <c r="B6999" s="58" t="s">
        <v>3605</v>
      </c>
    </row>
    <row r="7000" spans="1:2" x14ac:dyDescent="0.25">
      <c r="A7000" s="57">
        <v>41103806</v>
      </c>
      <c r="B7000" s="58" t="s">
        <v>7730</v>
      </c>
    </row>
    <row r="7001" spans="1:2" x14ac:dyDescent="0.25">
      <c r="A7001" s="57">
        <v>41103807</v>
      </c>
      <c r="B7001" s="58" t="s">
        <v>3063</v>
      </c>
    </row>
    <row r="7002" spans="1:2" x14ac:dyDescent="0.25">
      <c r="A7002" s="57">
        <v>41103808</v>
      </c>
      <c r="B7002" s="58" t="s">
        <v>12791</v>
      </c>
    </row>
    <row r="7003" spans="1:2" x14ac:dyDescent="0.25">
      <c r="A7003" s="57">
        <v>41103809</v>
      </c>
      <c r="B7003" s="58" t="s">
        <v>16122</v>
      </c>
    </row>
    <row r="7004" spans="1:2" x14ac:dyDescent="0.25">
      <c r="A7004" s="57">
        <v>41103810</v>
      </c>
      <c r="B7004" s="58" t="s">
        <v>11249</v>
      </c>
    </row>
    <row r="7005" spans="1:2" x14ac:dyDescent="0.25">
      <c r="A7005" s="57">
        <v>41103811</v>
      </c>
      <c r="B7005" s="58" t="s">
        <v>4422</v>
      </c>
    </row>
    <row r="7006" spans="1:2" x14ac:dyDescent="0.25">
      <c r="A7006" s="57">
        <v>41103812</v>
      </c>
      <c r="B7006" s="58" t="s">
        <v>1331</v>
      </c>
    </row>
    <row r="7007" spans="1:2" x14ac:dyDescent="0.25">
      <c r="A7007" s="57">
        <v>41103813</v>
      </c>
      <c r="B7007" s="58" t="s">
        <v>3419</v>
      </c>
    </row>
    <row r="7008" spans="1:2" x14ac:dyDescent="0.25">
      <c r="A7008" s="57">
        <v>41103814</v>
      </c>
      <c r="B7008" s="58" t="s">
        <v>18653</v>
      </c>
    </row>
    <row r="7009" spans="1:2" x14ac:dyDescent="0.25">
      <c r="A7009" s="57">
        <v>41103815</v>
      </c>
      <c r="B7009" s="58" t="s">
        <v>18777</v>
      </c>
    </row>
    <row r="7010" spans="1:2" x14ac:dyDescent="0.25">
      <c r="A7010" s="57">
        <v>41103816</v>
      </c>
      <c r="B7010" s="58" t="s">
        <v>18268</v>
      </c>
    </row>
    <row r="7011" spans="1:2" x14ac:dyDescent="0.25">
      <c r="A7011" s="57">
        <v>41103901</v>
      </c>
      <c r="B7011" s="58" t="s">
        <v>12220</v>
      </c>
    </row>
    <row r="7012" spans="1:2" x14ac:dyDescent="0.25">
      <c r="A7012" s="57">
        <v>41103902</v>
      </c>
      <c r="B7012" s="58" t="s">
        <v>7067</v>
      </c>
    </row>
    <row r="7013" spans="1:2" x14ac:dyDescent="0.25">
      <c r="A7013" s="57">
        <v>41103903</v>
      </c>
      <c r="B7013" s="58" t="s">
        <v>3446</v>
      </c>
    </row>
    <row r="7014" spans="1:2" x14ac:dyDescent="0.25">
      <c r="A7014" s="57">
        <v>41103904</v>
      </c>
      <c r="B7014" s="58" t="s">
        <v>16044</v>
      </c>
    </row>
    <row r="7015" spans="1:2" x14ac:dyDescent="0.25">
      <c r="A7015" s="57">
        <v>41103905</v>
      </c>
      <c r="B7015" s="58" t="s">
        <v>6458</v>
      </c>
    </row>
    <row r="7016" spans="1:2" x14ac:dyDescent="0.25">
      <c r="A7016" s="57">
        <v>41103906</v>
      </c>
      <c r="B7016" s="58" t="s">
        <v>10960</v>
      </c>
    </row>
    <row r="7017" spans="1:2" x14ac:dyDescent="0.25">
      <c r="A7017" s="57">
        <v>41103907</v>
      </c>
      <c r="B7017" s="58" t="s">
        <v>6398</v>
      </c>
    </row>
    <row r="7018" spans="1:2" x14ac:dyDescent="0.25">
      <c r="A7018" s="57">
        <v>41103908</v>
      </c>
      <c r="B7018" s="58" t="s">
        <v>10308</v>
      </c>
    </row>
    <row r="7019" spans="1:2" x14ac:dyDescent="0.25">
      <c r="A7019" s="57">
        <v>41103909</v>
      </c>
      <c r="B7019" s="58" t="s">
        <v>8070</v>
      </c>
    </row>
    <row r="7020" spans="1:2" x14ac:dyDescent="0.25">
      <c r="A7020" s="57">
        <v>41103910</v>
      </c>
      <c r="B7020" s="58" t="s">
        <v>8491</v>
      </c>
    </row>
    <row r="7021" spans="1:2" x14ac:dyDescent="0.25">
      <c r="A7021" s="57">
        <v>41103911</v>
      </c>
      <c r="B7021" s="58" t="s">
        <v>4268</v>
      </c>
    </row>
    <row r="7022" spans="1:2" x14ac:dyDescent="0.25">
      <c r="A7022" s="57">
        <v>41103912</v>
      </c>
      <c r="B7022" s="58" t="s">
        <v>18593</v>
      </c>
    </row>
    <row r="7023" spans="1:2" x14ac:dyDescent="0.25">
      <c r="A7023" s="57">
        <v>41103913</v>
      </c>
      <c r="B7023" s="58" t="s">
        <v>7301</v>
      </c>
    </row>
    <row r="7024" spans="1:2" x14ac:dyDescent="0.25">
      <c r="A7024" s="57">
        <v>41104001</v>
      </c>
      <c r="B7024" s="58" t="s">
        <v>10644</v>
      </c>
    </row>
    <row r="7025" spans="1:2" x14ac:dyDescent="0.25">
      <c r="A7025" s="57">
        <v>41104002</v>
      </c>
      <c r="B7025" s="58" t="s">
        <v>15273</v>
      </c>
    </row>
    <row r="7026" spans="1:2" x14ac:dyDescent="0.25">
      <c r="A7026" s="57">
        <v>41104003</v>
      </c>
      <c r="B7026" s="58" t="s">
        <v>6385</v>
      </c>
    </row>
    <row r="7027" spans="1:2" x14ac:dyDescent="0.25">
      <c r="A7027" s="57">
        <v>41104004</v>
      </c>
      <c r="B7027" s="58" t="s">
        <v>11481</v>
      </c>
    </row>
    <row r="7028" spans="1:2" x14ac:dyDescent="0.25">
      <c r="A7028" s="57">
        <v>41104005</v>
      </c>
      <c r="B7028" s="58" t="s">
        <v>4496</v>
      </c>
    </row>
    <row r="7029" spans="1:2" x14ac:dyDescent="0.25">
      <c r="A7029" s="57">
        <v>41104006</v>
      </c>
      <c r="B7029" s="58" t="s">
        <v>8739</v>
      </c>
    </row>
    <row r="7030" spans="1:2" x14ac:dyDescent="0.25">
      <c r="A7030" s="57">
        <v>41104007</v>
      </c>
      <c r="B7030" s="58" t="s">
        <v>13838</v>
      </c>
    </row>
    <row r="7031" spans="1:2" x14ac:dyDescent="0.25">
      <c r="A7031" s="57">
        <v>41104008</v>
      </c>
      <c r="B7031" s="58" t="s">
        <v>4254</v>
      </c>
    </row>
    <row r="7032" spans="1:2" x14ac:dyDescent="0.25">
      <c r="A7032" s="57">
        <v>41104009</v>
      </c>
      <c r="B7032" s="58" t="s">
        <v>945</v>
      </c>
    </row>
    <row r="7033" spans="1:2" x14ac:dyDescent="0.25">
      <c r="A7033" s="57">
        <v>41104010</v>
      </c>
      <c r="B7033" s="58" t="s">
        <v>17822</v>
      </c>
    </row>
    <row r="7034" spans="1:2" x14ac:dyDescent="0.25">
      <c r="A7034" s="57">
        <v>41104011</v>
      </c>
      <c r="B7034" s="58" t="s">
        <v>744</v>
      </c>
    </row>
    <row r="7035" spans="1:2" x14ac:dyDescent="0.25">
      <c r="A7035" s="57">
        <v>41104012</v>
      </c>
      <c r="B7035" s="58" t="s">
        <v>263</v>
      </c>
    </row>
    <row r="7036" spans="1:2" x14ac:dyDescent="0.25">
      <c r="A7036" s="57">
        <v>41104013</v>
      </c>
      <c r="B7036" s="58" t="s">
        <v>8741</v>
      </c>
    </row>
    <row r="7037" spans="1:2" x14ac:dyDescent="0.25">
      <c r="A7037" s="57">
        <v>41104014</v>
      </c>
      <c r="B7037" s="58" t="s">
        <v>15826</v>
      </c>
    </row>
    <row r="7038" spans="1:2" x14ac:dyDescent="0.25">
      <c r="A7038" s="57">
        <v>41104015</v>
      </c>
      <c r="B7038" s="58" t="s">
        <v>13571</v>
      </c>
    </row>
    <row r="7039" spans="1:2" x14ac:dyDescent="0.25">
      <c r="A7039" s="57">
        <v>41104016</v>
      </c>
      <c r="B7039" s="58" t="s">
        <v>9445</v>
      </c>
    </row>
    <row r="7040" spans="1:2" x14ac:dyDescent="0.25">
      <c r="A7040" s="57">
        <v>41104017</v>
      </c>
      <c r="B7040" s="58" t="s">
        <v>3480</v>
      </c>
    </row>
    <row r="7041" spans="1:2" x14ac:dyDescent="0.25">
      <c r="A7041" s="57">
        <v>41104018</v>
      </c>
      <c r="B7041" s="58" t="s">
        <v>3899</v>
      </c>
    </row>
    <row r="7042" spans="1:2" x14ac:dyDescent="0.25">
      <c r="A7042" s="57">
        <v>41104019</v>
      </c>
      <c r="B7042" s="58" t="s">
        <v>4</v>
      </c>
    </row>
    <row r="7043" spans="1:2" x14ac:dyDescent="0.25">
      <c r="A7043" s="57">
        <v>41104020</v>
      </c>
      <c r="B7043" s="58" t="s">
        <v>13203</v>
      </c>
    </row>
    <row r="7044" spans="1:2" x14ac:dyDescent="0.25">
      <c r="A7044" s="57">
        <v>41104101</v>
      </c>
      <c r="B7044" s="58" t="s">
        <v>11935</v>
      </c>
    </row>
    <row r="7045" spans="1:2" x14ac:dyDescent="0.25">
      <c r="A7045" s="57">
        <v>41104102</v>
      </c>
      <c r="B7045" s="58" t="s">
        <v>6739</v>
      </c>
    </row>
    <row r="7046" spans="1:2" x14ac:dyDescent="0.25">
      <c r="A7046" s="57">
        <v>41104103</v>
      </c>
      <c r="B7046" s="58" t="s">
        <v>14675</v>
      </c>
    </row>
    <row r="7047" spans="1:2" x14ac:dyDescent="0.25">
      <c r="A7047" s="57">
        <v>41104104</v>
      </c>
      <c r="B7047" s="58" t="s">
        <v>16459</v>
      </c>
    </row>
    <row r="7048" spans="1:2" x14ac:dyDescent="0.25">
      <c r="A7048" s="57">
        <v>41104105</v>
      </c>
      <c r="B7048" s="58" t="s">
        <v>4635</v>
      </c>
    </row>
    <row r="7049" spans="1:2" x14ac:dyDescent="0.25">
      <c r="A7049" s="57">
        <v>41104106</v>
      </c>
      <c r="B7049" s="58" t="s">
        <v>15900</v>
      </c>
    </row>
    <row r="7050" spans="1:2" x14ac:dyDescent="0.25">
      <c r="A7050" s="57">
        <v>41104107</v>
      </c>
      <c r="B7050" s="58" t="s">
        <v>11045</v>
      </c>
    </row>
    <row r="7051" spans="1:2" x14ac:dyDescent="0.25">
      <c r="A7051" s="57">
        <v>41104108</v>
      </c>
      <c r="B7051" s="58" t="s">
        <v>9411</v>
      </c>
    </row>
    <row r="7052" spans="1:2" x14ac:dyDescent="0.25">
      <c r="A7052" s="57">
        <v>41104109</v>
      </c>
      <c r="B7052" s="58" t="s">
        <v>4036</v>
      </c>
    </row>
    <row r="7053" spans="1:2" x14ac:dyDescent="0.25">
      <c r="A7053" s="57">
        <v>41104110</v>
      </c>
      <c r="B7053" s="58" t="s">
        <v>17274</v>
      </c>
    </row>
    <row r="7054" spans="1:2" x14ac:dyDescent="0.25">
      <c r="A7054" s="57">
        <v>41104111</v>
      </c>
      <c r="B7054" s="58" t="s">
        <v>1242</v>
      </c>
    </row>
    <row r="7055" spans="1:2" x14ac:dyDescent="0.25">
      <c r="A7055" s="57">
        <v>41104112</v>
      </c>
      <c r="B7055" s="58" t="s">
        <v>4816</v>
      </c>
    </row>
    <row r="7056" spans="1:2" x14ac:dyDescent="0.25">
      <c r="A7056" s="57">
        <v>41104114</v>
      </c>
      <c r="B7056" s="58" t="s">
        <v>10271</v>
      </c>
    </row>
    <row r="7057" spans="1:2" x14ac:dyDescent="0.25">
      <c r="A7057" s="57">
        <v>41104115</v>
      </c>
      <c r="B7057" s="58" t="s">
        <v>16227</v>
      </c>
    </row>
    <row r="7058" spans="1:2" x14ac:dyDescent="0.25">
      <c r="A7058" s="57">
        <v>41104116</v>
      </c>
      <c r="B7058" s="58" t="s">
        <v>14103</v>
      </c>
    </row>
    <row r="7059" spans="1:2" x14ac:dyDescent="0.25">
      <c r="A7059" s="57">
        <v>41104117</v>
      </c>
      <c r="B7059" s="58" t="s">
        <v>13654</v>
      </c>
    </row>
    <row r="7060" spans="1:2" x14ac:dyDescent="0.25">
      <c r="A7060" s="57">
        <v>41104118</v>
      </c>
      <c r="B7060" s="58" t="s">
        <v>1116</v>
      </c>
    </row>
    <row r="7061" spans="1:2" x14ac:dyDescent="0.25">
      <c r="A7061" s="57">
        <v>41104119</v>
      </c>
      <c r="B7061" s="58" t="s">
        <v>2304</v>
      </c>
    </row>
    <row r="7062" spans="1:2" x14ac:dyDescent="0.25">
      <c r="A7062" s="57">
        <v>41104120</v>
      </c>
      <c r="B7062" s="58" t="s">
        <v>7493</v>
      </c>
    </row>
    <row r="7063" spans="1:2" x14ac:dyDescent="0.25">
      <c r="A7063" s="57">
        <v>41104121</v>
      </c>
      <c r="B7063" s="58" t="s">
        <v>1584</v>
      </c>
    </row>
    <row r="7064" spans="1:2" x14ac:dyDescent="0.25">
      <c r="A7064" s="57">
        <v>41104122</v>
      </c>
      <c r="B7064" s="58" t="s">
        <v>725</v>
      </c>
    </row>
    <row r="7065" spans="1:2" x14ac:dyDescent="0.25">
      <c r="A7065" s="57">
        <v>41104123</v>
      </c>
      <c r="B7065" s="58" t="s">
        <v>7945</v>
      </c>
    </row>
    <row r="7066" spans="1:2" x14ac:dyDescent="0.25">
      <c r="A7066" s="57">
        <v>41104124</v>
      </c>
      <c r="B7066" s="58" t="s">
        <v>17769</v>
      </c>
    </row>
    <row r="7067" spans="1:2" x14ac:dyDescent="0.25">
      <c r="A7067" s="57">
        <v>41104201</v>
      </c>
      <c r="B7067" s="58" t="s">
        <v>17488</v>
      </c>
    </row>
    <row r="7068" spans="1:2" x14ac:dyDescent="0.25">
      <c r="A7068" s="57">
        <v>41104202</v>
      </c>
      <c r="B7068" s="58" t="s">
        <v>11929</v>
      </c>
    </row>
    <row r="7069" spans="1:2" x14ac:dyDescent="0.25">
      <c r="A7069" s="57">
        <v>41104203</v>
      </c>
      <c r="B7069" s="58" t="s">
        <v>1040</v>
      </c>
    </row>
    <row r="7070" spans="1:2" x14ac:dyDescent="0.25">
      <c r="A7070" s="57">
        <v>41104204</v>
      </c>
      <c r="B7070" s="58" t="s">
        <v>7181</v>
      </c>
    </row>
    <row r="7071" spans="1:2" x14ac:dyDescent="0.25">
      <c r="A7071" s="57">
        <v>41104205</v>
      </c>
      <c r="B7071" s="58" t="s">
        <v>1640</v>
      </c>
    </row>
    <row r="7072" spans="1:2" x14ac:dyDescent="0.25">
      <c r="A7072" s="57">
        <v>41104206</v>
      </c>
      <c r="B7072" s="58" t="s">
        <v>1681</v>
      </c>
    </row>
    <row r="7073" spans="1:2" x14ac:dyDescent="0.25">
      <c r="A7073" s="57">
        <v>41104207</v>
      </c>
      <c r="B7073" s="58" t="s">
        <v>12261</v>
      </c>
    </row>
    <row r="7074" spans="1:2" x14ac:dyDescent="0.25">
      <c r="A7074" s="57">
        <v>41104208</v>
      </c>
      <c r="B7074" s="58" t="s">
        <v>18346</v>
      </c>
    </row>
    <row r="7075" spans="1:2" x14ac:dyDescent="0.25">
      <c r="A7075" s="57">
        <v>41104209</v>
      </c>
      <c r="B7075" s="58" t="s">
        <v>8633</v>
      </c>
    </row>
    <row r="7076" spans="1:2" x14ac:dyDescent="0.25">
      <c r="A7076" s="57">
        <v>41104210</v>
      </c>
      <c r="B7076" s="58" t="s">
        <v>6725</v>
      </c>
    </row>
    <row r="7077" spans="1:2" x14ac:dyDescent="0.25">
      <c r="A7077" s="57">
        <v>41104211</v>
      </c>
      <c r="B7077" s="58" t="s">
        <v>4133</v>
      </c>
    </row>
    <row r="7078" spans="1:2" x14ac:dyDescent="0.25">
      <c r="A7078" s="57">
        <v>41104212</v>
      </c>
      <c r="B7078" s="58" t="s">
        <v>11664</v>
      </c>
    </row>
    <row r="7079" spans="1:2" x14ac:dyDescent="0.25">
      <c r="A7079" s="57">
        <v>41104301</v>
      </c>
      <c r="B7079" s="58" t="s">
        <v>259</v>
      </c>
    </row>
    <row r="7080" spans="1:2" x14ac:dyDescent="0.25">
      <c r="A7080" s="57">
        <v>41104302</v>
      </c>
      <c r="B7080" s="58" t="s">
        <v>16196</v>
      </c>
    </row>
    <row r="7081" spans="1:2" x14ac:dyDescent="0.25">
      <c r="A7081" s="57">
        <v>41104303</v>
      </c>
      <c r="B7081" s="58" t="s">
        <v>7388</v>
      </c>
    </row>
    <row r="7082" spans="1:2" x14ac:dyDescent="0.25">
      <c r="A7082" s="57">
        <v>41104304</v>
      </c>
      <c r="B7082" s="58" t="s">
        <v>552</v>
      </c>
    </row>
    <row r="7083" spans="1:2" x14ac:dyDescent="0.25">
      <c r="A7083" s="57">
        <v>41104305</v>
      </c>
      <c r="B7083" s="58" t="s">
        <v>597</v>
      </c>
    </row>
    <row r="7084" spans="1:2" x14ac:dyDescent="0.25">
      <c r="A7084" s="57">
        <v>41104306</v>
      </c>
      <c r="B7084" s="58" t="s">
        <v>10094</v>
      </c>
    </row>
    <row r="7085" spans="1:2" x14ac:dyDescent="0.25">
      <c r="A7085" s="57">
        <v>41104307</v>
      </c>
      <c r="B7085" s="58" t="s">
        <v>8900</v>
      </c>
    </row>
    <row r="7086" spans="1:2" x14ac:dyDescent="0.25">
      <c r="A7086" s="57">
        <v>41104308</v>
      </c>
      <c r="B7086" s="58" t="s">
        <v>8300</v>
      </c>
    </row>
    <row r="7087" spans="1:2" x14ac:dyDescent="0.25">
      <c r="A7087" s="57">
        <v>41104401</v>
      </c>
      <c r="B7087" s="58" t="s">
        <v>9174</v>
      </c>
    </row>
    <row r="7088" spans="1:2" x14ac:dyDescent="0.25">
      <c r="A7088" s="57">
        <v>41104402</v>
      </c>
      <c r="B7088" s="58" t="s">
        <v>783</v>
      </c>
    </row>
    <row r="7089" spans="1:2" x14ac:dyDescent="0.25">
      <c r="A7089" s="57">
        <v>41104403</v>
      </c>
      <c r="B7089" s="58" t="s">
        <v>11918</v>
      </c>
    </row>
    <row r="7090" spans="1:2" x14ac:dyDescent="0.25">
      <c r="A7090" s="57">
        <v>41104404</v>
      </c>
      <c r="B7090" s="58" t="s">
        <v>2322</v>
      </c>
    </row>
    <row r="7091" spans="1:2" x14ac:dyDescent="0.25">
      <c r="A7091" s="57">
        <v>41104405</v>
      </c>
      <c r="B7091" s="58" t="s">
        <v>1891</v>
      </c>
    </row>
    <row r="7092" spans="1:2" x14ac:dyDescent="0.25">
      <c r="A7092" s="57">
        <v>41104406</v>
      </c>
      <c r="B7092" s="58" t="s">
        <v>6254</v>
      </c>
    </row>
    <row r="7093" spans="1:2" x14ac:dyDescent="0.25">
      <c r="A7093" s="57">
        <v>41104407</v>
      </c>
      <c r="B7093" s="58" t="s">
        <v>12922</v>
      </c>
    </row>
    <row r="7094" spans="1:2" x14ac:dyDescent="0.25">
      <c r="A7094" s="57">
        <v>41104408</v>
      </c>
      <c r="B7094" s="58" t="s">
        <v>17398</v>
      </c>
    </row>
    <row r="7095" spans="1:2" x14ac:dyDescent="0.25">
      <c r="A7095" s="57">
        <v>41104409</v>
      </c>
      <c r="B7095" s="58" t="s">
        <v>17536</v>
      </c>
    </row>
    <row r="7096" spans="1:2" x14ac:dyDescent="0.25">
      <c r="A7096" s="57">
        <v>41104410</v>
      </c>
      <c r="B7096" s="58" t="s">
        <v>15979</v>
      </c>
    </row>
    <row r="7097" spans="1:2" x14ac:dyDescent="0.25">
      <c r="A7097" s="57">
        <v>41104411</v>
      </c>
      <c r="B7097" s="58" t="s">
        <v>18630</v>
      </c>
    </row>
    <row r="7098" spans="1:2" x14ac:dyDescent="0.25">
      <c r="A7098" s="57">
        <v>41104412</v>
      </c>
      <c r="B7098" s="58" t="s">
        <v>7655</v>
      </c>
    </row>
    <row r="7099" spans="1:2" x14ac:dyDescent="0.25">
      <c r="A7099" s="57">
        <v>41104413</v>
      </c>
      <c r="B7099" s="58" t="s">
        <v>4253</v>
      </c>
    </row>
    <row r="7100" spans="1:2" x14ac:dyDescent="0.25">
      <c r="A7100" s="57">
        <v>41104414</v>
      </c>
      <c r="B7100" s="58" t="s">
        <v>5366</v>
      </c>
    </row>
    <row r="7101" spans="1:2" x14ac:dyDescent="0.25">
      <c r="A7101" s="57">
        <v>41104415</v>
      </c>
      <c r="B7101" s="58" t="s">
        <v>14194</v>
      </c>
    </row>
    <row r="7102" spans="1:2" x14ac:dyDescent="0.25">
      <c r="A7102" s="57">
        <v>41104416</v>
      </c>
      <c r="B7102" s="58" t="s">
        <v>4125</v>
      </c>
    </row>
    <row r="7103" spans="1:2" x14ac:dyDescent="0.25">
      <c r="A7103" s="57">
        <v>41104417</v>
      </c>
      <c r="B7103" s="58" t="s">
        <v>8953</v>
      </c>
    </row>
    <row r="7104" spans="1:2" x14ac:dyDescent="0.25">
      <c r="A7104" s="57">
        <v>41104418</v>
      </c>
      <c r="B7104" s="58" t="s">
        <v>6682</v>
      </c>
    </row>
    <row r="7105" spans="1:2" x14ac:dyDescent="0.25">
      <c r="A7105" s="57">
        <v>41104419</v>
      </c>
      <c r="B7105" s="58" t="s">
        <v>16425</v>
      </c>
    </row>
    <row r="7106" spans="1:2" x14ac:dyDescent="0.25">
      <c r="A7106" s="57">
        <v>41104420</v>
      </c>
      <c r="B7106" s="58" t="s">
        <v>13199</v>
      </c>
    </row>
    <row r="7107" spans="1:2" x14ac:dyDescent="0.25">
      <c r="A7107" s="57">
        <v>41104421</v>
      </c>
      <c r="B7107" s="58" t="s">
        <v>10876</v>
      </c>
    </row>
    <row r="7108" spans="1:2" x14ac:dyDescent="0.25">
      <c r="A7108" s="57">
        <v>41104422</v>
      </c>
      <c r="B7108" s="58" t="s">
        <v>15334</v>
      </c>
    </row>
    <row r="7109" spans="1:2" x14ac:dyDescent="0.25">
      <c r="A7109" s="57">
        <v>41104423</v>
      </c>
      <c r="B7109" s="58" t="s">
        <v>12045</v>
      </c>
    </row>
    <row r="7110" spans="1:2" x14ac:dyDescent="0.25">
      <c r="A7110" s="57">
        <v>41104424</v>
      </c>
      <c r="B7110" s="58" t="s">
        <v>8208</v>
      </c>
    </row>
    <row r="7111" spans="1:2" x14ac:dyDescent="0.25">
      <c r="A7111" s="57">
        <v>41104501</v>
      </c>
      <c r="B7111" s="58" t="s">
        <v>17799</v>
      </c>
    </row>
    <row r="7112" spans="1:2" x14ac:dyDescent="0.25">
      <c r="A7112" s="57">
        <v>41104502</v>
      </c>
      <c r="B7112" s="58" t="s">
        <v>31</v>
      </c>
    </row>
    <row r="7113" spans="1:2" x14ac:dyDescent="0.25">
      <c r="A7113" s="57">
        <v>41104503</v>
      </c>
      <c r="B7113" s="58" t="s">
        <v>8408</v>
      </c>
    </row>
    <row r="7114" spans="1:2" x14ac:dyDescent="0.25">
      <c r="A7114" s="57">
        <v>41104504</v>
      </c>
      <c r="B7114" s="58" t="s">
        <v>11473</v>
      </c>
    </row>
    <row r="7115" spans="1:2" x14ac:dyDescent="0.25">
      <c r="A7115" s="57">
        <v>41104505</v>
      </c>
      <c r="B7115" s="58" t="s">
        <v>11191</v>
      </c>
    </row>
    <row r="7116" spans="1:2" x14ac:dyDescent="0.25">
      <c r="A7116" s="57">
        <v>41104506</v>
      </c>
      <c r="B7116" s="58" t="s">
        <v>5661</v>
      </c>
    </row>
    <row r="7117" spans="1:2" x14ac:dyDescent="0.25">
      <c r="A7117" s="57">
        <v>41104507</v>
      </c>
      <c r="B7117" s="58" t="s">
        <v>9126</v>
      </c>
    </row>
    <row r="7118" spans="1:2" x14ac:dyDescent="0.25">
      <c r="A7118" s="57">
        <v>41104508</v>
      </c>
      <c r="B7118" s="58" t="s">
        <v>10971</v>
      </c>
    </row>
    <row r="7119" spans="1:2" x14ac:dyDescent="0.25">
      <c r="A7119" s="57">
        <v>41104509</v>
      </c>
      <c r="B7119" s="58" t="s">
        <v>9021</v>
      </c>
    </row>
    <row r="7120" spans="1:2" x14ac:dyDescent="0.25">
      <c r="A7120" s="57">
        <v>41104510</v>
      </c>
      <c r="B7120" s="58" t="s">
        <v>1748</v>
      </c>
    </row>
    <row r="7121" spans="1:2" x14ac:dyDescent="0.25">
      <c r="A7121" s="57">
        <v>41104511</v>
      </c>
      <c r="B7121" s="58" t="s">
        <v>10953</v>
      </c>
    </row>
    <row r="7122" spans="1:2" x14ac:dyDescent="0.25">
      <c r="A7122" s="57">
        <v>41104512</v>
      </c>
      <c r="B7122" s="58" t="s">
        <v>15533</v>
      </c>
    </row>
    <row r="7123" spans="1:2" x14ac:dyDescent="0.25">
      <c r="A7123" s="57">
        <v>41104601</v>
      </c>
      <c r="B7123" s="58" t="s">
        <v>11457</v>
      </c>
    </row>
    <row r="7124" spans="1:2" x14ac:dyDescent="0.25">
      <c r="A7124" s="57">
        <v>41104602</v>
      </c>
      <c r="B7124" s="58" t="s">
        <v>608</v>
      </c>
    </row>
    <row r="7125" spans="1:2" x14ac:dyDescent="0.25">
      <c r="A7125" s="57">
        <v>41104603</v>
      </c>
      <c r="B7125" s="58" t="s">
        <v>949</v>
      </c>
    </row>
    <row r="7126" spans="1:2" x14ac:dyDescent="0.25">
      <c r="A7126" s="57">
        <v>41104604</v>
      </c>
      <c r="B7126" s="58" t="s">
        <v>8748</v>
      </c>
    </row>
    <row r="7127" spans="1:2" x14ac:dyDescent="0.25">
      <c r="A7127" s="57">
        <v>41104605</v>
      </c>
      <c r="B7127" s="58" t="s">
        <v>10014</v>
      </c>
    </row>
    <row r="7128" spans="1:2" x14ac:dyDescent="0.25">
      <c r="A7128" s="57">
        <v>41104606</v>
      </c>
      <c r="B7128" s="58" t="s">
        <v>5144</v>
      </c>
    </row>
    <row r="7129" spans="1:2" x14ac:dyDescent="0.25">
      <c r="A7129" s="57">
        <v>41104607</v>
      </c>
      <c r="B7129" s="58" t="s">
        <v>6307</v>
      </c>
    </row>
    <row r="7130" spans="1:2" x14ac:dyDescent="0.25">
      <c r="A7130" s="57">
        <v>41104608</v>
      </c>
      <c r="B7130" s="58" t="s">
        <v>11706</v>
      </c>
    </row>
    <row r="7131" spans="1:2" x14ac:dyDescent="0.25">
      <c r="A7131" s="57">
        <v>41104609</v>
      </c>
      <c r="B7131" s="58" t="s">
        <v>16433</v>
      </c>
    </row>
    <row r="7132" spans="1:2" x14ac:dyDescent="0.25">
      <c r="A7132" s="57">
        <v>41104610</v>
      </c>
      <c r="B7132" s="58" t="s">
        <v>17042</v>
      </c>
    </row>
    <row r="7133" spans="1:2" x14ac:dyDescent="0.25">
      <c r="A7133" s="57">
        <v>41104611</v>
      </c>
      <c r="B7133" s="58" t="s">
        <v>3018</v>
      </c>
    </row>
    <row r="7134" spans="1:2" x14ac:dyDescent="0.25">
      <c r="A7134" s="57">
        <v>41104612</v>
      </c>
      <c r="B7134" s="58" t="s">
        <v>9944</v>
      </c>
    </row>
    <row r="7135" spans="1:2" x14ac:dyDescent="0.25">
      <c r="A7135" s="57">
        <v>41104701</v>
      </c>
      <c r="B7135" s="58" t="s">
        <v>13201</v>
      </c>
    </row>
    <row r="7136" spans="1:2" x14ac:dyDescent="0.25">
      <c r="A7136" s="57">
        <v>41104702</v>
      </c>
      <c r="B7136" s="58" t="s">
        <v>10077</v>
      </c>
    </row>
    <row r="7137" spans="1:2" x14ac:dyDescent="0.25">
      <c r="A7137" s="57">
        <v>41104703</v>
      </c>
      <c r="B7137" s="58" t="s">
        <v>13865</v>
      </c>
    </row>
    <row r="7138" spans="1:2" x14ac:dyDescent="0.25">
      <c r="A7138" s="57">
        <v>41104704</v>
      </c>
      <c r="B7138" s="58" t="s">
        <v>8107</v>
      </c>
    </row>
    <row r="7139" spans="1:2" x14ac:dyDescent="0.25">
      <c r="A7139" s="57">
        <v>41104801</v>
      </c>
      <c r="B7139" s="58" t="s">
        <v>6114</v>
      </c>
    </row>
    <row r="7140" spans="1:2" x14ac:dyDescent="0.25">
      <c r="A7140" s="57">
        <v>41104802</v>
      </c>
      <c r="B7140" s="58" t="s">
        <v>465</v>
      </c>
    </row>
    <row r="7141" spans="1:2" x14ac:dyDescent="0.25">
      <c r="A7141" s="57">
        <v>41104803</v>
      </c>
      <c r="B7141" s="58" t="s">
        <v>11998</v>
      </c>
    </row>
    <row r="7142" spans="1:2" x14ac:dyDescent="0.25">
      <c r="A7142" s="57">
        <v>41104804</v>
      </c>
      <c r="B7142" s="58" t="s">
        <v>8495</v>
      </c>
    </row>
    <row r="7143" spans="1:2" x14ac:dyDescent="0.25">
      <c r="A7143" s="57">
        <v>41104805</v>
      </c>
      <c r="B7143" s="58" t="s">
        <v>14894</v>
      </c>
    </row>
    <row r="7144" spans="1:2" x14ac:dyDescent="0.25">
      <c r="A7144" s="57">
        <v>41104806</v>
      </c>
      <c r="B7144" s="58" t="s">
        <v>9394</v>
      </c>
    </row>
    <row r="7145" spans="1:2" x14ac:dyDescent="0.25">
      <c r="A7145" s="57">
        <v>41104807</v>
      </c>
      <c r="B7145" s="58" t="s">
        <v>272</v>
      </c>
    </row>
    <row r="7146" spans="1:2" x14ac:dyDescent="0.25">
      <c r="A7146" s="57">
        <v>41104808</v>
      </c>
      <c r="B7146" s="58" t="s">
        <v>11385</v>
      </c>
    </row>
    <row r="7147" spans="1:2" x14ac:dyDescent="0.25">
      <c r="A7147" s="57">
        <v>41104809</v>
      </c>
      <c r="B7147" s="58" t="s">
        <v>6423</v>
      </c>
    </row>
    <row r="7148" spans="1:2" x14ac:dyDescent="0.25">
      <c r="A7148" s="57">
        <v>41104810</v>
      </c>
      <c r="B7148" s="58" t="s">
        <v>12530</v>
      </c>
    </row>
    <row r="7149" spans="1:2" x14ac:dyDescent="0.25">
      <c r="A7149" s="57">
        <v>41104811</v>
      </c>
      <c r="B7149" s="58" t="s">
        <v>5024</v>
      </c>
    </row>
    <row r="7150" spans="1:2" x14ac:dyDescent="0.25">
      <c r="A7150" s="57">
        <v>41104812</v>
      </c>
      <c r="B7150" s="58" t="s">
        <v>7156</v>
      </c>
    </row>
    <row r="7151" spans="1:2" x14ac:dyDescent="0.25">
      <c r="A7151" s="57">
        <v>41104813</v>
      </c>
      <c r="B7151" s="58" t="s">
        <v>18326</v>
      </c>
    </row>
    <row r="7152" spans="1:2" x14ac:dyDescent="0.25">
      <c r="A7152" s="57">
        <v>41104814</v>
      </c>
      <c r="B7152" s="58" t="s">
        <v>3866</v>
      </c>
    </row>
    <row r="7153" spans="1:2" x14ac:dyDescent="0.25">
      <c r="A7153" s="57">
        <v>41104815</v>
      </c>
      <c r="B7153" s="58" t="s">
        <v>1465</v>
      </c>
    </row>
    <row r="7154" spans="1:2" x14ac:dyDescent="0.25">
      <c r="A7154" s="57">
        <v>41104816</v>
      </c>
      <c r="B7154" s="58" t="s">
        <v>6571</v>
      </c>
    </row>
    <row r="7155" spans="1:2" x14ac:dyDescent="0.25">
      <c r="A7155" s="57">
        <v>41104817</v>
      </c>
      <c r="B7155" s="58" t="s">
        <v>10089</v>
      </c>
    </row>
    <row r="7156" spans="1:2" x14ac:dyDescent="0.25">
      <c r="A7156" s="57">
        <v>41104901</v>
      </c>
      <c r="B7156" s="58" t="s">
        <v>10187</v>
      </c>
    </row>
    <row r="7157" spans="1:2" x14ac:dyDescent="0.25">
      <c r="A7157" s="57">
        <v>41104902</v>
      </c>
      <c r="B7157" s="58" t="s">
        <v>17633</v>
      </c>
    </row>
    <row r="7158" spans="1:2" x14ac:dyDescent="0.25">
      <c r="A7158" s="57">
        <v>41104903</v>
      </c>
      <c r="B7158" s="58" t="s">
        <v>2294</v>
      </c>
    </row>
    <row r="7159" spans="1:2" x14ac:dyDescent="0.25">
      <c r="A7159" s="57">
        <v>41104904</v>
      </c>
      <c r="B7159" s="58" t="s">
        <v>10858</v>
      </c>
    </row>
    <row r="7160" spans="1:2" x14ac:dyDescent="0.25">
      <c r="A7160" s="57">
        <v>41104905</v>
      </c>
      <c r="B7160" s="58" t="s">
        <v>9253</v>
      </c>
    </row>
    <row r="7161" spans="1:2" x14ac:dyDescent="0.25">
      <c r="A7161" s="57">
        <v>41104906</v>
      </c>
      <c r="B7161" s="58" t="s">
        <v>6585</v>
      </c>
    </row>
    <row r="7162" spans="1:2" x14ac:dyDescent="0.25">
      <c r="A7162" s="57">
        <v>41104907</v>
      </c>
      <c r="B7162" s="58" t="s">
        <v>4636</v>
      </c>
    </row>
    <row r="7163" spans="1:2" x14ac:dyDescent="0.25">
      <c r="A7163" s="57">
        <v>41104908</v>
      </c>
      <c r="B7163" s="58" t="s">
        <v>3042</v>
      </c>
    </row>
    <row r="7164" spans="1:2" x14ac:dyDescent="0.25">
      <c r="A7164" s="57">
        <v>41104909</v>
      </c>
      <c r="B7164" s="58" t="s">
        <v>7192</v>
      </c>
    </row>
    <row r="7165" spans="1:2" x14ac:dyDescent="0.25">
      <c r="A7165" s="57">
        <v>41104910</v>
      </c>
      <c r="B7165" s="58" t="s">
        <v>16204</v>
      </c>
    </row>
    <row r="7166" spans="1:2" x14ac:dyDescent="0.25">
      <c r="A7166" s="57">
        <v>41104911</v>
      </c>
      <c r="B7166" s="58" t="s">
        <v>17049</v>
      </c>
    </row>
    <row r="7167" spans="1:2" x14ac:dyDescent="0.25">
      <c r="A7167" s="57">
        <v>41104912</v>
      </c>
      <c r="B7167" s="58" t="s">
        <v>17585</v>
      </c>
    </row>
    <row r="7168" spans="1:2" x14ac:dyDescent="0.25">
      <c r="A7168" s="57">
        <v>41104913</v>
      </c>
      <c r="B7168" s="58" t="s">
        <v>1831</v>
      </c>
    </row>
    <row r="7169" spans="1:2" x14ac:dyDescent="0.25">
      <c r="A7169" s="57">
        <v>41104914</v>
      </c>
      <c r="B7169" s="58" t="s">
        <v>16697</v>
      </c>
    </row>
    <row r="7170" spans="1:2" x14ac:dyDescent="0.25">
      <c r="A7170" s="57">
        <v>41104915</v>
      </c>
      <c r="B7170" s="58" t="s">
        <v>10726</v>
      </c>
    </row>
    <row r="7171" spans="1:2" x14ac:dyDescent="0.25">
      <c r="A7171" s="57">
        <v>41104916</v>
      </c>
      <c r="B7171" s="58" t="s">
        <v>7281</v>
      </c>
    </row>
    <row r="7172" spans="1:2" x14ac:dyDescent="0.25">
      <c r="A7172" s="57">
        <v>41104917</v>
      </c>
      <c r="B7172" s="58" t="s">
        <v>10260</v>
      </c>
    </row>
    <row r="7173" spans="1:2" x14ac:dyDescent="0.25">
      <c r="A7173" s="57">
        <v>41104918</v>
      </c>
      <c r="B7173" s="58" t="s">
        <v>2966</v>
      </c>
    </row>
    <row r="7174" spans="1:2" x14ac:dyDescent="0.25">
      <c r="A7174" s="57">
        <v>41104919</v>
      </c>
      <c r="B7174" s="58" t="s">
        <v>16017</v>
      </c>
    </row>
    <row r="7175" spans="1:2" x14ac:dyDescent="0.25">
      <c r="A7175" s="57">
        <v>41104920</v>
      </c>
      <c r="B7175" s="58" t="s">
        <v>6654</v>
      </c>
    </row>
    <row r="7176" spans="1:2" x14ac:dyDescent="0.25">
      <c r="A7176" s="57">
        <v>41104921</v>
      </c>
      <c r="B7176" s="58" t="s">
        <v>8801</v>
      </c>
    </row>
    <row r="7177" spans="1:2" x14ac:dyDescent="0.25">
      <c r="A7177" s="57">
        <v>41104922</v>
      </c>
      <c r="B7177" s="58" t="s">
        <v>16508</v>
      </c>
    </row>
    <row r="7178" spans="1:2" x14ac:dyDescent="0.25">
      <c r="A7178" s="57">
        <v>41104923</v>
      </c>
      <c r="B7178" s="58" t="s">
        <v>3036</v>
      </c>
    </row>
    <row r="7179" spans="1:2" x14ac:dyDescent="0.25">
      <c r="A7179" s="57">
        <v>41104924</v>
      </c>
      <c r="B7179" s="58" t="s">
        <v>3006</v>
      </c>
    </row>
    <row r="7180" spans="1:2" x14ac:dyDescent="0.25">
      <c r="A7180" s="57">
        <v>41104925</v>
      </c>
      <c r="B7180" s="58" t="s">
        <v>308</v>
      </c>
    </row>
    <row r="7181" spans="1:2" x14ac:dyDescent="0.25">
      <c r="A7181" s="57">
        <v>41104926</v>
      </c>
      <c r="B7181" s="58" t="s">
        <v>13751</v>
      </c>
    </row>
    <row r="7182" spans="1:2" x14ac:dyDescent="0.25">
      <c r="A7182" s="57">
        <v>41104927</v>
      </c>
      <c r="B7182" s="58" t="s">
        <v>15499</v>
      </c>
    </row>
    <row r="7183" spans="1:2" x14ac:dyDescent="0.25">
      <c r="A7183" s="57">
        <v>41104928</v>
      </c>
      <c r="B7183" s="58" t="s">
        <v>18070</v>
      </c>
    </row>
    <row r="7184" spans="1:2" x14ac:dyDescent="0.25">
      <c r="A7184" s="57">
        <v>41104929</v>
      </c>
      <c r="B7184" s="58" t="s">
        <v>15652</v>
      </c>
    </row>
    <row r="7185" spans="1:2" x14ac:dyDescent="0.25">
      <c r="A7185" s="57">
        <v>41105001</v>
      </c>
      <c r="B7185" s="58" t="s">
        <v>2035</v>
      </c>
    </row>
    <row r="7186" spans="1:2" x14ac:dyDescent="0.25">
      <c r="A7186" s="57">
        <v>41105002</v>
      </c>
      <c r="B7186" s="58" t="s">
        <v>7216</v>
      </c>
    </row>
    <row r="7187" spans="1:2" x14ac:dyDescent="0.25">
      <c r="A7187" s="57">
        <v>41105003</v>
      </c>
      <c r="B7187" s="58" t="s">
        <v>15244</v>
      </c>
    </row>
    <row r="7188" spans="1:2" x14ac:dyDescent="0.25">
      <c r="A7188" s="57">
        <v>41105101</v>
      </c>
      <c r="B7188" s="58" t="s">
        <v>11540</v>
      </c>
    </row>
    <row r="7189" spans="1:2" x14ac:dyDescent="0.25">
      <c r="A7189" s="57">
        <v>41105102</v>
      </c>
      <c r="B7189" s="58" t="s">
        <v>929</v>
      </c>
    </row>
    <row r="7190" spans="1:2" x14ac:dyDescent="0.25">
      <c r="A7190" s="57">
        <v>41105103</v>
      </c>
      <c r="B7190" s="58" t="s">
        <v>17644</v>
      </c>
    </row>
    <row r="7191" spans="1:2" x14ac:dyDescent="0.25">
      <c r="A7191" s="57">
        <v>41105104</v>
      </c>
      <c r="B7191" s="58" t="s">
        <v>3835</v>
      </c>
    </row>
    <row r="7192" spans="1:2" x14ac:dyDescent="0.25">
      <c r="A7192" s="57">
        <v>41105105</v>
      </c>
      <c r="B7192" s="58" t="s">
        <v>15408</v>
      </c>
    </row>
    <row r="7193" spans="1:2" x14ac:dyDescent="0.25">
      <c r="A7193" s="57">
        <v>41105106</v>
      </c>
      <c r="B7193" s="58" t="s">
        <v>12140</v>
      </c>
    </row>
    <row r="7194" spans="1:2" x14ac:dyDescent="0.25">
      <c r="A7194" s="57">
        <v>41105107</v>
      </c>
      <c r="B7194" s="58" t="s">
        <v>15054</v>
      </c>
    </row>
    <row r="7195" spans="1:2" x14ac:dyDescent="0.25">
      <c r="A7195" s="57">
        <v>41105108</v>
      </c>
      <c r="B7195" s="58" t="s">
        <v>1284</v>
      </c>
    </row>
    <row r="7196" spans="1:2" x14ac:dyDescent="0.25">
      <c r="A7196" s="57">
        <v>41105109</v>
      </c>
      <c r="B7196" s="58" t="s">
        <v>3083</v>
      </c>
    </row>
    <row r="7197" spans="1:2" x14ac:dyDescent="0.25">
      <c r="A7197" s="57">
        <v>41105201</v>
      </c>
      <c r="B7197" s="58" t="s">
        <v>18687</v>
      </c>
    </row>
    <row r="7198" spans="1:2" x14ac:dyDescent="0.25">
      <c r="A7198" s="57">
        <v>41105202</v>
      </c>
      <c r="B7198" s="58" t="s">
        <v>9947</v>
      </c>
    </row>
    <row r="7199" spans="1:2" x14ac:dyDescent="0.25">
      <c r="A7199" s="57">
        <v>41105203</v>
      </c>
      <c r="B7199" s="58" t="s">
        <v>3117</v>
      </c>
    </row>
    <row r="7200" spans="1:2" x14ac:dyDescent="0.25">
      <c r="A7200" s="57">
        <v>41105204</v>
      </c>
      <c r="B7200" s="58" t="s">
        <v>17518</v>
      </c>
    </row>
    <row r="7201" spans="1:2" x14ac:dyDescent="0.25">
      <c r="A7201" s="57">
        <v>41105205</v>
      </c>
      <c r="B7201" s="58" t="s">
        <v>4921</v>
      </c>
    </row>
    <row r="7202" spans="1:2" x14ac:dyDescent="0.25">
      <c r="A7202" s="57">
        <v>41105301</v>
      </c>
      <c r="B7202" s="58" t="s">
        <v>11142</v>
      </c>
    </row>
    <row r="7203" spans="1:2" x14ac:dyDescent="0.25">
      <c r="A7203" s="57">
        <v>41105302</v>
      </c>
      <c r="B7203" s="58" t="s">
        <v>16149</v>
      </c>
    </row>
    <row r="7204" spans="1:2" x14ac:dyDescent="0.25">
      <c r="A7204" s="57">
        <v>41105303</v>
      </c>
      <c r="B7204" s="58" t="s">
        <v>17989</v>
      </c>
    </row>
    <row r="7205" spans="1:2" x14ac:dyDescent="0.25">
      <c r="A7205" s="57">
        <v>41105304</v>
      </c>
      <c r="B7205" s="58" t="s">
        <v>446</v>
      </c>
    </row>
    <row r="7206" spans="1:2" x14ac:dyDescent="0.25">
      <c r="A7206" s="57">
        <v>41105305</v>
      </c>
      <c r="B7206" s="58" t="s">
        <v>16218</v>
      </c>
    </row>
    <row r="7207" spans="1:2" x14ac:dyDescent="0.25">
      <c r="A7207" s="57">
        <v>41105307</v>
      </c>
      <c r="B7207" s="58" t="s">
        <v>7309</v>
      </c>
    </row>
    <row r="7208" spans="1:2" x14ac:dyDescent="0.25">
      <c r="A7208" s="57">
        <v>41105308</v>
      </c>
      <c r="B7208" s="58" t="s">
        <v>8465</v>
      </c>
    </row>
    <row r="7209" spans="1:2" x14ac:dyDescent="0.25">
      <c r="A7209" s="57">
        <v>41105309</v>
      </c>
      <c r="B7209" s="58" t="s">
        <v>7809</v>
      </c>
    </row>
    <row r="7210" spans="1:2" x14ac:dyDescent="0.25">
      <c r="A7210" s="57">
        <v>41105310</v>
      </c>
      <c r="B7210" s="58" t="s">
        <v>14811</v>
      </c>
    </row>
    <row r="7211" spans="1:2" x14ac:dyDescent="0.25">
      <c r="A7211" s="57">
        <v>41105311</v>
      </c>
      <c r="B7211" s="58" t="s">
        <v>12942</v>
      </c>
    </row>
    <row r="7212" spans="1:2" x14ac:dyDescent="0.25">
      <c r="A7212" s="57">
        <v>41105312</v>
      </c>
      <c r="B7212" s="58" t="s">
        <v>5158</v>
      </c>
    </row>
    <row r="7213" spans="1:2" x14ac:dyDescent="0.25">
      <c r="A7213" s="57">
        <v>41105313</v>
      </c>
      <c r="B7213" s="58" t="s">
        <v>3221</v>
      </c>
    </row>
    <row r="7214" spans="1:2" x14ac:dyDescent="0.25">
      <c r="A7214" s="57">
        <v>41105314</v>
      </c>
      <c r="B7214" s="58" t="s">
        <v>13912</v>
      </c>
    </row>
    <row r="7215" spans="1:2" x14ac:dyDescent="0.25">
      <c r="A7215" s="57">
        <v>41105315</v>
      </c>
      <c r="B7215" s="58" t="s">
        <v>8069</v>
      </c>
    </row>
    <row r="7216" spans="1:2" x14ac:dyDescent="0.25">
      <c r="A7216" s="57">
        <v>41105316</v>
      </c>
      <c r="B7216" s="58" t="s">
        <v>15920</v>
      </c>
    </row>
    <row r="7217" spans="1:2" x14ac:dyDescent="0.25">
      <c r="A7217" s="57">
        <v>41105317</v>
      </c>
      <c r="B7217" s="58" t="s">
        <v>5273</v>
      </c>
    </row>
    <row r="7218" spans="1:2" x14ac:dyDescent="0.25">
      <c r="A7218" s="57">
        <v>41105318</v>
      </c>
      <c r="B7218" s="58" t="s">
        <v>16419</v>
      </c>
    </row>
    <row r="7219" spans="1:2" x14ac:dyDescent="0.25">
      <c r="A7219" s="57">
        <v>41105319</v>
      </c>
      <c r="B7219" s="58" t="s">
        <v>16456</v>
      </c>
    </row>
    <row r="7220" spans="1:2" x14ac:dyDescent="0.25">
      <c r="A7220" s="57">
        <v>41105320</v>
      </c>
      <c r="B7220" s="58" t="s">
        <v>7992</v>
      </c>
    </row>
    <row r="7221" spans="1:2" x14ac:dyDescent="0.25">
      <c r="A7221" s="57">
        <v>41105321</v>
      </c>
      <c r="B7221" s="58" t="s">
        <v>2378</v>
      </c>
    </row>
    <row r="7222" spans="1:2" x14ac:dyDescent="0.25">
      <c r="A7222" s="57">
        <v>41105322</v>
      </c>
      <c r="B7222" s="58" t="s">
        <v>213</v>
      </c>
    </row>
    <row r="7223" spans="1:2" x14ac:dyDescent="0.25">
      <c r="A7223" s="57">
        <v>41105323</v>
      </c>
      <c r="B7223" s="58" t="s">
        <v>16263</v>
      </c>
    </row>
    <row r="7224" spans="1:2" x14ac:dyDescent="0.25">
      <c r="A7224" s="57">
        <v>41105324</v>
      </c>
      <c r="B7224" s="58" t="s">
        <v>3502</v>
      </c>
    </row>
    <row r="7225" spans="1:2" x14ac:dyDescent="0.25">
      <c r="A7225" s="57">
        <v>41105325</v>
      </c>
      <c r="B7225" s="58" t="s">
        <v>289</v>
      </c>
    </row>
    <row r="7226" spans="1:2" x14ac:dyDescent="0.25">
      <c r="A7226" s="57">
        <v>41105326</v>
      </c>
      <c r="B7226" s="58" t="s">
        <v>11169</v>
      </c>
    </row>
    <row r="7227" spans="1:2" x14ac:dyDescent="0.25">
      <c r="A7227" s="57">
        <v>41105327</v>
      </c>
      <c r="B7227" s="58" t="s">
        <v>4415</v>
      </c>
    </row>
    <row r="7228" spans="1:2" x14ac:dyDescent="0.25">
      <c r="A7228" s="57">
        <v>41105328</v>
      </c>
      <c r="B7228" s="58" t="s">
        <v>12179</v>
      </c>
    </row>
    <row r="7229" spans="1:2" x14ac:dyDescent="0.25">
      <c r="A7229" s="57">
        <v>41105329</v>
      </c>
      <c r="B7229" s="58" t="s">
        <v>2330</v>
      </c>
    </row>
    <row r="7230" spans="1:2" x14ac:dyDescent="0.25">
      <c r="A7230" s="57">
        <v>41105330</v>
      </c>
      <c r="B7230" s="58" t="s">
        <v>8910</v>
      </c>
    </row>
    <row r="7231" spans="1:2" x14ac:dyDescent="0.25">
      <c r="A7231" s="57">
        <v>41105331</v>
      </c>
      <c r="B7231" s="58" t="s">
        <v>2270</v>
      </c>
    </row>
    <row r="7232" spans="1:2" x14ac:dyDescent="0.25">
      <c r="A7232" s="57">
        <v>41105332</v>
      </c>
      <c r="B7232" s="58" t="s">
        <v>11629</v>
      </c>
    </row>
    <row r="7233" spans="1:2" x14ac:dyDescent="0.25">
      <c r="A7233" s="57">
        <v>41105333</v>
      </c>
      <c r="B7233" s="58" t="s">
        <v>17630</v>
      </c>
    </row>
    <row r="7234" spans="1:2" x14ac:dyDescent="0.25">
      <c r="A7234" s="57">
        <v>41105334</v>
      </c>
      <c r="B7234" s="58" t="s">
        <v>200</v>
      </c>
    </row>
    <row r="7235" spans="1:2" x14ac:dyDescent="0.25">
      <c r="A7235" s="57">
        <v>41105335</v>
      </c>
      <c r="B7235" s="58" t="s">
        <v>18379</v>
      </c>
    </row>
    <row r="7236" spans="1:2" x14ac:dyDescent="0.25">
      <c r="A7236" s="57">
        <v>41105336</v>
      </c>
      <c r="B7236" s="58" t="s">
        <v>12081</v>
      </c>
    </row>
    <row r="7237" spans="1:2" x14ac:dyDescent="0.25">
      <c r="A7237" s="57">
        <v>41105337</v>
      </c>
      <c r="B7237" s="58" t="s">
        <v>6586</v>
      </c>
    </row>
    <row r="7238" spans="1:2" x14ac:dyDescent="0.25">
      <c r="A7238" s="57">
        <v>41105338</v>
      </c>
      <c r="B7238" s="58" t="s">
        <v>18155</v>
      </c>
    </row>
    <row r="7239" spans="1:2" x14ac:dyDescent="0.25">
      <c r="A7239" s="57">
        <v>41105339</v>
      </c>
      <c r="B7239" s="58" t="s">
        <v>1552</v>
      </c>
    </row>
    <row r="7240" spans="1:2" x14ac:dyDescent="0.25">
      <c r="A7240" s="57">
        <v>41105501</v>
      </c>
      <c r="B7240" s="58" t="s">
        <v>15274</v>
      </c>
    </row>
    <row r="7241" spans="1:2" x14ac:dyDescent="0.25">
      <c r="A7241" s="57">
        <v>41105502</v>
      </c>
      <c r="B7241" s="58" t="s">
        <v>5539</v>
      </c>
    </row>
    <row r="7242" spans="1:2" x14ac:dyDescent="0.25">
      <c r="A7242" s="57">
        <v>41105503</v>
      </c>
      <c r="B7242" s="58" t="s">
        <v>10025</v>
      </c>
    </row>
    <row r="7243" spans="1:2" x14ac:dyDescent="0.25">
      <c r="A7243" s="57">
        <v>41105504</v>
      </c>
      <c r="B7243" s="58" t="s">
        <v>8777</v>
      </c>
    </row>
    <row r="7244" spans="1:2" x14ac:dyDescent="0.25">
      <c r="A7244" s="57">
        <v>41105505</v>
      </c>
      <c r="B7244" s="58" t="s">
        <v>16095</v>
      </c>
    </row>
    <row r="7245" spans="1:2" x14ac:dyDescent="0.25">
      <c r="A7245" s="57">
        <v>41105506</v>
      </c>
      <c r="B7245" s="58" t="s">
        <v>11622</v>
      </c>
    </row>
    <row r="7246" spans="1:2" x14ac:dyDescent="0.25">
      <c r="A7246" s="57">
        <v>41105507</v>
      </c>
      <c r="B7246" s="58" t="s">
        <v>1860</v>
      </c>
    </row>
    <row r="7247" spans="1:2" x14ac:dyDescent="0.25">
      <c r="A7247" s="57">
        <v>41105508</v>
      </c>
      <c r="B7247" s="58" t="s">
        <v>10306</v>
      </c>
    </row>
    <row r="7248" spans="1:2" x14ac:dyDescent="0.25">
      <c r="A7248" s="57">
        <v>41105509</v>
      </c>
      <c r="B7248" s="58" t="s">
        <v>7293</v>
      </c>
    </row>
    <row r="7249" spans="1:2" x14ac:dyDescent="0.25">
      <c r="A7249" s="57">
        <v>41105510</v>
      </c>
      <c r="B7249" s="58" t="s">
        <v>1587</v>
      </c>
    </row>
    <row r="7250" spans="1:2" x14ac:dyDescent="0.25">
      <c r="A7250" s="57">
        <v>41105511</v>
      </c>
      <c r="B7250" s="58" t="s">
        <v>1555</v>
      </c>
    </row>
    <row r="7251" spans="1:2" x14ac:dyDescent="0.25">
      <c r="A7251" s="57">
        <v>41105512</v>
      </c>
      <c r="B7251" s="58" t="s">
        <v>17146</v>
      </c>
    </row>
    <row r="7252" spans="1:2" x14ac:dyDescent="0.25">
      <c r="A7252" s="57">
        <v>41105513</v>
      </c>
      <c r="B7252" s="58" t="s">
        <v>11404</v>
      </c>
    </row>
    <row r="7253" spans="1:2" x14ac:dyDescent="0.25">
      <c r="A7253" s="57">
        <v>41105514</v>
      </c>
      <c r="B7253" s="58" t="s">
        <v>5798</v>
      </c>
    </row>
    <row r="7254" spans="1:2" x14ac:dyDescent="0.25">
      <c r="A7254" s="57">
        <v>41105515</v>
      </c>
      <c r="B7254" s="58" t="s">
        <v>7956</v>
      </c>
    </row>
    <row r="7255" spans="1:2" x14ac:dyDescent="0.25">
      <c r="A7255" s="57">
        <v>41105516</v>
      </c>
      <c r="B7255" s="58" t="s">
        <v>9665</v>
      </c>
    </row>
    <row r="7256" spans="1:2" x14ac:dyDescent="0.25">
      <c r="A7256" s="57">
        <v>41105517</v>
      </c>
      <c r="B7256" s="58" t="s">
        <v>2731</v>
      </c>
    </row>
    <row r="7257" spans="1:2" x14ac:dyDescent="0.25">
      <c r="A7257" s="57">
        <v>41105518</v>
      </c>
      <c r="B7257" s="58" t="s">
        <v>6670</v>
      </c>
    </row>
    <row r="7258" spans="1:2" x14ac:dyDescent="0.25">
      <c r="A7258" s="57">
        <v>41105519</v>
      </c>
      <c r="B7258" s="58" t="s">
        <v>1112</v>
      </c>
    </row>
    <row r="7259" spans="1:2" x14ac:dyDescent="0.25">
      <c r="A7259" s="57">
        <v>41105520</v>
      </c>
      <c r="B7259" s="58" t="s">
        <v>4833</v>
      </c>
    </row>
    <row r="7260" spans="1:2" x14ac:dyDescent="0.25">
      <c r="A7260" s="57">
        <v>41105601</v>
      </c>
      <c r="B7260" s="58" t="s">
        <v>16825</v>
      </c>
    </row>
    <row r="7261" spans="1:2" x14ac:dyDescent="0.25">
      <c r="A7261" s="57">
        <v>41105701</v>
      </c>
      <c r="B7261" s="58" t="s">
        <v>17482</v>
      </c>
    </row>
    <row r="7262" spans="1:2" x14ac:dyDescent="0.25">
      <c r="A7262" s="57">
        <v>41105801</v>
      </c>
      <c r="B7262" s="58" t="s">
        <v>5472</v>
      </c>
    </row>
    <row r="7263" spans="1:2" x14ac:dyDescent="0.25">
      <c r="A7263" s="57">
        <v>41105802</v>
      </c>
      <c r="B7263" s="58" t="s">
        <v>4364</v>
      </c>
    </row>
    <row r="7264" spans="1:2" x14ac:dyDescent="0.25">
      <c r="A7264" s="57">
        <v>41105803</v>
      </c>
      <c r="B7264" s="58" t="s">
        <v>11888</v>
      </c>
    </row>
    <row r="7265" spans="1:2" x14ac:dyDescent="0.25">
      <c r="A7265" s="57">
        <v>41105804</v>
      </c>
      <c r="B7265" s="58" t="s">
        <v>8476</v>
      </c>
    </row>
    <row r="7266" spans="1:2" x14ac:dyDescent="0.25">
      <c r="A7266" s="57">
        <v>41105901</v>
      </c>
      <c r="B7266" s="58" t="s">
        <v>438</v>
      </c>
    </row>
    <row r="7267" spans="1:2" x14ac:dyDescent="0.25">
      <c r="A7267" s="57">
        <v>41105902</v>
      </c>
      <c r="B7267" s="58" t="s">
        <v>12577</v>
      </c>
    </row>
    <row r="7268" spans="1:2" x14ac:dyDescent="0.25">
      <c r="A7268" s="57">
        <v>41105903</v>
      </c>
      <c r="B7268" s="58" t="s">
        <v>8004</v>
      </c>
    </row>
    <row r="7269" spans="1:2" x14ac:dyDescent="0.25">
      <c r="A7269" s="57">
        <v>41105904</v>
      </c>
      <c r="B7269" s="58" t="s">
        <v>3634</v>
      </c>
    </row>
    <row r="7270" spans="1:2" x14ac:dyDescent="0.25">
      <c r="A7270" s="57">
        <v>41105905</v>
      </c>
      <c r="B7270" s="58" t="s">
        <v>14840</v>
      </c>
    </row>
    <row r="7271" spans="1:2" x14ac:dyDescent="0.25">
      <c r="A7271" s="57">
        <v>41105906</v>
      </c>
      <c r="B7271" s="58" t="s">
        <v>9454</v>
      </c>
    </row>
    <row r="7272" spans="1:2" x14ac:dyDescent="0.25">
      <c r="A7272" s="57">
        <v>41105907</v>
      </c>
      <c r="B7272" s="58" t="s">
        <v>15359</v>
      </c>
    </row>
    <row r="7273" spans="1:2" x14ac:dyDescent="0.25">
      <c r="A7273" s="57">
        <v>41105908</v>
      </c>
      <c r="B7273" s="58" t="s">
        <v>952</v>
      </c>
    </row>
    <row r="7274" spans="1:2" x14ac:dyDescent="0.25">
      <c r="A7274" s="57">
        <v>41106001</v>
      </c>
      <c r="B7274" s="58" t="s">
        <v>4533</v>
      </c>
    </row>
    <row r="7275" spans="1:2" x14ac:dyDescent="0.25">
      <c r="A7275" s="57">
        <v>41106002</v>
      </c>
      <c r="B7275" s="58" t="s">
        <v>18255</v>
      </c>
    </row>
    <row r="7276" spans="1:2" x14ac:dyDescent="0.25">
      <c r="A7276" s="57">
        <v>41106003</v>
      </c>
      <c r="B7276" s="58" t="s">
        <v>15889</v>
      </c>
    </row>
    <row r="7277" spans="1:2" x14ac:dyDescent="0.25">
      <c r="A7277" s="57">
        <v>41106004</v>
      </c>
      <c r="B7277" s="58" t="s">
        <v>12736</v>
      </c>
    </row>
    <row r="7278" spans="1:2" x14ac:dyDescent="0.25">
      <c r="A7278" s="57">
        <v>41106005</v>
      </c>
      <c r="B7278" s="58" t="s">
        <v>8681</v>
      </c>
    </row>
    <row r="7279" spans="1:2" x14ac:dyDescent="0.25">
      <c r="A7279" s="57">
        <v>41106006</v>
      </c>
      <c r="B7279" s="58" t="s">
        <v>3950</v>
      </c>
    </row>
    <row r="7280" spans="1:2" x14ac:dyDescent="0.25">
      <c r="A7280" s="57">
        <v>41106101</v>
      </c>
      <c r="B7280" s="58" t="s">
        <v>15529</v>
      </c>
    </row>
    <row r="7281" spans="1:2" x14ac:dyDescent="0.25">
      <c r="A7281" s="57">
        <v>41106102</v>
      </c>
      <c r="B7281" s="58" t="s">
        <v>9307</v>
      </c>
    </row>
    <row r="7282" spans="1:2" x14ac:dyDescent="0.25">
      <c r="A7282" s="57">
        <v>41106103</v>
      </c>
      <c r="B7282" s="58" t="s">
        <v>14299</v>
      </c>
    </row>
    <row r="7283" spans="1:2" x14ac:dyDescent="0.25">
      <c r="A7283" s="57">
        <v>41106104</v>
      </c>
      <c r="B7283" s="58" t="s">
        <v>16520</v>
      </c>
    </row>
    <row r="7284" spans="1:2" x14ac:dyDescent="0.25">
      <c r="A7284" s="57">
        <v>41106201</v>
      </c>
      <c r="B7284" s="58" t="s">
        <v>8895</v>
      </c>
    </row>
    <row r="7285" spans="1:2" x14ac:dyDescent="0.25">
      <c r="A7285" s="57">
        <v>41106202</v>
      </c>
      <c r="B7285" s="58" t="s">
        <v>11854</v>
      </c>
    </row>
    <row r="7286" spans="1:2" x14ac:dyDescent="0.25">
      <c r="A7286" s="57">
        <v>41106203</v>
      </c>
      <c r="B7286" s="58" t="s">
        <v>6806</v>
      </c>
    </row>
    <row r="7287" spans="1:2" x14ac:dyDescent="0.25">
      <c r="A7287" s="57">
        <v>41106204</v>
      </c>
      <c r="B7287" s="58" t="s">
        <v>11296</v>
      </c>
    </row>
    <row r="7288" spans="1:2" x14ac:dyDescent="0.25">
      <c r="A7288" s="57">
        <v>41106205</v>
      </c>
      <c r="B7288" s="58" t="s">
        <v>10253</v>
      </c>
    </row>
    <row r="7289" spans="1:2" x14ac:dyDescent="0.25">
      <c r="A7289" s="57">
        <v>41106206</v>
      </c>
      <c r="B7289" s="58" t="s">
        <v>15222</v>
      </c>
    </row>
    <row r="7290" spans="1:2" x14ac:dyDescent="0.25">
      <c r="A7290" s="57">
        <v>41106207</v>
      </c>
      <c r="B7290" s="58" t="s">
        <v>689</v>
      </c>
    </row>
    <row r="7291" spans="1:2" x14ac:dyDescent="0.25">
      <c r="A7291" s="57">
        <v>41106208</v>
      </c>
      <c r="B7291" s="58" t="s">
        <v>16650</v>
      </c>
    </row>
    <row r="7292" spans="1:2" x14ac:dyDescent="0.25">
      <c r="A7292" s="57">
        <v>41106209</v>
      </c>
      <c r="B7292" s="58" t="s">
        <v>3289</v>
      </c>
    </row>
    <row r="7293" spans="1:2" x14ac:dyDescent="0.25">
      <c r="A7293" s="57">
        <v>41106210</v>
      </c>
      <c r="B7293" s="58" t="s">
        <v>18180</v>
      </c>
    </row>
    <row r="7294" spans="1:2" x14ac:dyDescent="0.25">
      <c r="A7294" s="57">
        <v>41106211</v>
      </c>
      <c r="B7294" s="58" t="s">
        <v>4309</v>
      </c>
    </row>
    <row r="7295" spans="1:2" x14ac:dyDescent="0.25">
      <c r="A7295" s="57">
        <v>41106212</v>
      </c>
      <c r="B7295" s="58" t="s">
        <v>4799</v>
      </c>
    </row>
    <row r="7296" spans="1:2" x14ac:dyDescent="0.25">
      <c r="A7296" s="57">
        <v>41106213</v>
      </c>
      <c r="B7296" s="58" t="s">
        <v>16410</v>
      </c>
    </row>
    <row r="7297" spans="1:2" x14ac:dyDescent="0.25">
      <c r="A7297" s="57">
        <v>41106214</v>
      </c>
      <c r="B7297" s="58" t="s">
        <v>4006</v>
      </c>
    </row>
    <row r="7298" spans="1:2" x14ac:dyDescent="0.25">
      <c r="A7298" s="57">
        <v>41106215</v>
      </c>
      <c r="B7298" s="58" t="s">
        <v>4954</v>
      </c>
    </row>
    <row r="7299" spans="1:2" x14ac:dyDescent="0.25">
      <c r="A7299" s="57">
        <v>41106216</v>
      </c>
      <c r="B7299" s="58" t="s">
        <v>2849</v>
      </c>
    </row>
    <row r="7300" spans="1:2" x14ac:dyDescent="0.25">
      <c r="A7300" s="57">
        <v>41106217</v>
      </c>
      <c r="B7300" s="58" t="s">
        <v>11543</v>
      </c>
    </row>
    <row r="7301" spans="1:2" x14ac:dyDescent="0.25">
      <c r="A7301" s="57">
        <v>41106218</v>
      </c>
      <c r="B7301" s="58" t="s">
        <v>2928</v>
      </c>
    </row>
    <row r="7302" spans="1:2" x14ac:dyDescent="0.25">
      <c r="A7302" s="57">
        <v>41106219</v>
      </c>
      <c r="B7302" s="58" t="s">
        <v>14997</v>
      </c>
    </row>
    <row r="7303" spans="1:2" x14ac:dyDescent="0.25">
      <c r="A7303" s="57">
        <v>41106220</v>
      </c>
      <c r="B7303" s="58" t="s">
        <v>16276</v>
      </c>
    </row>
    <row r="7304" spans="1:2" x14ac:dyDescent="0.25">
      <c r="A7304" s="57">
        <v>41106221</v>
      </c>
      <c r="B7304" s="58" t="s">
        <v>12953</v>
      </c>
    </row>
    <row r="7305" spans="1:2" x14ac:dyDescent="0.25">
      <c r="A7305" s="57">
        <v>41106222</v>
      </c>
      <c r="B7305" s="58" t="s">
        <v>4000</v>
      </c>
    </row>
    <row r="7306" spans="1:2" x14ac:dyDescent="0.25">
      <c r="A7306" s="57">
        <v>41106223</v>
      </c>
      <c r="B7306" s="58" t="s">
        <v>7244</v>
      </c>
    </row>
    <row r="7307" spans="1:2" x14ac:dyDescent="0.25">
      <c r="A7307" s="57">
        <v>41106301</v>
      </c>
      <c r="B7307" s="58" t="s">
        <v>12176</v>
      </c>
    </row>
    <row r="7308" spans="1:2" x14ac:dyDescent="0.25">
      <c r="A7308" s="57">
        <v>41106302</v>
      </c>
      <c r="B7308" s="58" t="s">
        <v>15241</v>
      </c>
    </row>
    <row r="7309" spans="1:2" x14ac:dyDescent="0.25">
      <c r="A7309" s="57">
        <v>41106303</v>
      </c>
      <c r="B7309" s="58" t="s">
        <v>6474</v>
      </c>
    </row>
    <row r="7310" spans="1:2" x14ac:dyDescent="0.25">
      <c r="A7310" s="57">
        <v>41106304</v>
      </c>
      <c r="B7310" s="58" t="s">
        <v>9292</v>
      </c>
    </row>
    <row r="7311" spans="1:2" x14ac:dyDescent="0.25">
      <c r="A7311" s="57">
        <v>41106305</v>
      </c>
      <c r="B7311" s="58" t="s">
        <v>7744</v>
      </c>
    </row>
    <row r="7312" spans="1:2" x14ac:dyDescent="0.25">
      <c r="A7312" s="57">
        <v>41106306</v>
      </c>
      <c r="B7312" s="58" t="s">
        <v>18471</v>
      </c>
    </row>
    <row r="7313" spans="1:2" x14ac:dyDescent="0.25">
      <c r="A7313" s="57">
        <v>41106307</v>
      </c>
      <c r="B7313" s="58" t="s">
        <v>12906</v>
      </c>
    </row>
    <row r="7314" spans="1:2" x14ac:dyDescent="0.25">
      <c r="A7314" s="57">
        <v>41106308</v>
      </c>
      <c r="B7314" s="58" t="s">
        <v>10968</v>
      </c>
    </row>
    <row r="7315" spans="1:2" x14ac:dyDescent="0.25">
      <c r="A7315" s="57">
        <v>41106309</v>
      </c>
      <c r="B7315" s="58" t="s">
        <v>2278</v>
      </c>
    </row>
    <row r="7316" spans="1:2" x14ac:dyDescent="0.25">
      <c r="A7316" s="57">
        <v>41106310</v>
      </c>
      <c r="B7316" s="58" t="s">
        <v>2594</v>
      </c>
    </row>
    <row r="7317" spans="1:2" x14ac:dyDescent="0.25">
      <c r="A7317" s="57">
        <v>41106311</v>
      </c>
      <c r="B7317" s="58" t="s">
        <v>14070</v>
      </c>
    </row>
    <row r="7318" spans="1:2" x14ac:dyDescent="0.25">
      <c r="A7318" s="57">
        <v>41106312</v>
      </c>
      <c r="B7318" s="58" t="s">
        <v>4069</v>
      </c>
    </row>
    <row r="7319" spans="1:2" x14ac:dyDescent="0.25">
      <c r="A7319" s="57">
        <v>41106313</v>
      </c>
      <c r="B7319" s="58" t="s">
        <v>12904</v>
      </c>
    </row>
    <row r="7320" spans="1:2" x14ac:dyDescent="0.25">
      <c r="A7320" s="57">
        <v>41106314</v>
      </c>
      <c r="B7320" s="58" t="s">
        <v>16648</v>
      </c>
    </row>
    <row r="7321" spans="1:2" x14ac:dyDescent="0.25">
      <c r="A7321" s="57">
        <v>41106401</v>
      </c>
      <c r="B7321" s="58" t="s">
        <v>2943</v>
      </c>
    </row>
    <row r="7322" spans="1:2" x14ac:dyDescent="0.25">
      <c r="A7322" s="57">
        <v>41106402</v>
      </c>
      <c r="B7322" s="58" t="s">
        <v>5657</v>
      </c>
    </row>
    <row r="7323" spans="1:2" x14ac:dyDescent="0.25">
      <c r="A7323" s="57">
        <v>41106403</v>
      </c>
      <c r="B7323" s="58" t="s">
        <v>1980</v>
      </c>
    </row>
    <row r="7324" spans="1:2" x14ac:dyDescent="0.25">
      <c r="A7324" s="57">
        <v>41106501</v>
      </c>
      <c r="B7324" s="58" t="s">
        <v>9503</v>
      </c>
    </row>
    <row r="7325" spans="1:2" x14ac:dyDescent="0.25">
      <c r="A7325" s="57">
        <v>41106502</v>
      </c>
      <c r="B7325" s="58" t="s">
        <v>3575</v>
      </c>
    </row>
    <row r="7326" spans="1:2" x14ac:dyDescent="0.25">
      <c r="A7326" s="57">
        <v>41106503</v>
      </c>
      <c r="B7326" s="58" t="s">
        <v>3815</v>
      </c>
    </row>
    <row r="7327" spans="1:2" x14ac:dyDescent="0.25">
      <c r="A7327" s="57">
        <v>41106504</v>
      </c>
      <c r="B7327" s="58" t="s">
        <v>845</v>
      </c>
    </row>
    <row r="7328" spans="1:2" x14ac:dyDescent="0.25">
      <c r="A7328" s="57">
        <v>41106505</v>
      </c>
      <c r="B7328" s="58" t="s">
        <v>14888</v>
      </c>
    </row>
    <row r="7329" spans="1:2" x14ac:dyDescent="0.25">
      <c r="A7329" s="57">
        <v>41106506</v>
      </c>
      <c r="B7329" s="58" t="s">
        <v>9190</v>
      </c>
    </row>
    <row r="7330" spans="1:2" x14ac:dyDescent="0.25">
      <c r="A7330" s="57">
        <v>41106507</v>
      </c>
      <c r="B7330" s="58" t="s">
        <v>16853</v>
      </c>
    </row>
    <row r="7331" spans="1:2" x14ac:dyDescent="0.25">
      <c r="A7331" s="57">
        <v>41106508</v>
      </c>
      <c r="B7331" s="58" t="s">
        <v>7968</v>
      </c>
    </row>
    <row r="7332" spans="1:2" x14ac:dyDescent="0.25">
      <c r="A7332" s="57">
        <v>41106509</v>
      </c>
      <c r="B7332" s="58" t="s">
        <v>5393</v>
      </c>
    </row>
    <row r="7333" spans="1:2" x14ac:dyDescent="0.25">
      <c r="A7333" s="57">
        <v>41106510</v>
      </c>
      <c r="B7333" s="58" t="s">
        <v>7645</v>
      </c>
    </row>
    <row r="7334" spans="1:2" x14ac:dyDescent="0.25">
      <c r="A7334" s="57">
        <v>41106511</v>
      </c>
      <c r="B7334" s="58" t="s">
        <v>12173</v>
      </c>
    </row>
    <row r="7335" spans="1:2" x14ac:dyDescent="0.25">
      <c r="A7335" s="57">
        <v>41106512</v>
      </c>
      <c r="B7335" s="58" t="s">
        <v>6935</v>
      </c>
    </row>
    <row r="7336" spans="1:2" x14ac:dyDescent="0.25">
      <c r="A7336" s="57">
        <v>41106513</v>
      </c>
      <c r="B7336" s="58" t="s">
        <v>9202</v>
      </c>
    </row>
    <row r="7337" spans="1:2" x14ac:dyDescent="0.25">
      <c r="A7337" s="57">
        <v>41106514</v>
      </c>
      <c r="B7337" s="58" t="s">
        <v>8325</v>
      </c>
    </row>
    <row r="7338" spans="1:2" x14ac:dyDescent="0.25">
      <c r="A7338" s="57">
        <v>41106515</v>
      </c>
      <c r="B7338" s="58" t="s">
        <v>18555</v>
      </c>
    </row>
    <row r="7339" spans="1:2" x14ac:dyDescent="0.25">
      <c r="A7339" s="57">
        <v>41106601</v>
      </c>
      <c r="B7339" s="58" t="s">
        <v>9007</v>
      </c>
    </row>
    <row r="7340" spans="1:2" x14ac:dyDescent="0.25">
      <c r="A7340" s="57">
        <v>41106602</v>
      </c>
      <c r="B7340" s="58" t="s">
        <v>8699</v>
      </c>
    </row>
    <row r="7341" spans="1:2" x14ac:dyDescent="0.25">
      <c r="A7341" s="57">
        <v>41106603</v>
      </c>
      <c r="B7341" s="58" t="s">
        <v>11022</v>
      </c>
    </row>
    <row r="7342" spans="1:2" x14ac:dyDescent="0.25">
      <c r="A7342" s="57">
        <v>41106604</v>
      </c>
      <c r="B7342" s="58" t="s">
        <v>12155</v>
      </c>
    </row>
    <row r="7343" spans="1:2" x14ac:dyDescent="0.25">
      <c r="A7343" s="57">
        <v>41106605</v>
      </c>
      <c r="B7343" s="58" t="s">
        <v>12485</v>
      </c>
    </row>
    <row r="7344" spans="1:2" x14ac:dyDescent="0.25">
      <c r="A7344" s="57">
        <v>41106606</v>
      </c>
      <c r="B7344" s="58" t="s">
        <v>13056</v>
      </c>
    </row>
    <row r="7345" spans="1:2" x14ac:dyDescent="0.25">
      <c r="A7345" s="57">
        <v>41106607</v>
      </c>
      <c r="B7345" s="58" t="s">
        <v>15654</v>
      </c>
    </row>
    <row r="7346" spans="1:2" x14ac:dyDescent="0.25">
      <c r="A7346" s="57">
        <v>41106608</v>
      </c>
      <c r="B7346" s="58" t="s">
        <v>16991</v>
      </c>
    </row>
    <row r="7347" spans="1:2" x14ac:dyDescent="0.25">
      <c r="A7347" s="57">
        <v>41106609</v>
      </c>
      <c r="B7347" s="58" t="s">
        <v>17793</v>
      </c>
    </row>
    <row r="7348" spans="1:2" x14ac:dyDescent="0.25">
      <c r="A7348" s="57">
        <v>41106610</v>
      </c>
      <c r="B7348" s="58" t="s">
        <v>2439</v>
      </c>
    </row>
    <row r="7349" spans="1:2" x14ac:dyDescent="0.25">
      <c r="A7349" s="57">
        <v>41106611</v>
      </c>
      <c r="B7349" s="58" t="s">
        <v>17395</v>
      </c>
    </row>
    <row r="7350" spans="1:2" x14ac:dyDescent="0.25">
      <c r="A7350" s="57">
        <v>41106612</v>
      </c>
      <c r="B7350" s="58" t="s">
        <v>16695</v>
      </c>
    </row>
    <row r="7351" spans="1:2" x14ac:dyDescent="0.25">
      <c r="A7351" s="57">
        <v>41106613</v>
      </c>
      <c r="B7351" s="58" t="s">
        <v>5337</v>
      </c>
    </row>
    <row r="7352" spans="1:2" x14ac:dyDescent="0.25">
      <c r="A7352" s="57">
        <v>41106614</v>
      </c>
      <c r="B7352" s="58" t="s">
        <v>9325</v>
      </c>
    </row>
    <row r="7353" spans="1:2" x14ac:dyDescent="0.25">
      <c r="A7353" s="57">
        <v>41106615</v>
      </c>
      <c r="B7353" s="58" t="s">
        <v>7146</v>
      </c>
    </row>
    <row r="7354" spans="1:2" x14ac:dyDescent="0.25">
      <c r="A7354" s="57">
        <v>41106616</v>
      </c>
      <c r="B7354" s="58" t="s">
        <v>6882</v>
      </c>
    </row>
    <row r="7355" spans="1:2" x14ac:dyDescent="0.25">
      <c r="A7355" s="57">
        <v>41106617</v>
      </c>
      <c r="B7355" s="58" t="s">
        <v>617</v>
      </c>
    </row>
    <row r="7356" spans="1:2" x14ac:dyDescent="0.25">
      <c r="A7356" s="57">
        <v>41106618</v>
      </c>
      <c r="B7356" s="58" t="s">
        <v>12792</v>
      </c>
    </row>
    <row r="7357" spans="1:2" x14ac:dyDescent="0.25">
      <c r="A7357" s="57">
        <v>41106619</v>
      </c>
      <c r="B7357" s="58" t="s">
        <v>12786</v>
      </c>
    </row>
    <row r="7358" spans="1:2" x14ac:dyDescent="0.25">
      <c r="A7358" s="57">
        <v>41106620</v>
      </c>
      <c r="B7358" s="58" t="s">
        <v>16544</v>
      </c>
    </row>
    <row r="7359" spans="1:2" x14ac:dyDescent="0.25">
      <c r="A7359" s="57">
        <v>41106621</v>
      </c>
      <c r="B7359" s="58" t="s">
        <v>5042</v>
      </c>
    </row>
    <row r="7360" spans="1:2" x14ac:dyDescent="0.25">
      <c r="A7360" s="57">
        <v>41106622</v>
      </c>
      <c r="B7360" s="58" t="s">
        <v>12117</v>
      </c>
    </row>
    <row r="7361" spans="1:2" x14ac:dyDescent="0.25">
      <c r="A7361" s="57">
        <v>41111501</v>
      </c>
      <c r="B7361" s="58" t="s">
        <v>1096</v>
      </c>
    </row>
    <row r="7362" spans="1:2" x14ac:dyDescent="0.25">
      <c r="A7362" s="57">
        <v>41111502</v>
      </c>
      <c r="B7362" s="58" t="s">
        <v>13240</v>
      </c>
    </row>
    <row r="7363" spans="1:2" x14ac:dyDescent="0.25">
      <c r="A7363" s="57">
        <v>41111503</v>
      </c>
      <c r="B7363" s="58" t="s">
        <v>11735</v>
      </c>
    </row>
    <row r="7364" spans="1:2" x14ac:dyDescent="0.25">
      <c r="A7364" s="57">
        <v>41111504</v>
      </c>
      <c r="B7364" s="58" t="s">
        <v>171</v>
      </c>
    </row>
    <row r="7365" spans="1:2" x14ac:dyDescent="0.25">
      <c r="A7365" s="57">
        <v>41111505</v>
      </c>
      <c r="B7365" s="58" t="s">
        <v>7568</v>
      </c>
    </row>
    <row r="7366" spans="1:2" x14ac:dyDescent="0.25">
      <c r="A7366" s="57">
        <v>41111506</v>
      </c>
      <c r="B7366" s="58" t="s">
        <v>16621</v>
      </c>
    </row>
    <row r="7367" spans="1:2" x14ac:dyDescent="0.25">
      <c r="A7367" s="57">
        <v>41111507</v>
      </c>
      <c r="B7367" s="58" t="s">
        <v>37</v>
      </c>
    </row>
    <row r="7368" spans="1:2" x14ac:dyDescent="0.25">
      <c r="A7368" s="57">
        <v>41111508</v>
      </c>
      <c r="B7368" s="58" t="s">
        <v>15539</v>
      </c>
    </row>
    <row r="7369" spans="1:2" x14ac:dyDescent="0.25">
      <c r="A7369" s="57">
        <v>41111509</v>
      </c>
      <c r="B7369" s="58" t="s">
        <v>2617</v>
      </c>
    </row>
    <row r="7370" spans="1:2" x14ac:dyDescent="0.25">
      <c r="A7370" s="57">
        <v>41111510</v>
      </c>
      <c r="B7370" s="58" t="s">
        <v>8429</v>
      </c>
    </row>
    <row r="7371" spans="1:2" x14ac:dyDescent="0.25">
      <c r="A7371" s="57">
        <v>41111511</v>
      </c>
      <c r="B7371" s="58" t="s">
        <v>5054</v>
      </c>
    </row>
    <row r="7372" spans="1:2" x14ac:dyDescent="0.25">
      <c r="A7372" s="57">
        <v>41111512</v>
      </c>
      <c r="B7372" s="58" t="s">
        <v>17608</v>
      </c>
    </row>
    <row r="7373" spans="1:2" x14ac:dyDescent="0.25">
      <c r="A7373" s="57">
        <v>41111513</v>
      </c>
      <c r="B7373" s="58" t="s">
        <v>15383</v>
      </c>
    </row>
    <row r="7374" spans="1:2" x14ac:dyDescent="0.25">
      <c r="A7374" s="57">
        <v>41111515</v>
      </c>
      <c r="B7374" s="58" t="s">
        <v>7350</v>
      </c>
    </row>
    <row r="7375" spans="1:2" x14ac:dyDescent="0.25">
      <c r="A7375" s="57">
        <v>41111516</v>
      </c>
      <c r="B7375" s="58" t="s">
        <v>17744</v>
      </c>
    </row>
    <row r="7376" spans="1:2" x14ac:dyDescent="0.25">
      <c r="A7376" s="57">
        <v>41111517</v>
      </c>
      <c r="B7376" s="58" t="s">
        <v>2997</v>
      </c>
    </row>
    <row r="7377" spans="1:2" x14ac:dyDescent="0.25">
      <c r="A7377" s="57">
        <v>41111601</v>
      </c>
      <c r="B7377" s="58" t="s">
        <v>18250</v>
      </c>
    </row>
    <row r="7378" spans="1:2" x14ac:dyDescent="0.25">
      <c r="A7378" s="57">
        <v>41111602</v>
      </c>
      <c r="B7378" s="58" t="s">
        <v>7591</v>
      </c>
    </row>
    <row r="7379" spans="1:2" x14ac:dyDescent="0.25">
      <c r="A7379" s="57">
        <v>41111603</v>
      </c>
      <c r="B7379" s="58" t="s">
        <v>8574</v>
      </c>
    </row>
    <row r="7380" spans="1:2" x14ac:dyDescent="0.25">
      <c r="A7380" s="57">
        <v>41111604</v>
      </c>
      <c r="B7380" s="58" t="s">
        <v>16212</v>
      </c>
    </row>
    <row r="7381" spans="1:2" x14ac:dyDescent="0.25">
      <c r="A7381" s="57">
        <v>41111605</v>
      </c>
      <c r="B7381" s="58" t="s">
        <v>8712</v>
      </c>
    </row>
    <row r="7382" spans="1:2" x14ac:dyDescent="0.25">
      <c r="A7382" s="57">
        <v>41111606</v>
      </c>
      <c r="B7382" s="58" t="s">
        <v>2156</v>
      </c>
    </row>
    <row r="7383" spans="1:2" x14ac:dyDescent="0.25">
      <c r="A7383" s="57">
        <v>41111607</v>
      </c>
      <c r="B7383" s="58" t="s">
        <v>13617</v>
      </c>
    </row>
    <row r="7384" spans="1:2" x14ac:dyDescent="0.25">
      <c r="A7384" s="57">
        <v>41111613</v>
      </c>
      <c r="B7384" s="58" t="s">
        <v>13570</v>
      </c>
    </row>
    <row r="7385" spans="1:2" x14ac:dyDescent="0.25">
      <c r="A7385" s="57">
        <v>41111614</v>
      </c>
      <c r="B7385" s="58" t="s">
        <v>4355</v>
      </c>
    </row>
    <row r="7386" spans="1:2" x14ac:dyDescent="0.25">
      <c r="A7386" s="57">
        <v>41111615</v>
      </c>
      <c r="B7386" s="58" t="s">
        <v>2146</v>
      </c>
    </row>
    <row r="7387" spans="1:2" x14ac:dyDescent="0.25">
      <c r="A7387" s="57">
        <v>41111616</v>
      </c>
      <c r="B7387" s="58" t="s">
        <v>680</v>
      </c>
    </row>
    <row r="7388" spans="1:2" x14ac:dyDescent="0.25">
      <c r="A7388" s="57">
        <v>41111617</v>
      </c>
      <c r="B7388" s="58" t="s">
        <v>8043</v>
      </c>
    </row>
    <row r="7389" spans="1:2" x14ac:dyDescent="0.25">
      <c r="A7389" s="57">
        <v>41111618</v>
      </c>
      <c r="B7389" s="58" t="s">
        <v>12068</v>
      </c>
    </row>
    <row r="7390" spans="1:2" x14ac:dyDescent="0.25">
      <c r="A7390" s="57">
        <v>41111619</v>
      </c>
      <c r="B7390" s="58" t="s">
        <v>13619</v>
      </c>
    </row>
    <row r="7391" spans="1:2" x14ac:dyDescent="0.25">
      <c r="A7391" s="57">
        <v>41111620</v>
      </c>
      <c r="B7391" s="58" t="s">
        <v>10867</v>
      </c>
    </row>
    <row r="7392" spans="1:2" x14ac:dyDescent="0.25">
      <c r="A7392" s="57">
        <v>41111621</v>
      </c>
      <c r="B7392" s="58" t="s">
        <v>18254</v>
      </c>
    </row>
    <row r="7393" spans="1:2" x14ac:dyDescent="0.25">
      <c r="A7393" s="57">
        <v>41111622</v>
      </c>
      <c r="B7393" s="58" t="s">
        <v>3323</v>
      </c>
    </row>
    <row r="7394" spans="1:2" x14ac:dyDescent="0.25">
      <c r="A7394" s="57">
        <v>41111623</v>
      </c>
      <c r="B7394" s="58" t="s">
        <v>16370</v>
      </c>
    </row>
    <row r="7395" spans="1:2" x14ac:dyDescent="0.25">
      <c r="A7395" s="57">
        <v>41111701</v>
      </c>
      <c r="B7395" s="58" t="s">
        <v>13334</v>
      </c>
    </row>
    <row r="7396" spans="1:2" x14ac:dyDescent="0.25">
      <c r="A7396" s="57">
        <v>41111702</v>
      </c>
      <c r="B7396" s="58" t="s">
        <v>8558</v>
      </c>
    </row>
    <row r="7397" spans="1:2" x14ac:dyDescent="0.25">
      <c r="A7397" s="57">
        <v>41111703</v>
      </c>
      <c r="B7397" s="58" t="s">
        <v>10497</v>
      </c>
    </row>
    <row r="7398" spans="1:2" x14ac:dyDescent="0.25">
      <c r="A7398" s="57">
        <v>41111704</v>
      </c>
      <c r="B7398" s="58" t="s">
        <v>2149</v>
      </c>
    </row>
    <row r="7399" spans="1:2" x14ac:dyDescent="0.25">
      <c r="A7399" s="57">
        <v>41111705</v>
      </c>
      <c r="B7399" s="58" t="s">
        <v>15285</v>
      </c>
    </row>
    <row r="7400" spans="1:2" x14ac:dyDescent="0.25">
      <c r="A7400" s="57">
        <v>41111706</v>
      </c>
      <c r="B7400" s="58" t="s">
        <v>1670</v>
      </c>
    </row>
    <row r="7401" spans="1:2" x14ac:dyDescent="0.25">
      <c r="A7401" s="57">
        <v>41111707</v>
      </c>
      <c r="B7401" s="58" t="s">
        <v>5740</v>
      </c>
    </row>
    <row r="7402" spans="1:2" x14ac:dyDescent="0.25">
      <c r="A7402" s="57">
        <v>41111708</v>
      </c>
      <c r="B7402" s="58" t="s">
        <v>6484</v>
      </c>
    </row>
    <row r="7403" spans="1:2" x14ac:dyDescent="0.25">
      <c r="A7403" s="57">
        <v>41111709</v>
      </c>
      <c r="B7403" s="58" t="s">
        <v>208</v>
      </c>
    </row>
    <row r="7404" spans="1:2" x14ac:dyDescent="0.25">
      <c r="A7404" s="57">
        <v>41111710</v>
      </c>
      <c r="B7404" s="58" t="s">
        <v>10916</v>
      </c>
    </row>
    <row r="7405" spans="1:2" x14ac:dyDescent="0.25">
      <c r="A7405" s="57">
        <v>41111711</v>
      </c>
      <c r="B7405" s="58" t="s">
        <v>6944</v>
      </c>
    </row>
    <row r="7406" spans="1:2" x14ac:dyDescent="0.25">
      <c r="A7406" s="57">
        <v>41111712</v>
      </c>
      <c r="B7406" s="58" t="s">
        <v>14020</v>
      </c>
    </row>
    <row r="7407" spans="1:2" x14ac:dyDescent="0.25">
      <c r="A7407" s="57">
        <v>41111713</v>
      </c>
      <c r="B7407" s="58" t="s">
        <v>6839</v>
      </c>
    </row>
    <row r="7408" spans="1:2" x14ac:dyDescent="0.25">
      <c r="A7408" s="57">
        <v>41111714</v>
      </c>
      <c r="B7408" s="58" t="s">
        <v>4621</v>
      </c>
    </row>
    <row r="7409" spans="1:2" x14ac:dyDescent="0.25">
      <c r="A7409" s="57">
        <v>41111715</v>
      </c>
      <c r="B7409" s="58" t="s">
        <v>17120</v>
      </c>
    </row>
    <row r="7410" spans="1:2" x14ac:dyDescent="0.25">
      <c r="A7410" s="57">
        <v>41111716</v>
      </c>
      <c r="B7410" s="58" t="s">
        <v>2734</v>
      </c>
    </row>
    <row r="7411" spans="1:2" x14ac:dyDescent="0.25">
      <c r="A7411" s="57">
        <v>41111717</v>
      </c>
      <c r="B7411" s="58" t="s">
        <v>16638</v>
      </c>
    </row>
    <row r="7412" spans="1:2" x14ac:dyDescent="0.25">
      <c r="A7412" s="57">
        <v>41111718</v>
      </c>
      <c r="B7412" s="58" t="s">
        <v>7872</v>
      </c>
    </row>
    <row r="7413" spans="1:2" x14ac:dyDescent="0.25">
      <c r="A7413" s="57">
        <v>41111719</v>
      </c>
      <c r="B7413" s="58" t="s">
        <v>17053</v>
      </c>
    </row>
    <row r="7414" spans="1:2" x14ac:dyDescent="0.25">
      <c r="A7414" s="57">
        <v>41111720</v>
      </c>
      <c r="B7414" s="58" t="s">
        <v>6696</v>
      </c>
    </row>
    <row r="7415" spans="1:2" x14ac:dyDescent="0.25">
      <c r="A7415" s="57">
        <v>41111721</v>
      </c>
      <c r="B7415" s="58" t="s">
        <v>15707</v>
      </c>
    </row>
    <row r="7416" spans="1:2" x14ac:dyDescent="0.25">
      <c r="A7416" s="57">
        <v>41111722</v>
      </c>
      <c r="B7416" s="58" t="s">
        <v>6000</v>
      </c>
    </row>
    <row r="7417" spans="1:2" x14ac:dyDescent="0.25">
      <c r="A7417" s="57">
        <v>41111723</v>
      </c>
      <c r="B7417" s="58" t="s">
        <v>10443</v>
      </c>
    </row>
    <row r="7418" spans="1:2" x14ac:dyDescent="0.25">
      <c r="A7418" s="57">
        <v>41111724</v>
      </c>
      <c r="B7418" s="58" t="s">
        <v>13496</v>
      </c>
    </row>
    <row r="7419" spans="1:2" x14ac:dyDescent="0.25">
      <c r="A7419" s="57">
        <v>41111725</v>
      </c>
      <c r="B7419" s="58" t="s">
        <v>18080</v>
      </c>
    </row>
    <row r="7420" spans="1:2" x14ac:dyDescent="0.25">
      <c r="A7420" s="57">
        <v>41111726</v>
      </c>
      <c r="B7420" s="58" t="s">
        <v>12742</v>
      </c>
    </row>
    <row r="7421" spans="1:2" x14ac:dyDescent="0.25">
      <c r="A7421" s="57">
        <v>41111727</v>
      </c>
      <c r="B7421" s="58" t="s">
        <v>4775</v>
      </c>
    </row>
    <row r="7422" spans="1:2" x14ac:dyDescent="0.25">
      <c r="A7422" s="57">
        <v>41111728</v>
      </c>
      <c r="B7422" s="58" t="s">
        <v>5139</v>
      </c>
    </row>
    <row r="7423" spans="1:2" x14ac:dyDescent="0.25">
      <c r="A7423" s="57">
        <v>41111729</v>
      </c>
      <c r="B7423" s="58" t="s">
        <v>17967</v>
      </c>
    </row>
    <row r="7424" spans="1:2" x14ac:dyDescent="0.25">
      <c r="A7424" s="57">
        <v>41111730</v>
      </c>
      <c r="B7424" s="58" t="s">
        <v>3301</v>
      </c>
    </row>
    <row r="7425" spans="1:2" x14ac:dyDescent="0.25">
      <c r="A7425" s="57">
        <v>41111731</v>
      </c>
      <c r="B7425" s="58" t="s">
        <v>13353</v>
      </c>
    </row>
    <row r="7426" spans="1:2" x14ac:dyDescent="0.25">
      <c r="A7426" s="57">
        <v>41111733</v>
      </c>
      <c r="B7426" s="58" t="s">
        <v>13165</v>
      </c>
    </row>
    <row r="7427" spans="1:2" x14ac:dyDescent="0.25">
      <c r="A7427" s="57">
        <v>41111734</v>
      </c>
      <c r="B7427" s="58" t="s">
        <v>6086</v>
      </c>
    </row>
    <row r="7428" spans="1:2" x14ac:dyDescent="0.25">
      <c r="A7428" s="57">
        <v>41111735</v>
      </c>
      <c r="B7428" s="58" t="s">
        <v>17408</v>
      </c>
    </row>
    <row r="7429" spans="1:2" x14ac:dyDescent="0.25">
      <c r="A7429" s="57">
        <v>41111736</v>
      </c>
      <c r="B7429" s="58" t="s">
        <v>642</v>
      </c>
    </row>
    <row r="7430" spans="1:2" x14ac:dyDescent="0.25">
      <c r="A7430" s="57">
        <v>41111737</v>
      </c>
      <c r="B7430" s="58" t="s">
        <v>9562</v>
      </c>
    </row>
    <row r="7431" spans="1:2" x14ac:dyDescent="0.25">
      <c r="A7431" s="57">
        <v>41111738</v>
      </c>
      <c r="B7431" s="58" t="s">
        <v>7699</v>
      </c>
    </row>
    <row r="7432" spans="1:2" x14ac:dyDescent="0.25">
      <c r="A7432" s="57">
        <v>41111739</v>
      </c>
      <c r="B7432" s="58" t="s">
        <v>5254</v>
      </c>
    </row>
    <row r="7433" spans="1:2" x14ac:dyDescent="0.25">
      <c r="A7433" s="57">
        <v>41111801</v>
      </c>
      <c r="B7433" s="58" t="s">
        <v>6940</v>
      </c>
    </row>
    <row r="7434" spans="1:2" x14ac:dyDescent="0.25">
      <c r="A7434" s="57">
        <v>41111802</v>
      </c>
      <c r="B7434" s="58" t="s">
        <v>44</v>
      </c>
    </row>
    <row r="7435" spans="1:2" x14ac:dyDescent="0.25">
      <c r="A7435" s="57">
        <v>41111803</v>
      </c>
      <c r="B7435" s="58" t="s">
        <v>3577</v>
      </c>
    </row>
    <row r="7436" spans="1:2" x14ac:dyDescent="0.25">
      <c r="A7436" s="57">
        <v>41111804</v>
      </c>
      <c r="B7436" s="58" t="s">
        <v>16049</v>
      </c>
    </row>
    <row r="7437" spans="1:2" x14ac:dyDescent="0.25">
      <c r="A7437" s="57">
        <v>41111805</v>
      </c>
      <c r="B7437" s="58" t="s">
        <v>6647</v>
      </c>
    </row>
    <row r="7438" spans="1:2" x14ac:dyDescent="0.25">
      <c r="A7438" s="57">
        <v>41111806</v>
      </c>
      <c r="B7438" s="58" t="s">
        <v>1747</v>
      </c>
    </row>
    <row r="7439" spans="1:2" x14ac:dyDescent="0.25">
      <c r="A7439" s="57">
        <v>41111807</v>
      </c>
      <c r="B7439" s="58" t="s">
        <v>1542</v>
      </c>
    </row>
    <row r="7440" spans="1:2" x14ac:dyDescent="0.25">
      <c r="A7440" s="57">
        <v>41111808</v>
      </c>
      <c r="B7440" s="58" t="s">
        <v>10151</v>
      </c>
    </row>
    <row r="7441" spans="1:2" x14ac:dyDescent="0.25">
      <c r="A7441" s="57">
        <v>41111809</v>
      </c>
      <c r="B7441" s="58" t="s">
        <v>14403</v>
      </c>
    </row>
    <row r="7442" spans="1:2" x14ac:dyDescent="0.25">
      <c r="A7442" s="57">
        <v>41111901</v>
      </c>
      <c r="B7442" s="58" t="s">
        <v>4641</v>
      </c>
    </row>
    <row r="7443" spans="1:2" x14ac:dyDescent="0.25">
      <c r="A7443" s="57">
        <v>41111902</v>
      </c>
      <c r="B7443" s="58" t="s">
        <v>7552</v>
      </c>
    </row>
    <row r="7444" spans="1:2" x14ac:dyDescent="0.25">
      <c r="A7444" s="57">
        <v>41111903</v>
      </c>
      <c r="B7444" s="58" t="s">
        <v>4352</v>
      </c>
    </row>
    <row r="7445" spans="1:2" x14ac:dyDescent="0.25">
      <c r="A7445" s="57">
        <v>41111904</v>
      </c>
      <c r="B7445" s="58" t="s">
        <v>14240</v>
      </c>
    </row>
    <row r="7446" spans="1:2" x14ac:dyDescent="0.25">
      <c r="A7446" s="57">
        <v>41111905</v>
      </c>
      <c r="B7446" s="58" t="s">
        <v>510</v>
      </c>
    </row>
    <row r="7447" spans="1:2" x14ac:dyDescent="0.25">
      <c r="A7447" s="57">
        <v>41111906</v>
      </c>
      <c r="B7447" s="58" t="s">
        <v>15010</v>
      </c>
    </row>
    <row r="7448" spans="1:2" x14ac:dyDescent="0.25">
      <c r="A7448" s="57">
        <v>41111907</v>
      </c>
      <c r="B7448" s="58" t="s">
        <v>6356</v>
      </c>
    </row>
    <row r="7449" spans="1:2" x14ac:dyDescent="0.25">
      <c r="A7449" s="57">
        <v>41111908</v>
      </c>
      <c r="B7449" s="58" t="s">
        <v>2226</v>
      </c>
    </row>
    <row r="7450" spans="1:2" x14ac:dyDescent="0.25">
      <c r="A7450" s="57">
        <v>41111909</v>
      </c>
      <c r="B7450" s="58" t="s">
        <v>14286</v>
      </c>
    </row>
    <row r="7451" spans="1:2" x14ac:dyDescent="0.25">
      <c r="A7451" s="57">
        <v>41111910</v>
      </c>
      <c r="B7451" s="58" t="s">
        <v>8202</v>
      </c>
    </row>
    <row r="7452" spans="1:2" x14ac:dyDescent="0.25">
      <c r="A7452" s="57">
        <v>41111911</v>
      </c>
      <c r="B7452" s="58" t="s">
        <v>14569</v>
      </c>
    </row>
    <row r="7453" spans="1:2" x14ac:dyDescent="0.25">
      <c r="A7453" s="57">
        <v>41111912</v>
      </c>
      <c r="B7453" s="58" t="s">
        <v>2718</v>
      </c>
    </row>
    <row r="7454" spans="1:2" x14ac:dyDescent="0.25">
      <c r="A7454" s="57">
        <v>41111913</v>
      </c>
      <c r="B7454" s="58" t="s">
        <v>5754</v>
      </c>
    </row>
    <row r="7455" spans="1:2" x14ac:dyDescent="0.25">
      <c r="A7455" s="57">
        <v>41111914</v>
      </c>
      <c r="B7455" s="58" t="s">
        <v>15363</v>
      </c>
    </row>
    <row r="7456" spans="1:2" x14ac:dyDescent="0.25">
      <c r="A7456" s="57">
        <v>41111915</v>
      </c>
      <c r="B7456" s="58" t="s">
        <v>16082</v>
      </c>
    </row>
    <row r="7457" spans="1:2" x14ac:dyDescent="0.25">
      <c r="A7457" s="57">
        <v>41111916</v>
      </c>
      <c r="B7457" s="58" t="s">
        <v>13028</v>
      </c>
    </row>
    <row r="7458" spans="1:2" x14ac:dyDescent="0.25">
      <c r="A7458" s="57">
        <v>41111917</v>
      </c>
      <c r="B7458" s="58" t="s">
        <v>7967</v>
      </c>
    </row>
    <row r="7459" spans="1:2" x14ac:dyDescent="0.25">
      <c r="A7459" s="57">
        <v>41111918</v>
      </c>
      <c r="B7459" s="58" t="s">
        <v>16416</v>
      </c>
    </row>
    <row r="7460" spans="1:2" x14ac:dyDescent="0.25">
      <c r="A7460" s="57">
        <v>41111919</v>
      </c>
      <c r="B7460" s="58" t="s">
        <v>7088</v>
      </c>
    </row>
    <row r="7461" spans="1:2" x14ac:dyDescent="0.25">
      <c r="A7461" s="57">
        <v>41111920</v>
      </c>
      <c r="B7461" s="58" t="s">
        <v>14887</v>
      </c>
    </row>
    <row r="7462" spans="1:2" x14ac:dyDescent="0.25">
      <c r="A7462" s="57">
        <v>41111921</v>
      </c>
      <c r="B7462" s="58" t="s">
        <v>5945</v>
      </c>
    </row>
    <row r="7463" spans="1:2" x14ac:dyDescent="0.25">
      <c r="A7463" s="57">
        <v>41111922</v>
      </c>
      <c r="B7463" s="58" t="s">
        <v>17647</v>
      </c>
    </row>
    <row r="7464" spans="1:2" x14ac:dyDescent="0.25">
      <c r="A7464" s="57">
        <v>41111923</v>
      </c>
      <c r="B7464" s="58" t="s">
        <v>10523</v>
      </c>
    </row>
    <row r="7465" spans="1:2" x14ac:dyDescent="0.25">
      <c r="A7465" s="57">
        <v>41111924</v>
      </c>
      <c r="B7465" s="58" t="s">
        <v>5376</v>
      </c>
    </row>
    <row r="7466" spans="1:2" x14ac:dyDescent="0.25">
      <c r="A7466" s="57">
        <v>41111926</v>
      </c>
      <c r="B7466" s="58" t="s">
        <v>8141</v>
      </c>
    </row>
    <row r="7467" spans="1:2" x14ac:dyDescent="0.25">
      <c r="A7467" s="57">
        <v>41111927</v>
      </c>
      <c r="B7467" s="58" t="s">
        <v>6181</v>
      </c>
    </row>
    <row r="7468" spans="1:2" x14ac:dyDescent="0.25">
      <c r="A7468" s="57">
        <v>41111928</v>
      </c>
      <c r="B7468" s="58" t="s">
        <v>3862</v>
      </c>
    </row>
    <row r="7469" spans="1:2" x14ac:dyDescent="0.25">
      <c r="A7469" s="57">
        <v>41111929</v>
      </c>
      <c r="B7469" s="58" t="s">
        <v>9951</v>
      </c>
    </row>
    <row r="7470" spans="1:2" x14ac:dyDescent="0.25">
      <c r="A7470" s="57">
        <v>41111930</v>
      </c>
      <c r="B7470" s="58" t="s">
        <v>7974</v>
      </c>
    </row>
    <row r="7471" spans="1:2" x14ac:dyDescent="0.25">
      <c r="A7471" s="57">
        <v>41111931</v>
      </c>
      <c r="B7471" s="58" t="s">
        <v>15680</v>
      </c>
    </row>
    <row r="7472" spans="1:2" x14ac:dyDescent="0.25">
      <c r="A7472" s="57">
        <v>41111932</v>
      </c>
      <c r="B7472" s="58" t="s">
        <v>3969</v>
      </c>
    </row>
    <row r="7473" spans="1:2" x14ac:dyDescent="0.25">
      <c r="A7473" s="57">
        <v>41111933</v>
      </c>
      <c r="B7473" s="58" t="s">
        <v>7685</v>
      </c>
    </row>
    <row r="7474" spans="1:2" x14ac:dyDescent="0.25">
      <c r="A7474" s="57">
        <v>41111934</v>
      </c>
      <c r="B7474" s="58" t="s">
        <v>7075</v>
      </c>
    </row>
    <row r="7475" spans="1:2" x14ac:dyDescent="0.25">
      <c r="A7475" s="57">
        <v>41111935</v>
      </c>
      <c r="B7475" s="58" t="s">
        <v>4338</v>
      </c>
    </row>
    <row r="7476" spans="1:2" x14ac:dyDescent="0.25">
      <c r="A7476" s="57">
        <v>41111936</v>
      </c>
      <c r="B7476" s="58" t="s">
        <v>17873</v>
      </c>
    </row>
    <row r="7477" spans="1:2" x14ac:dyDescent="0.25">
      <c r="A7477" s="57">
        <v>41111937</v>
      </c>
      <c r="B7477" s="58" t="s">
        <v>14707</v>
      </c>
    </row>
    <row r="7478" spans="1:2" x14ac:dyDescent="0.25">
      <c r="A7478" s="57">
        <v>41111938</v>
      </c>
      <c r="B7478" s="58" t="s">
        <v>17834</v>
      </c>
    </row>
    <row r="7479" spans="1:2" x14ac:dyDescent="0.25">
      <c r="A7479" s="57">
        <v>41111939</v>
      </c>
      <c r="B7479" s="58" t="s">
        <v>16970</v>
      </c>
    </row>
    <row r="7480" spans="1:2" x14ac:dyDescent="0.25">
      <c r="A7480" s="57">
        <v>41111940</v>
      </c>
      <c r="B7480" s="58" t="s">
        <v>18719</v>
      </c>
    </row>
    <row r="7481" spans="1:2" x14ac:dyDescent="0.25">
      <c r="A7481" s="57">
        <v>41111941</v>
      </c>
      <c r="B7481" s="58" t="s">
        <v>3203</v>
      </c>
    </row>
    <row r="7482" spans="1:2" x14ac:dyDescent="0.25">
      <c r="A7482" s="57">
        <v>41111942</v>
      </c>
      <c r="B7482" s="58" t="s">
        <v>3750</v>
      </c>
    </row>
    <row r="7483" spans="1:2" x14ac:dyDescent="0.25">
      <c r="A7483" s="57">
        <v>41111943</v>
      </c>
      <c r="B7483" s="58" t="s">
        <v>12875</v>
      </c>
    </row>
    <row r="7484" spans="1:2" x14ac:dyDescent="0.25">
      <c r="A7484" s="57">
        <v>41111944</v>
      </c>
      <c r="B7484" s="58" t="s">
        <v>5548</v>
      </c>
    </row>
    <row r="7485" spans="1:2" x14ac:dyDescent="0.25">
      <c r="A7485" s="57">
        <v>41111945</v>
      </c>
      <c r="B7485" s="58" t="s">
        <v>10279</v>
      </c>
    </row>
    <row r="7486" spans="1:2" x14ac:dyDescent="0.25">
      <c r="A7486" s="57">
        <v>41111946</v>
      </c>
      <c r="B7486" s="58" t="s">
        <v>8920</v>
      </c>
    </row>
    <row r="7487" spans="1:2" x14ac:dyDescent="0.25">
      <c r="A7487" s="57">
        <v>41111947</v>
      </c>
      <c r="B7487" s="58" t="s">
        <v>17189</v>
      </c>
    </row>
    <row r="7488" spans="1:2" x14ac:dyDescent="0.25">
      <c r="A7488" s="57">
        <v>41111948</v>
      </c>
      <c r="B7488" s="58" t="s">
        <v>9222</v>
      </c>
    </row>
    <row r="7489" spans="1:2" x14ac:dyDescent="0.25">
      <c r="A7489" s="57">
        <v>41112101</v>
      </c>
      <c r="B7489" s="58" t="s">
        <v>9396</v>
      </c>
    </row>
    <row r="7490" spans="1:2" x14ac:dyDescent="0.25">
      <c r="A7490" s="57">
        <v>41112103</v>
      </c>
      <c r="B7490" s="58" t="s">
        <v>1407</v>
      </c>
    </row>
    <row r="7491" spans="1:2" x14ac:dyDescent="0.25">
      <c r="A7491" s="57">
        <v>41112104</v>
      </c>
      <c r="B7491" s="58" t="s">
        <v>4250</v>
      </c>
    </row>
    <row r="7492" spans="1:2" x14ac:dyDescent="0.25">
      <c r="A7492" s="57">
        <v>41112105</v>
      </c>
      <c r="B7492" s="58" t="s">
        <v>3971</v>
      </c>
    </row>
    <row r="7493" spans="1:2" x14ac:dyDescent="0.25">
      <c r="A7493" s="57">
        <v>41112106</v>
      </c>
      <c r="B7493" s="58" t="s">
        <v>13342</v>
      </c>
    </row>
    <row r="7494" spans="1:2" x14ac:dyDescent="0.25">
      <c r="A7494" s="57">
        <v>41112107</v>
      </c>
      <c r="B7494" s="58" t="s">
        <v>6927</v>
      </c>
    </row>
    <row r="7495" spans="1:2" x14ac:dyDescent="0.25">
      <c r="A7495" s="57">
        <v>41112108</v>
      </c>
      <c r="B7495" s="58" t="s">
        <v>14354</v>
      </c>
    </row>
    <row r="7496" spans="1:2" x14ac:dyDescent="0.25">
      <c r="A7496" s="57">
        <v>41112201</v>
      </c>
      <c r="B7496" s="58" t="s">
        <v>2296</v>
      </c>
    </row>
    <row r="7497" spans="1:2" x14ac:dyDescent="0.25">
      <c r="A7497" s="57">
        <v>41112202</v>
      </c>
      <c r="B7497" s="58" t="s">
        <v>7069</v>
      </c>
    </row>
    <row r="7498" spans="1:2" x14ac:dyDescent="0.25">
      <c r="A7498" s="57">
        <v>41112203</v>
      </c>
      <c r="B7498" s="58" t="s">
        <v>11975</v>
      </c>
    </row>
    <row r="7499" spans="1:2" x14ac:dyDescent="0.25">
      <c r="A7499" s="57">
        <v>41112204</v>
      </c>
      <c r="B7499" s="58" t="s">
        <v>6738</v>
      </c>
    </row>
    <row r="7500" spans="1:2" x14ac:dyDescent="0.25">
      <c r="A7500" s="57">
        <v>41112205</v>
      </c>
      <c r="B7500" s="58" t="s">
        <v>5584</v>
      </c>
    </row>
    <row r="7501" spans="1:2" x14ac:dyDescent="0.25">
      <c r="A7501" s="57">
        <v>41112206</v>
      </c>
      <c r="B7501" s="58" t="s">
        <v>148</v>
      </c>
    </row>
    <row r="7502" spans="1:2" x14ac:dyDescent="0.25">
      <c r="A7502" s="57">
        <v>41112207</v>
      </c>
      <c r="B7502" s="58" t="s">
        <v>3177</v>
      </c>
    </row>
    <row r="7503" spans="1:2" x14ac:dyDescent="0.25">
      <c r="A7503" s="57">
        <v>41112209</v>
      </c>
      <c r="B7503" s="58" t="s">
        <v>3602</v>
      </c>
    </row>
    <row r="7504" spans="1:2" x14ac:dyDescent="0.25">
      <c r="A7504" s="57">
        <v>41112210</v>
      </c>
      <c r="B7504" s="58" t="s">
        <v>12238</v>
      </c>
    </row>
    <row r="7505" spans="1:2" x14ac:dyDescent="0.25">
      <c r="A7505" s="57">
        <v>41112211</v>
      </c>
      <c r="B7505" s="58" t="s">
        <v>798</v>
      </c>
    </row>
    <row r="7506" spans="1:2" x14ac:dyDescent="0.25">
      <c r="A7506" s="57">
        <v>41112212</v>
      </c>
      <c r="B7506" s="58" t="s">
        <v>9160</v>
      </c>
    </row>
    <row r="7507" spans="1:2" x14ac:dyDescent="0.25">
      <c r="A7507" s="57">
        <v>41112213</v>
      </c>
      <c r="B7507" s="58" t="s">
        <v>166</v>
      </c>
    </row>
    <row r="7508" spans="1:2" x14ac:dyDescent="0.25">
      <c r="A7508" s="57">
        <v>41112214</v>
      </c>
      <c r="B7508" s="58" t="s">
        <v>15863</v>
      </c>
    </row>
    <row r="7509" spans="1:2" x14ac:dyDescent="0.25">
      <c r="A7509" s="57">
        <v>41112215</v>
      </c>
      <c r="B7509" s="58" t="s">
        <v>2935</v>
      </c>
    </row>
    <row r="7510" spans="1:2" x14ac:dyDescent="0.25">
      <c r="A7510" s="57">
        <v>41112216</v>
      </c>
      <c r="B7510" s="58" t="s">
        <v>686</v>
      </c>
    </row>
    <row r="7511" spans="1:2" x14ac:dyDescent="0.25">
      <c r="A7511" s="57">
        <v>41112217</v>
      </c>
      <c r="B7511" s="58" t="s">
        <v>14317</v>
      </c>
    </row>
    <row r="7512" spans="1:2" x14ac:dyDescent="0.25">
      <c r="A7512" s="57">
        <v>41112218</v>
      </c>
      <c r="B7512" s="58" t="s">
        <v>14963</v>
      </c>
    </row>
    <row r="7513" spans="1:2" x14ac:dyDescent="0.25">
      <c r="A7513" s="57">
        <v>41112219</v>
      </c>
      <c r="B7513" s="58" t="s">
        <v>3934</v>
      </c>
    </row>
    <row r="7514" spans="1:2" x14ac:dyDescent="0.25">
      <c r="A7514" s="57">
        <v>41112220</v>
      </c>
      <c r="B7514" s="58" t="s">
        <v>4655</v>
      </c>
    </row>
    <row r="7515" spans="1:2" x14ac:dyDescent="0.25">
      <c r="A7515" s="57">
        <v>41112221</v>
      </c>
      <c r="B7515" s="58" t="s">
        <v>17713</v>
      </c>
    </row>
    <row r="7516" spans="1:2" x14ac:dyDescent="0.25">
      <c r="A7516" s="57">
        <v>41112301</v>
      </c>
      <c r="B7516" s="58" t="s">
        <v>921</v>
      </c>
    </row>
    <row r="7517" spans="1:2" x14ac:dyDescent="0.25">
      <c r="A7517" s="57">
        <v>41112302</v>
      </c>
      <c r="B7517" s="58" t="s">
        <v>17030</v>
      </c>
    </row>
    <row r="7518" spans="1:2" x14ac:dyDescent="0.25">
      <c r="A7518" s="57">
        <v>41112303</v>
      </c>
      <c r="B7518" s="58" t="s">
        <v>206</v>
      </c>
    </row>
    <row r="7519" spans="1:2" x14ac:dyDescent="0.25">
      <c r="A7519" s="57">
        <v>41112304</v>
      </c>
      <c r="B7519" s="58" t="s">
        <v>13616</v>
      </c>
    </row>
    <row r="7520" spans="1:2" x14ac:dyDescent="0.25">
      <c r="A7520" s="57">
        <v>41112401</v>
      </c>
      <c r="B7520" s="58" t="s">
        <v>11798</v>
      </c>
    </row>
    <row r="7521" spans="1:2" x14ac:dyDescent="0.25">
      <c r="A7521" s="57">
        <v>41112402</v>
      </c>
      <c r="B7521" s="58" t="s">
        <v>2575</v>
      </c>
    </row>
    <row r="7522" spans="1:2" x14ac:dyDescent="0.25">
      <c r="A7522" s="57">
        <v>41112403</v>
      </c>
      <c r="B7522" s="58" t="s">
        <v>17452</v>
      </c>
    </row>
    <row r="7523" spans="1:2" x14ac:dyDescent="0.25">
      <c r="A7523" s="57">
        <v>41112404</v>
      </c>
      <c r="B7523" s="58" t="s">
        <v>1804</v>
      </c>
    </row>
    <row r="7524" spans="1:2" x14ac:dyDescent="0.25">
      <c r="A7524" s="57">
        <v>41112405</v>
      </c>
      <c r="B7524" s="58" t="s">
        <v>7505</v>
      </c>
    </row>
    <row r="7525" spans="1:2" x14ac:dyDescent="0.25">
      <c r="A7525" s="57">
        <v>41112406</v>
      </c>
      <c r="B7525" s="58" t="s">
        <v>10278</v>
      </c>
    </row>
    <row r="7526" spans="1:2" x14ac:dyDescent="0.25">
      <c r="A7526" s="57">
        <v>41112407</v>
      </c>
      <c r="B7526" s="58" t="s">
        <v>5107</v>
      </c>
    </row>
    <row r="7527" spans="1:2" x14ac:dyDescent="0.25">
      <c r="A7527" s="57">
        <v>41112408</v>
      </c>
      <c r="B7527" s="58" t="s">
        <v>1010</v>
      </c>
    </row>
    <row r="7528" spans="1:2" x14ac:dyDescent="0.25">
      <c r="A7528" s="57">
        <v>41112409</v>
      </c>
      <c r="B7528" s="58" t="s">
        <v>17046</v>
      </c>
    </row>
    <row r="7529" spans="1:2" x14ac:dyDescent="0.25">
      <c r="A7529" s="57">
        <v>41112410</v>
      </c>
      <c r="B7529" s="58" t="s">
        <v>8381</v>
      </c>
    </row>
    <row r="7530" spans="1:2" x14ac:dyDescent="0.25">
      <c r="A7530" s="57">
        <v>41112411</v>
      </c>
      <c r="B7530" s="58" t="s">
        <v>6588</v>
      </c>
    </row>
    <row r="7531" spans="1:2" x14ac:dyDescent="0.25">
      <c r="A7531" s="57">
        <v>41112501</v>
      </c>
      <c r="B7531" s="58" t="s">
        <v>6692</v>
      </c>
    </row>
    <row r="7532" spans="1:2" x14ac:dyDescent="0.25">
      <c r="A7532" s="57">
        <v>41112502</v>
      </c>
      <c r="B7532" s="58" t="s">
        <v>3411</v>
      </c>
    </row>
    <row r="7533" spans="1:2" x14ac:dyDescent="0.25">
      <c r="A7533" s="57">
        <v>41112503</v>
      </c>
      <c r="B7533" s="58" t="s">
        <v>10785</v>
      </c>
    </row>
    <row r="7534" spans="1:2" x14ac:dyDescent="0.25">
      <c r="A7534" s="57">
        <v>41112504</v>
      </c>
      <c r="B7534" s="58" t="s">
        <v>5689</v>
      </c>
    </row>
    <row r="7535" spans="1:2" x14ac:dyDescent="0.25">
      <c r="A7535" s="57">
        <v>41112505</v>
      </c>
      <c r="B7535" s="58" t="s">
        <v>15168</v>
      </c>
    </row>
    <row r="7536" spans="1:2" x14ac:dyDescent="0.25">
      <c r="A7536" s="57">
        <v>41112506</v>
      </c>
      <c r="B7536" s="58" t="s">
        <v>13958</v>
      </c>
    </row>
    <row r="7537" spans="1:2" x14ac:dyDescent="0.25">
      <c r="A7537" s="57">
        <v>41112508</v>
      </c>
      <c r="B7537" s="58" t="s">
        <v>17975</v>
      </c>
    </row>
    <row r="7538" spans="1:2" x14ac:dyDescent="0.25">
      <c r="A7538" s="57">
        <v>41112509</v>
      </c>
      <c r="B7538" s="58" t="s">
        <v>2887</v>
      </c>
    </row>
    <row r="7539" spans="1:2" x14ac:dyDescent="0.25">
      <c r="A7539" s="57">
        <v>41112510</v>
      </c>
      <c r="B7539" s="58" t="s">
        <v>18614</v>
      </c>
    </row>
    <row r="7540" spans="1:2" x14ac:dyDescent="0.25">
      <c r="A7540" s="57">
        <v>41112511</v>
      </c>
      <c r="B7540" s="58" t="s">
        <v>495</v>
      </c>
    </row>
    <row r="7541" spans="1:2" x14ac:dyDescent="0.25">
      <c r="A7541" s="57">
        <v>41112512</v>
      </c>
      <c r="B7541" s="58" t="s">
        <v>13795</v>
      </c>
    </row>
    <row r="7542" spans="1:2" x14ac:dyDescent="0.25">
      <c r="A7542" s="57">
        <v>41112513</v>
      </c>
      <c r="B7542" s="58" t="s">
        <v>1137</v>
      </c>
    </row>
    <row r="7543" spans="1:2" x14ac:dyDescent="0.25">
      <c r="A7543" s="57">
        <v>41112514</v>
      </c>
      <c r="B7543" s="58" t="s">
        <v>573</v>
      </c>
    </row>
    <row r="7544" spans="1:2" x14ac:dyDescent="0.25">
      <c r="A7544" s="57">
        <v>41112516</v>
      </c>
      <c r="B7544" s="58" t="s">
        <v>16243</v>
      </c>
    </row>
    <row r="7545" spans="1:2" x14ac:dyDescent="0.25">
      <c r="A7545" s="57">
        <v>41112601</v>
      </c>
      <c r="B7545" s="58" t="s">
        <v>17414</v>
      </c>
    </row>
    <row r="7546" spans="1:2" x14ac:dyDescent="0.25">
      <c r="A7546" s="57">
        <v>41112602</v>
      </c>
      <c r="B7546" s="58" t="s">
        <v>65</v>
      </c>
    </row>
    <row r="7547" spans="1:2" x14ac:dyDescent="0.25">
      <c r="A7547" s="57">
        <v>41112701</v>
      </c>
      <c r="B7547" s="58" t="s">
        <v>12396</v>
      </c>
    </row>
    <row r="7548" spans="1:2" x14ac:dyDescent="0.25">
      <c r="A7548" s="57">
        <v>41112702</v>
      </c>
      <c r="B7548" s="58" t="s">
        <v>15189</v>
      </c>
    </row>
    <row r="7549" spans="1:2" x14ac:dyDescent="0.25">
      <c r="A7549" s="57">
        <v>41112704</v>
      </c>
      <c r="B7549" s="58" t="s">
        <v>14022</v>
      </c>
    </row>
    <row r="7550" spans="1:2" x14ac:dyDescent="0.25">
      <c r="A7550" s="57">
        <v>41112801</v>
      </c>
      <c r="B7550" s="58" t="s">
        <v>14881</v>
      </c>
    </row>
    <row r="7551" spans="1:2" x14ac:dyDescent="0.25">
      <c r="A7551" s="57">
        <v>41112802</v>
      </c>
      <c r="B7551" s="58" t="s">
        <v>2962</v>
      </c>
    </row>
    <row r="7552" spans="1:2" x14ac:dyDescent="0.25">
      <c r="A7552" s="57">
        <v>41112803</v>
      </c>
      <c r="B7552" s="58" t="s">
        <v>17327</v>
      </c>
    </row>
    <row r="7553" spans="1:2" x14ac:dyDescent="0.25">
      <c r="A7553" s="57">
        <v>41112901</v>
      </c>
      <c r="B7553" s="58" t="s">
        <v>13265</v>
      </c>
    </row>
    <row r="7554" spans="1:2" x14ac:dyDescent="0.25">
      <c r="A7554" s="57">
        <v>41112902</v>
      </c>
      <c r="B7554" s="58" t="s">
        <v>10786</v>
      </c>
    </row>
    <row r="7555" spans="1:2" x14ac:dyDescent="0.25">
      <c r="A7555" s="57">
        <v>41112903</v>
      </c>
      <c r="B7555" s="58" t="s">
        <v>1467</v>
      </c>
    </row>
    <row r="7556" spans="1:2" x14ac:dyDescent="0.25">
      <c r="A7556" s="57">
        <v>41112904</v>
      </c>
      <c r="B7556" s="58" t="s">
        <v>12462</v>
      </c>
    </row>
    <row r="7557" spans="1:2" x14ac:dyDescent="0.25">
      <c r="A7557" s="57">
        <v>41113001</v>
      </c>
      <c r="B7557" s="58" t="s">
        <v>13572</v>
      </c>
    </row>
    <row r="7558" spans="1:2" x14ac:dyDescent="0.25">
      <c r="A7558" s="57">
        <v>41113002</v>
      </c>
      <c r="B7558" s="58" t="s">
        <v>2228</v>
      </c>
    </row>
    <row r="7559" spans="1:2" x14ac:dyDescent="0.25">
      <c r="A7559" s="57">
        <v>41113003</v>
      </c>
      <c r="B7559" s="58" t="s">
        <v>6062</v>
      </c>
    </row>
    <row r="7560" spans="1:2" x14ac:dyDescent="0.25">
      <c r="A7560" s="57">
        <v>41113004</v>
      </c>
      <c r="B7560" s="58" t="s">
        <v>11597</v>
      </c>
    </row>
    <row r="7561" spans="1:2" x14ac:dyDescent="0.25">
      <c r="A7561" s="57">
        <v>41113005</v>
      </c>
      <c r="B7561" s="58" t="s">
        <v>2234</v>
      </c>
    </row>
    <row r="7562" spans="1:2" x14ac:dyDescent="0.25">
      <c r="A7562" s="57">
        <v>41113006</v>
      </c>
      <c r="B7562" s="58" t="s">
        <v>9558</v>
      </c>
    </row>
    <row r="7563" spans="1:2" x14ac:dyDescent="0.25">
      <c r="A7563" s="57">
        <v>41113007</v>
      </c>
      <c r="B7563" s="58" t="s">
        <v>9055</v>
      </c>
    </row>
    <row r="7564" spans="1:2" x14ac:dyDescent="0.25">
      <c r="A7564" s="57">
        <v>41113008</v>
      </c>
      <c r="B7564" s="58" t="s">
        <v>14530</v>
      </c>
    </row>
    <row r="7565" spans="1:2" x14ac:dyDescent="0.25">
      <c r="A7565" s="57">
        <v>41113009</v>
      </c>
      <c r="B7565" s="58" t="s">
        <v>15186</v>
      </c>
    </row>
    <row r="7566" spans="1:2" x14ac:dyDescent="0.25">
      <c r="A7566" s="57">
        <v>41113010</v>
      </c>
      <c r="B7566" s="58" t="s">
        <v>17730</v>
      </c>
    </row>
    <row r="7567" spans="1:2" x14ac:dyDescent="0.25">
      <c r="A7567" s="57">
        <v>41113023</v>
      </c>
      <c r="B7567" s="58" t="s">
        <v>10949</v>
      </c>
    </row>
    <row r="7568" spans="1:2" x14ac:dyDescent="0.25">
      <c r="A7568" s="57">
        <v>41113024</v>
      </c>
      <c r="B7568" s="58" t="s">
        <v>11282</v>
      </c>
    </row>
    <row r="7569" spans="1:2" x14ac:dyDescent="0.25">
      <c r="A7569" s="57">
        <v>41113025</v>
      </c>
      <c r="B7569" s="58" t="s">
        <v>8273</v>
      </c>
    </row>
    <row r="7570" spans="1:2" x14ac:dyDescent="0.25">
      <c r="A7570" s="57">
        <v>41113026</v>
      </c>
      <c r="B7570" s="58" t="s">
        <v>2162</v>
      </c>
    </row>
    <row r="7571" spans="1:2" x14ac:dyDescent="0.25">
      <c r="A7571" s="57">
        <v>41113027</v>
      </c>
      <c r="B7571" s="58" t="s">
        <v>13146</v>
      </c>
    </row>
    <row r="7572" spans="1:2" x14ac:dyDescent="0.25">
      <c r="A7572" s="57">
        <v>41113029</v>
      </c>
      <c r="B7572" s="58" t="s">
        <v>15561</v>
      </c>
    </row>
    <row r="7573" spans="1:2" x14ac:dyDescent="0.25">
      <c r="A7573" s="57">
        <v>41113030</v>
      </c>
      <c r="B7573" s="58" t="s">
        <v>18619</v>
      </c>
    </row>
    <row r="7574" spans="1:2" x14ac:dyDescent="0.25">
      <c r="A7574" s="57">
        <v>41113031</v>
      </c>
      <c r="B7574" s="58" t="s">
        <v>16635</v>
      </c>
    </row>
    <row r="7575" spans="1:2" x14ac:dyDescent="0.25">
      <c r="A7575" s="57">
        <v>41113033</v>
      </c>
      <c r="B7575" s="58" t="s">
        <v>14922</v>
      </c>
    </row>
    <row r="7576" spans="1:2" x14ac:dyDescent="0.25">
      <c r="A7576" s="57">
        <v>41113034</v>
      </c>
      <c r="B7576" s="58" t="s">
        <v>18395</v>
      </c>
    </row>
    <row r="7577" spans="1:2" x14ac:dyDescent="0.25">
      <c r="A7577" s="57">
        <v>41113035</v>
      </c>
      <c r="B7577" s="58" t="s">
        <v>11677</v>
      </c>
    </row>
    <row r="7578" spans="1:2" x14ac:dyDescent="0.25">
      <c r="A7578" s="57">
        <v>41113036</v>
      </c>
      <c r="B7578" s="58" t="s">
        <v>16428</v>
      </c>
    </row>
    <row r="7579" spans="1:2" x14ac:dyDescent="0.25">
      <c r="A7579" s="57">
        <v>41113037</v>
      </c>
      <c r="B7579" s="58" t="s">
        <v>8230</v>
      </c>
    </row>
    <row r="7580" spans="1:2" x14ac:dyDescent="0.25">
      <c r="A7580" s="57">
        <v>41113101</v>
      </c>
      <c r="B7580" s="58" t="s">
        <v>4193</v>
      </c>
    </row>
    <row r="7581" spans="1:2" x14ac:dyDescent="0.25">
      <c r="A7581" s="57">
        <v>41113102</v>
      </c>
      <c r="B7581" s="58" t="s">
        <v>700</v>
      </c>
    </row>
    <row r="7582" spans="1:2" x14ac:dyDescent="0.25">
      <c r="A7582" s="57">
        <v>41113103</v>
      </c>
      <c r="B7582" s="58" t="s">
        <v>13188</v>
      </c>
    </row>
    <row r="7583" spans="1:2" x14ac:dyDescent="0.25">
      <c r="A7583" s="57">
        <v>41113104</v>
      </c>
      <c r="B7583" s="58" t="s">
        <v>7032</v>
      </c>
    </row>
    <row r="7584" spans="1:2" x14ac:dyDescent="0.25">
      <c r="A7584" s="57">
        <v>41113105</v>
      </c>
      <c r="B7584" s="58" t="s">
        <v>1724</v>
      </c>
    </row>
    <row r="7585" spans="1:2" x14ac:dyDescent="0.25">
      <c r="A7585" s="57">
        <v>41113106</v>
      </c>
      <c r="B7585" s="58" t="s">
        <v>6146</v>
      </c>
    </row>
    <row r="7586" spans="1:2" x14ac:dyDescent="0.25">
      <c r="A7586" s="57">
        <v>41113107</v>
      </c>
      <c r="B7586" s="58" t="s">
        <v>16294</v>
      </c>
    </row>
    <row r="7587" spans="1:2" x14ac:dyDescent="0.25">
      <c r="A7587" s="57">
        <v>41113108</v>
      </c>
      <c r="B7587" s="58" t="s">
        <v>7300</v>
      </c>
    </row>
    <row r="7588" spans="1:2" x14ac:dyDescent="0.25">
      <c r="A7588" s="57">
        <v>41113109</v>
      </c>
      <c r="B7588" s="58" t="s">
        <v>12905</v>
      </c>
    </row>
    <row r="7589" spans="1:2" x14ac:dyDescent="0.25">
      <c r="A7589" s="57">
        <v>41113110</v>
      </c>
      <c r="B7589" s="58" t="s">
        <v>5335</v>
      </c>
    </row>
    <row r="7590" spans="1:2" x14ac:dyDescent="0.25">
      <c r="A7590" s="57">
        <v>41113111</v>
      </c>
      <c r="B7590" s="58" t="s">
        <v>11015</v>
      </c>
    </row>
    <row r="7591" spans="1:2" x14ac:dyDescent="0.25">
      <c r="A7591" s="57">
        <v>41113112</v>
      </c>
      <c r="B7591" s="58" t="s">
        <v>13185</v>
      </c>
    </row>
    <row r="7592" spans="1:2" x14ac:dyDescent="0.25">
      <c r="A7592" s="57">
        <v>41113113</v>
      </c>
      <c r="B7592" s="58" t="s">
        <v>15788</v>
      </c>
    </row>
    <row r="7593" spans="1:2" x14ac:dyDescent="0.25">
      <c r="A7593" s="57">
        <v>41113114</v>
      </c>
      <c r="B7593" s="58" t="s">
        <v>17934</v>
      </c>
    </row>
    <row r="7594" spans="1:2" x14ac:dyDescent="0.25">
      <c r="A7594" s="57">
        <v>41113115</v>
      </c>
      <c r="B7594" s="58" t="s">
        <v>13505</v>
      </c>
    </row>
    <row r="7595" spans="1:2" x14ac:dyDescent="0.25">
      <c r="A7595" s="57">
        <v>41113116</v>
      </c>
      <c r="B7595" s="58" t="s">
        <v>6382</v>
      </c>
    </row>
    <row r="7596" spans="1:2" x14ac:dyDescent="0.25">
      <c r="A7596" s="57">
        <v>41113117</v>
      </c>
      <c r="B7596" s="58" t="s">
        <v>4332</v>
      </c>
    </row>
    <row r="7597" spans="1:2" x14ac:dyDescent="0.25">
      <c r="A7597" s="57">
        <v>41113118</v>
      </c>
      <c r="B7597" s="58" t="s">
        <v>7299</v>
      </c>
    </row>
    <row r="7598" spans="1:2" x14ac:dyDescent="0.25">
      <c r="A7598" s="57">
        <v>41113119</v>
      </c>
      <c r="B7598" s="58" t="s">
        <v>502</v>
      </c>
    </row>
    <row r="7599" spans="1:2" x14ac:dyDescent="0.25">
      <c r="A7599" s="57">
        <v>41113301</v>
      </c>
      <c r="B7599" s="58" t="s">
        <v>10150</v>
      </c>
    </row>
    <row r="7600" spans="1:2" x14ac:dyDescent="0.25">
      <c r="A7600" s="57">
        <v>41113302</v>
      </c>
      <c r="B7600" s="58" t="s">
        <v>8489</v>
      </c>
    </row>
    <row r="7601" spans="1:2" x14ac:dyDescent="0.25">
      <c r="A7601" s="57">
        <v>41113304</v>
      </c>
      <c r="B7601" s="58" t="s">
        <v>14410</v>
      </c>
    </row>
    <row r="7602" spans="1:2" x14ac:dyDescent="0.25">
      <c r="A7602" s="57">
        <v>41113305</v>
      </c>
      <c r="B7602" s="58" t="s">
        <v>9682</v>
      </c>
    </row>
    <row r="7603" spans="1:2" x14ac:dyDescent="0.25">
      <c r="A7603" s="57">
        <v>41113306</v>
      </c>
      <c r="B7603" s="58" t="s">
        <v>5116</v>
      </c>
    </row>
    <row r="7604" spans="1:2" x14ac:dyDescent="0.25">
      <c r="A7604" s="57">
        <v>41113308</v>
      </c>
      <c r="B7604" s="58" t="s">
        <v>3424</v>
      </c>
    </row>
    <row r="7605" spans="1:2" x14ac:dyDescent="0.25">
      <c r="A7605" s="57">
        <v>41113309</v>
      </c>
      <c r="B7605" s="58" t="s">
        <v>17004</v>
      </c>
    </row>
    <row r="7606" spans="1:2" x14ac:dyDescent="0.25">
      <c r="A7606" s="57">
        <v>41113310</v>
      </c>
      <c r="B7606" s="58" t="s">
        <v>9856</v>
      </c>
    </row>
    <row r="7607" spans="1:2" x14ac:dyDescent="0.25">
      <c r="A7607" s="57">
        <v>41113311</v>
      </c>
      <c r="B7607" s="58" t="s">
        <v>16623</v>
      </c>
    </row>
    <row r="7608" spans="1:2" x14ac:dyDescent="0.25">
      <c r="A7608" s="57">
        <v>41113312</v>
      </c>
      <c r="B7608" s="58" t="s">
        <v>12274</v>
      </c>
    </row>
    <row r="7609" spans="1:2" x14ac:dyDescent="0.25">
      <c r="A7609" s="57">
        <v>41113313</v>
      </c>
      <c r="B7609" s="58" t="s">
        <v>6198</v>
      </c>
    </row>
    <row r="7610" spans="1:2" x14ac:dyDescent="0.25">
      <c r="A7610" s="57">
        <v>41113314</v>
      </c>
      <c r="B7610" s="58" t="s">
        <v>4411</v>
      </c>
    </row>
    <row r="7611" spans="1:2" x14ac:dyDescent="0.25">
      <c r="A7611" s="57">
        <v>41113315</v>
      </c>
      <c r="B7611" s="58" t="s">
        <v>7107</v>
      </c>
    </row>
    <row r="7612" spans="1:2" x14ac:dyDescent="0.25">
      <c r="A7612" s="57">
        <v>41113316</v>
      </c>
      <c r="B7612" s="58" t="s">
        <v>16990</v>
      </c>
    </row>
    <row r="7613" spans="1:2" x14ac:dyDescent="0.25">
      <c r="A7613" s="57">
        <v>41113318</v>
      </c>
      <c r="B7613" s="58" t="s">
        <v>14268</v>
      </c>
    </row>
    <row r="7614" spans="1:2" x14ac:dyDescent="0.25">
      <c r="A7614" s="57">
        <v>41113319</v>
      </c>
      <c r="B7614" s="58" t="s">
        <v>4759</v>
      </c>
    </row>
    <row r="7615" spans="1:2" x14ac:dyDescent="0.25">
      <c r="A7615" s="57">
        <v>41113320</v>
      </c>
      <c r="B7615" s="58" t="s">
        <v>4319</v>
      </c>
    </row>
    <row r="7616" spans="1:2" x14ac:dyDescent="0.25">
      <c r="A7616" s="57">
        <v>41113321</v>
      </c>
      <c r="B7616" s="58" t="s">
        <v>4050</v>
      </c>
    </row>
    <row r="7617" spans="1:2" x14ac:dyDescent="0.25">
      <c r="A7617" s="57">
        <v>41113322</v>
      </c>
      <c r="B7617" s="58" t="s">
        <v>966</v>
      </c>
    </row>
    <row r="7618" spans="1:2" x14ac:dyDescent="0.25">
      <c r="A7618" s="57">
        <v>41113323</v>
      </c>
      <c r="B7618" s="58" t="s">
        <v>6890</v>
      </c>
    </row>
    <row r="7619" spans="1:2" x14ac:dyDescent="0.25">
      <c r="A7619" s="57">
        <v>41113401</v>
      </c>
      <c r="B7619" s="58" t="s">
        <v>1874</v>
      </c>
    </row>
    <row r="7620" spans="1:2" x14ac:dyDescent="0.25">
      <c r="A7620" s="57">
        <v>41113402</v>
      </c>
      <c r="B7620" s="58" t="s">
        <v>17041</v>
      </c>
    </row>
    <row r="7621" spans="1:2" x14ac:dyDescent="0.25">
      <c r="A7621" s="57">
        <v>41113403</v>
      </c>
      <c r="B7621" s="58" t="s">
        <v>11261</v>
      </c>
    </row>
    <row r="7622" spans="1:2" x14ac:dyDescent="0.25">
      <c r="A7622" s="57">
        <v>41113404</v>
      </c>
      <c r="B7622" s="58" t="s">
        <v>6833</v>
      </c>
    </row>
    <row r="7623" spans="1:2" x14ac:dyDescent="0.25">
      <c r="A7623" s="57">
        <v>41113405</v>
      </c>
      <c r="B7623" s="58" t="s">
        <v>18583</v>
      </c>
    </row>
    <row r="7624" spans="1:2" x14ac:dyDescent="0.25">
      <c r="A7624" s="57">
        <v>41113406</v>
      </c>
      <c r="B7624" s="58" t="s">
        <v>1887</v>
      </c>
    </row>
    <row r="7625" spans="1:2" x14ac:dyDescent="0.25">
      <c r="A7625" s="57">
        <v>41113407</v>
      </c>
      <c r="B7625" s="58" t="s">
        <v>5427</v>
      </c>
    </row>
    <row r="7626" spans="1:2" x14ac:dyDescent="0.25">
      <c r="A7626" s="57">
        <v>41113601</v>
      </c>
      <c r="B7626" s="58" t="s">
        <v>15489</v>
      </c>
    </row>
    <row r="7627" spans="1:2" x14ac:dyDescent="0.25">
      <c r="A7627" s="57">
        <v>41113602</v>
      </c>
      <c r="B7627" s="58" t="s">
        <v>6563</v>
      </c>
    </row>
    <row r="7628" spans="1:2" x14ac:dyDescent="0.25">
      <c r="A7628" s="57">
        <v>41113603</v>
      </c>
      <c r="B7628" s="58" t="s">
        <v>7005</v>
      </c>
    </row>
    <row r="7629" spans="1:2" x14ac:dyDescent="0.25">
      <c r="A7629" s="57">
        <v>41113604</v>
      </c>
      <c r="B7629" s="58" t="s">
        <v>13581</v>
      </c>
    </row>
    <row r="7630" spans="1:2" x14ac:dyDescent="0.25">
      <c r="A7630" s="57">
        <v>41113605</v>
      </c>
      <c r="B7630" s="58" t="s">
        <v>5944</v>
      </c>
    </row>
    <row r="7631" spans="1:2" x14ac:dyDescent="0.25">
      <c r="A7631" s="57">
        <v>41113606</v>
      </c>
      <c r="B7631" s="58" t="s">
        <v>784</v>
      </c>
    </row>
    <row r="7632" spans="1:2" x14ac:dyDescent="0.25">
      <c r="A7632" s="57">
        <v>41113607</v>
      </c>
      <c r="B7632" s="58" t="s">
        <v>5783</v>
      </c>
    </row>
    <row r="7633" spans="1:2" x14ac:dyDescent="0.25">
      <c r="A7633" s="57">
        <v>41113608</v>
      </c>
      <c r="B7633" s="58" t="s">
        <v>10375</v>
      </c>
    </row>
    <row r="7634" spans="1:2" x14ac:dyDescent="0.25">
      <c r="A7634" s="57">
        <v>41113611</v>
      </c>
      <c r="B7634" s="58" t="s">
        <v>12439</v>
      </c>
    </row>
    <row r="7635" spans="1:2" x14ac:dyDescent="0.25">
      <c r="A7635" s="57">
        <v>41113612</v>
      </c>
      <c r="B7635" s="58" t="s">
        <v>9363</v>
      </c>
    </row>
    <row r="7636" spans="1:2" x14ac:dyDescent="0.25">
      <c r="A7636" s="57">
        <v>41113613</v>
      </c>
      <c r="B7636" s="58" t="s">
        <v>894</v>
      </c>
    </row>
    <row r="7637" spans="1:2" x14ac:dyDescent="0.25">
      <c r="A7637" s="57">
        <v>41113614</v>
      </c>
      <c r="B7637" s="58" t="s">
        <v>14079</v>
      </c>
    </row>
    <row r="7638" spans="1:2" x14ac:dyDescent="0.25">
      <c r="A7638" s="57">
        <v>41113615</v>
      </c>
      <c r="B7638" s="58" t="s">
        <v>3047</v>
      </c>
    </row>
    <row r="7639" spans="1:2" x14ac:dyDescent="0.25">
      <c r="A7639" s="57">
        <v>41113616</v>
      </c>
      <c r="B7639" s="58" t="s">
        <v>8099</v>
      </c>
    </row>
    <row r="7640" spans="1:2" x14ac:dyDescent="0.25">
      <c r="A7640" s="57">
        <v>41113617</v>
      </c>
      <c r="B7640" s="58" t="s">
        <v>7748</v>
      </c>
    </row>
    <row r="7641" spans="1:2" x14ac:dyDescent="0.25">
      <c r="A7641" s="57">
        <v>41113618</v>
      </c>
      <c r="B7641" s="58" t="s">
        <v>14161</v>
      </c>
    </row>
    <row r="7642" spans="1:2" x14ac:dyDescent="0.25">
      <c r="A7642" s="57">
        <v>41113619</v>
      </c>
      <c r="B7642" s="58" t="s">
        <v>449</v>
      </c>
    </row>
    <row r="7643" spans="1:2" x14ac:dyDescent="0.25">
      <c r="A7643" s="57">
        <v>41113620</v>
      </c>
      <c r="B7643" s="58" t="s">
        <v>9501</v>
      </c>
    </row>
    <row r="7644" spans="1:2" x14ac:dyDescent="0.25">
      <c r="A7644" s="57">
        <v>41113621</v>
      </c>
      <c r="B7644" s="58" t="s">
        <v>4647</v>
      </c>
    </row>
    <row r="7645" spans="1:2" x14ac:dyDescent="0.25">
      <c r="A7645" s="57">
        <v>41113622</v>
      </c>
      <c r="B7645" s="58" t="s">
        <v>16408</v>
      </c>
    </row>
    <row r="7646" spans="1:2" x14ac:dyDescent="0.25">
      <c r="A7646" s="57">
        <v>41113623</v>
      </c>
      <c r="B7646" s="58" t="s">
        <v>17136</v>
      </c>
    </row>
    <row r="7647" spans="1:2" x14ac:dyDescent="0.25">
      <c r="A7647" s="57">
        <v>41113624</v>
      </c>
      <c r="B7647" s="58" t="s">
        <v>10272</v>
      </c>
    </row>
    <row r="7648" spans="1:2" x14ac:dyDescent="0.25">
      <c r="A7648" s="57">
        <v>41113625</v>
      </c>
      <c r="B7648" s="58" t="s">
        <v>16671</v>
      </c>
    </row>
    <row r="7649" spans="1:2" x14ac:dyDescent="0.25">
      <c r="A7649" s="57">
        <v>41113626</v>
      </c>
      <c r="B7649" s="58" t="s">
        <v>9847</v>
      </c>
    </row>
    <row r="7650" spans="1:2" x14ac:dyDescent="0.25">
      <c r="A7650" s="57">
        <v>41113627</v>
      </c>
      <c r="B7650" s="58" t="s">
        <v>6967</v>
      </c>
    </row>
    <row r="7651" spans="1:2" x14ac:dyDescent="0.25">
      <c r="A7651" s="57">
        <v>41113628</v>
      </c>
      <c r="B7651" s="58" t="s">
        <v>10175</v>
      </c>
    </row>
    <row r="7652" spans="1:2" x14ac:dyDescent="0.25">
      <c r="A7652" s="57">
        <v>41113629</v>
      </c>
      <c r="B7652" s="58" t="s">
        <v>3315</v>
      </c>
    </row>
    <row r="7653" spans="1:2" x14ac:dyDescent="0.25">
      <c r="A7653" s="57">
        <v>41113630</v>
      </c>
      <c r="B7653" s="58" t="s">
        <v>3820</v>
      </c>
    </row>
    <row r="7654" spans="1:2" x14ac:dyDescent="0.25">
      <c r="A7654" s="57">
        <v>41113631</v>
      </c>
      <c r="B7654" s="58" t="s">
        <v>10937</v>
      </c>
    </row>
    <row r="7655" spans="1:2" x14ac:dyDescent="0.25">
      <c r="A7655" s="57">
        <v>41113632</v>
      </c>
      <c r="B7655" s="58" t="s">
        <v>14464</v>
      </c>
    </row>
    <row r="7656" spans="1:2" x14ac:dyDescent="0.25">
      <c r="A7656" s="57">
        <v>41113633</v>
      </c>
      <c r="B7656" s="58" t="s">
        <v>1079</v>
      </c>
    </row>
    <row r="7657" spans="1:2" x14ac:dyDescent="0.25">
      <c r="A7657" s="57">
        <v>41113634</v>
      </c>
      <c r="B7657" s="58" t="s">
        <v>16372</v>
      </c>
    </row>
    <row r="7658" spans="1:2" x14ac:dyDescent="0.25">
      <c r="A7658" s="57">
        <v>41113635</v>
      </c>
      <c r="B7658" s="58" t="s">
        <v>18643</v>
      </c>
    </row>
    <row r="7659" spans="1:2" x14ac:dyDescent="0.25">
      <c r="A7659" s="57">
        <v>41113636</v>
      </c>
      <c r="B7659" s="58" t="s">
        <v>11355</v>
      </c>
    </row>
    <row r="7660" spans="1:2" x14ac:dyDescent="0.25">
      <c r="A7660" s="57">
        <v>41113637</v>
      </c>
      <c r="B7660" s="58" t="s">
        <v>5731</v>
      </c>
    </row>
    <row r="7661" spans="1:2" x14ac:dyDescent="0.25">
      <c r="A7661" s="57">
        <v>41113638</v>
      </c>
      <c r="B7661" s="58" t="s">
        <v>18210</v>
      </c>
    </row>
    <row r="7662" spans="1:2" x14ac:dyDescent="0.25">
      <c r="A7662" s="57">
        <v>41113639</v>
      </c>
      <c r="B7662" s="58" t="s">
        <v>5673</v>
      </c>
    </row>
    <row r="7663" spans="1:2" x14ac:dyDescent="0.25">
      <c r="A7663" s="57">
        <v>41113640</v>
      </c>
      <c r="B7663" s="58" t="s">
        <v>10250</v>
      </c>
    </row>
    <row r="7664" spans="1:2" x14ac:dyDescent="0.25">
      <c r="A7664" s="57">
        <v>41113641</v>
      </c>
      <c r="B7664" s="58" t="s">
        <v>14186</v>
      </c>
    </row>
    <row r="7665" spans="1:2" x14ac:dyDescent="0.25">
      <c r="A7665" s="57">
        <v>41113642</v>
      </c>
      <c r="B7665" s="58" t="s">
        <v>1470</v>
      </c>
    </row>
    <row r="7666" spans="1:2" x14ac:dyDescent="0.25">
      <c r="A7666" s="57">
        <v>41113643</v>
      </c>
      <c r="B7666" s="58" t="s">
        <v>3825</v>
      </c>
    </row>
    <row r="7667" spans="1:2" x14ac:dyDescent="0.25">
      <c r="A7667" s="57">
        <v>41113644</v>
      </c>
      <c r="B7667" s="58" t="s">
        <v>17194</v>
      </c>
    </row>
    <row r="7668" spans="1:2" x14ac:dyDescent="0.25">
      <c r="A7668" s="57">
        <v>41113645</v>
      </c>
      <c r="B7668" s="58" t="s">
        <v>5238</v>
      </c>
    </row>
    <row r="7669" spans="1:2" x14ac:dyDescent="0.25">
      <c r="A7669" s="57">
        <v>41113646</v>
      </c>
      <c r="B7669" s="58" t="s">
        <v>13549</v>
      </c>
    </row>
    <row r="7670" spans="1:2" x14ac:dyDescent="0.25">
      <c r="A7670" s="57">
        <v>41113647</v>
      </c>
      <c r="B7670" s="58" t="s">
        <v>11289</v>
      </c>
    </row>
    <row r="7671" spans="1:2" x14ac:dyDescent="0.25">
      <c r="A7671" s="57">
        <v>41113648</v>
      </c>
      <c r="B7671" s="58" t="s">
        <v>14367</v>
      </c>
    </row>
    <row r="7672" spans="1:2" x14ac:dyDescent="0.25">
      <c r="A7672" s="57">
        <v>41113701</v>
      </c>
      <c r="B7672" s="58" t="s">
        <v>1050</v>
      </c>
    </row>
    <row r="7673" spans="1:2" x14ac:dyDescent="0.25">
      <c r="A7673" s="57">
        <v>41113702</v>
      </c>
      <c r="B7673" s="58" t="s">
        <v>15673</v>
      </c>
    </row>
    <row r="7674" spans="1:2" x14ac:dyDescent="0.25">
      <c r="A7674" s="57">
        <v>41113703</v>
      </c>
      <c r="B7674" s="58" t="s">
        <v>8996</v>
      </c>
    </row>
    <row r="7675" spans="1:2" x14ac:dyDescent="0.25">
      <c r="A7675" s="57">
        <v>41113704</v>
      </c>
      <c r="B7675" s="58" t="s">
        <v>9952</v>
      </c>
    </row>
    <row r="7676" spans="1:2" x14ac:dyDescent="0.25">
      <c r="A7676" s="57">
        <v>41113705</v>
      </c>
      <c r="B7676" s="58" t="s">
        <v>8018</v>
      </c>
    </row>
    <row r="7677" spans="1:2" x14ac:dyDescent="0.25">
      <c r="A7677" s="57">
        <v>41113706</v>
      </c>
      <c r="B7677" s="58" t="s">
        <v>1065</v>
      </c>
    </row>
    <row r="7678" spans="1:2" x14ac:dyDescent="0.25">
      <c r="A7678" s="57">
        <v>41113707</v>
      </c>
      <c r="B7678" s="58" t="s">
        <v>18810</v>
      </c>
    </row>
    <row r="7679" spans="1:2" x14ac:dyDescent="0.25">
      <c r="A7679" s="57">
        <v>41113708</v>
      </c>
      <c r="B7679" s="58" t="s">
        <v>11091</v>
      </c>
    </row>
    <row r="7680" spans="1:2" x14ac:dyDescent="0.25">
      <c r="A7680" s="57">
        <v>41113709</v>
      </c>
      <c r="B7680" s="58" t="s">
        <v>1848</v>
      </c>
    </row>
    <row r="7681" spans="1:2" x14ac:dyDescent="0.25">
      <c r="A7681" s="57">
        <v>41113710</v>
      </c>
      <c r="B7681" s="58" t="s">
        <v>14422</v>
      </c>
    </row>
    <row r="7682" spans="1:2" x14ac:dyDescent="0.25">
      <c r="A7682" s="57">
        <v>41113711</v>
      </c>
      <c r="B7682" s="58" t="s">
        <v>11619</v>
      </c>
    </row>
    <row r="7683" spans="1:2" x14ac:dyDescent="0.25">
      <c r="A7683" s="57">
        <v>41113712</v>
      </c>
      <c r="B7683" s="58" t="s">
        <v>17170</v>
      </c>
    </row>
    <row r="7684" spans="1:2" x14ac:dyDescent="0.25">
      <c r="A7684" s="57">
        <v>41113713</v>
      </c>
      <c r="B7684" s="58" t="s">
        <v>11312</v>
      </c>
    </row>
    <row r="7685" spans="1:2" x14ac:dyDescent="0.25">
      <c r="A7685" s="57">
        <v>41113714</v>
      </c>
      <c r="B7685" s="58" t="s">
        <v>4924</v>
      </c>
    </row>
    <row r="7686" spans="1:2" x14ac:dyDescent="0.25">
      <c r="A7686" s="57">
        <v>41113715</v>
      </c>
      <c r="B7686" s="58" t="s">
        <v>1386</v>
      </c>
    </row>
    <row r="7687" spans="1:2" x14ac:dyDescent="0.25">
      <c r="A7687" s="57">
        <v>41113716</v>
      </c>
      <c r="B7687" s="58" t="s">
        <v>17369</v>
      </c>
    </row>
    <row r="7688" spans="1:2" x14ac:dyDescent="0.25">
      <c r="A7688" s="57">
        <v>41113717</v>
      </c>
      <c r="B7688" s="58" t="s">
        <v>9600</v>
      </c>
    </row>
    <row r="7689" spans="1:2" x14ac:dyDescent="0.25">
      <c r="A7689" s="57">
        <v>41113718</v>
      </c>
      <c r="B7689" s="58" t="s">
        <v>653</v>
      </c>
    </row>
    <row r="7690" spans="1:2" x14ac:dyDescent="0.25">
      <c r="A7690" s="57">
        <v>41113801</v>
      </c>
      <c r="B7690" s="58" t="s">
        <v>676</v>
      </c>
    </row>
    <row r="7691" spans="1:2" x14ac:dyDescent="0.25">
      <c r="A7691" s="57">
        <v>41113802</v>
      </c>
      <c r="B7691" s="58" t="s">
        <v>4772</v>
      </c>
    </row>
    <row r="7692" spans="1:2" x14ac:dyDescent="0.25">
      <c r="A7692" s="57">
        <v>41113803</v>
      </c>
      <c r="B7692" s="58" t="s">
        <v>1118</v>
      </c>
    </row>
    <row r="7693" spans="1:2" x14ac:dyDescent="0.25">
      <c r="A7693" s="57">
        <v>41113804</v>
      </c>
      <c r="B7693" s="58" t="s">
        <v>6704</v>
      </c>
    </row>
    <row r="7694" spans="1:2" x14ac:dyDescent="0.25">
      <c r="A7694" s="57">
        <v>41113805</v>
      </c>
      <c r="B7694" s="58" t="s">
        <v>4610</v>
      </c>
    </row>
    <row r="7695" spans="1:2" x14ac:dyDescent="0.25">
      <c r="A7695" s="57">
        <v>41113806</v>
      </c>
      <c r="B7695" s="58" t="s">
        <v>9097</v>
      </c>
    </row>
    <row r="7696" spans="1:2" x14ac:dyDescent="0.25">
      <c r="A7696" s="57">
        <v>41113807</v>
      </c>
      <c r="B7696" s="58" t="s">
        <v>10228</v>
      </c>
    </row>
    <row r="7697" spans="1:2" x14ac:dyDescent="0.25">
      <c r="A7697" s="57">
        <v>41113808</v>
      </c>
      <c r="B7697" s="58" t="s">
        <v>14335</v>
      </c>
    </row>
    <row r="7698" spans="1:2" x14ac:dyDescent="0.25">
      <c r="A7698" s="57">
        <v>41113901</v>
      </c>
      <c r="B7698" s="58" t="s">
        <v>10806</v>
      </c>
    </row>
    <row r="7699" spans="1:2" x14ac:dyDescent="0.25">
      <c r="A7699" s="57">
        <v>41113902</v>
      </c>
      <c r="B7699" s="58" t="s">
        <v>9167</v>
      </c>
    </row>
    <row r="7700" spans="1:2" x14ac:dyDescent="0.25">
      <c r="A7700" s="57">
        <v>41113903</v>
      </c>
      <c r="B7700" s="58" t="s">
        <v>5493</v>
      </c>
    </row>
    <row r="7701" spans="1:2" x14ac:dyDescent="0.25">
      <c r="A7701" s="57">
        <v>41113904</v>
      </c>
      <c r="B7701" s="58" t="s">
        <v>5811</v>
      </c>
    </row>
    <row r="7702" spans="1:2" x14ac:dyDescent="0.25">
      <c r="A7702" s="57">
        <v>41113905</v>
      </c>
      <c r="B7702" s="58" t="s">
        <v>17656</v>
      </c>
    </row>
    <row r="7703" spans="1:2" x14ac:dyDescent="0.25">
      <c r="A7703" s="57">
        <v>41113906</v>
      </c>
      <c r="B7703" s="58" t="s">
        <v>9068</v>
      </c>
    </row>
    <row r="7704" spans="1:2" x14ac:dyDescent="0.25">
      <c r="A7704" s="57">
        <v>41113907</v>
      </c>
      <c r="B7704" s="58" t="s">
        <v>2912</v>
      </c>
    </row>
    <row r="7705" spans="1:2" x14ac:dyDescent="0.25">
      <c r="A7705" s="57">
        <v>41113908</v>
      </c>
      <c r="B7705" s="58" t="s">
        <v>17694</v>
      </c>
    </row>
    <row r="7706" spans="1:2" x14ac:dyDescent="0.25">
      <c r="A7706" s="57">
        <v>41113909</v>
      </c>
      <c r="B7706" s="58" t="s">
        <v>7444</v>
      </c>
    </row>
    <row r="7707" spans="1:2" x14ac:dyDescent="0.25">
      <c r="A7707" s="57">
        <v>41113910</v>
      </c>
      <c r="B7707" s="58" t="s">
        <v>13306</v>
      </c>
    </row>
    <row r="7708" spans="1:2" x14ac:dyDescent="0.25">
      <c r="A7708" s="57">
        <v>41114001</v>
      </c>
      <c r="B7708" s="58" t="s">
        <v>10515</v>
      </c>
    </row>
    <row r="7709" spans="1:2" x14ac:dyDescent="0.25">
      <c r="A7709" s="57">
        <v>41114102</v>
      </c>
      <c r="B7709" s="58" t="s">
        <v>4669</v>
      </c>
    </row>
    <row r="7710" spans="1:2" x14ac:dyDescent="0.25">
      <c r="A7710" s="57">
        <v>41114103</v>
      </c>
      <c r="B7710" s="58" t="s">
        <v>14122</v>
      </c>
    </row>
    <row r="7711" spans="1:2" x14ac:dyDescent="0.25">
      <c r="A7711" s="57">
        <v>41114104</v>
      </c>
      <c r="B7711" s="58" t="s">
        <v>8195</v>
      </c>
    </row>
    <row r="7712" spans="1:2" x14ac:dyDescent="0.25">
      <c r="A7712" s="57">
        <v>41114105</v>
      </c>
      <c r="B7712" s="58" t="s">
        <v>5919</v>
      </c>
    </row>
    <row r="7713" spans="1:2" x14ac:dyDescent="0.25">
      <c r="A7713" s="57">
        <v>41114106</v>
      </c>
      <c r="B7713" s="58" t="s">
        <v>14593</v>
      </c>
    </row>
    <row r="7714" spans="1:2" x14ac:dyDescent="0.25">
      <c r="A7714" s="57">
        <v>41114107</v>
      </c>
      <c r="B7714" s="58" t="s">
        <v>3103</v>
      </c>
    </row>
    <row r="7715" spans="1:2" x14ac:dyDescent="0.25">
      <c r="A7715" s="57">
        <v>41114108</v>
      </c>
      <c r="B7715" s="58" t="s">
        <v>17338</v>
      </c>
    </row>
    <row r="7716" spans="1:2" x14ac:dyDescent="0.25">
      <c r="A7716" s="57">
        <v>41114201</v>
      </c>
      <c r="B7716" s="58" t="s">
        <v>8290</v>
      </c>
    </row>
    <row r="7717" spans="1:2" x14ac:dyDescent="0.25">
      <c r="A7717" s="57">
        <v>41114202</v>
      </c>
      <c r="B7717" s="58" t="s">
        <v>18217</v>
      </c>
    </row>
    <row r="7718" spans="1:2" x14ac:dyDescent="0.25">
      <c r="A7718" s="57">
        <v>41114203</v>
      </c>
      <c r="B7718" s="58" t="s">
        <v>2529</v>
      </c>
    </row>
    <row r="7719" spans="1:2" x14ac:dyDescent="0.25">
      <c r="A7719" s="57">
        <v>41114204</v>
      </c>
      <c r="B7719" s="58" t="s">
        <v>3085</v>
      </c>
    </row>
    <row r="7720" spans="1:2" x14ac:dyDescent="0.25">
      <c r="A7720" s="57">
        <v>41114205</v>
      </c>
      <c r="B7720" s="58" t="s">
        <v>8588</v>
      </c>
    </row>
    <row r="7721" spans="1:2" x14ac:dyDescent="0.25">
      <c r="A7721" s="57">
        <v>41114206</v>
      </c>
      <c r="B7721" s="58" t="s">
        <v>11620</v>
      </c>
    </row>
    <row r="7722" spans="1:2" x14ac:dyDescent="0.25">
      <c r="A7722" s="57">
        <v>41114301</v>
      </c>
      <c r="B7722" s="58" t="s">
        <v>4210</v>
      </c>
    </row>
    <row r="7723" spans="1:2" x14ac:dyDescent="0.25">
      <c r="A7723" s="57">
        <v>41114302</v>
      </c>
      <c r="B7723" s="58" t="s">
        <v>17423</v>
      </c>
    </row>
    <row r="7724" spans="1:2" x14ac:dyDescent="0.25">
      <c r="A7724" s="57">
        <v>41114303</v>
      </c>
      <c r="B7724" s="58" t="s">
        <v>15567</v>
      </c>
    </row>
    <row r="7725" spans="1:2" x14ac:dyDescent="0.25">
      <c r="A7725" s="57">
        <v>41114401</v>
      </c>
      <c r="B7725" s="58" t="s">
        <v>10977</v>
      </c>
    </row>
    <row r="7726" spans="1:2" x14ac:dyDescent="0.25">
      <c r="A7726" s="57">
        <v>41114402</v>
      </c>
      <c r="B7726" s="58" t="s">
        <v>14805</v>
      </c>
    </row>
    <row r="7727" spans="1:2" x14ac:dyDescent="0.25">
      <c r="A7727" s="57">
        <v>41114403</v>
      </c>
      <c r="B7727" s="58" t="s">
        <v>15623</v>
      </c>
    </row>
    <row r="7728" spans="1:2" x14ac:dyDescent="0.25">
      <c r="A7728" s="57">
        <v>41114404</v>
      </c>
      <c r="B7728" s="58" t="s">
        <v>226</v>
      </c>
    </row>
    <row r="7729" spans="1:2" x14ac:dyDescent="0.25">
      <c r="A7729" s="57">
        <v>41114405</v>
      </c>
      <c r="B7729" s="58" t="s">
        <v>9169</v>
      </c>
    </row>
    <row r="7730" spans="1:2" x14ac:dyDescent="0.25">
      <c r="A7730" s="57">
        <v>41114406</v>
      </c>
      <c r="B7730" s="58" t="s">
        <v>16164</v>
      </c>
    </row>
    <row r="7731" spans="1:2" x14ac:dyDescent="0.25">
      <c r="A7731" s="57">
        <v>41114407</v>
      </c>
      <c r="B7731" s="58" t="s">
        <v>12517</v>
      </c>
    </row>
    <row r="7732" spans="1:2" x14ac:dyDescent="0.25">
      <c r="A7732" s="57">
        <v>41114408</v>
      </c>
      <c r="B7732" s="58" t="s">
        <v>15492</v>
      </c>
    </row>
    <row r="7733" spans="1:2" x14ac:dyDescent="0.25">
      <c r="A7733" s="57">
        <v>41114409</v>
      </c>
      <c r="B7733" s="58" t="s">
        <v>1612</v>
      </c>
    </row>
    <row r="7734" spans="1:2" x14ac:dyDescent="0.25">
      <c r="A7734" s="57">
        <v>41114410</v>
      </c>
      <c r="B7734" s="58" t="s">
        <v>2528</v>
      </c>
    </row>
    <row r="7735" spans="1:2" x14ac:dyDescent="0.25">
      <c r="A7735" s="57">
        <v>41114411</v>
      </c>
      <c r="B7735" s="58" t="s">
        <v>8820</v>
      </c>
    </row>
    <row r="7736" spans="1:2" x14ac:dyDescent="0.25">
      <c r="A7736" s="57">
        <v>41114501</v>
      </c>
      <c r="B7736" s="58" t="s">
        <v>13709</v>
      </c>
    </row>
    <row r="7737" spans="1:2" x14ac:dyDescent="0.25">
      <c r="A7737" s="57">
        <v>41114502</v>
      </c>
      <c r="B7737" s="58" t="s">
        <v>16924</v>
      </c>
    </row>
    <row r="7738" spans="1:2" x14ac:dyDescent="0.25">
      <c r="A7738" s="57">
        <v>41114503</v>
      </c>
      <c r="B7738" s="58" t="s">
        <v>1735</v>
      </c>
    </row>
    <row r="7739" spans="1:2" x14ac:dyDescent="0.25">
      <c r="A7739" s="57">
        <v>41114504</v>
      </c>
      <c r="B7739" s="58" t="s">
        <v>15971</v>
      </c>
    </row>
    <row r="7740" spans="1:2" x14ac:dyDescent="0.25">
      <c r="A7740" s="57">
        <v>41114505</v>
      </c>
      <c r="B7740" s="58" t="s">
        <v>11851</v>
      </c>
    </row>
    <row r="7741" spans="1:2" x14ac:dyDescent="0.25">
      <c r="A7741" s="57">
        <v>41114506</v>
      </c>
      <c r="B7741" s="58" t="s">
        <v>4691</v>
      </c>
    </row>
    <row r="7742" spans="1:2" x14ac:dyDescent="0.25">
      <c r="A7742" s="57">
        <v>41114507</v>
      </c>
      <c r="B7742" s="58" t="s">
        <v>18778</v>
      </c>
    </row>
    <row r="7743" spans="1:2" x14ac:dyDescent="0.25">
      <c r="A7743" s="57">
        <v>41114508</v>
      </c>
      <c r="B7743" s="58" t="s">
        <v>8089</v>
      </c>
    </row>
    <row r="7744" spans="1:2" x14ac:dyDescent="0.25">
      <c r="A7744" s="57">
        <v>41114509</v>
      </c>
      <c r="B7744" s="58" t="s">
        <v>6143</v>
      </c>
    </row>
    <row r="7745" spans="1:2" x14ac:dyDescent="0.25">
      <c r="A7745" s="57">
        <v>41114510</v>
      </c>
      <c r="B7745" s="58" t="s">
        <v>7127</v>
      </c>
    </row>
    <row r="7746" spans="1:2" x14ac:dyDescent="0.25">
      <c r="A7746" s="57">
        <v>41114601</v>
      </c>
      <c r="B7746" s="58" t="s">
        <v>764</v>
      </c>
    </row>
    <row r="7747" spans="1:2" x14ac:dyDescent="0.25">
      <c r="A7747" s="57">
        <v>41114602</v>
      </c>
      <c r="B7747" s="58" t="s">
        <v>10371</v>
      </c>
    </row>
    <row r="7748" spans="1:2" x14ac:dyDescent="0.25">
      <c r="A7748" s="57">
        <v>41114603</v>
      </c>
      <c r="B7748" s="58" t="s">
        <v>4358</v>
      </c>
    </row>
    <row r="7749" spans="1:2" x14ac:dyDescent="0.25">
      <c r="A7749" s="57">
        <v>41114604</v>
      </c>
      <c r="B7749" s="58" t="s">
        <v>11613</v>
      </c>
    </row>
    <row r="7750" spans="1:2" x14ac:dyDescent="0.25">
      <c r="A7750" s="57">
        <v>41114605</v>
      </c>
      <c r="B7750" s="58" t="s">
        <v>5862</v>
      </c>
    </row>
    <row r="7751" spans="1:2" x14ac:dyDescent="0.25">
      <c r="A7751" s="57">
        <v>41114606</v>
      </c>
      <c r="B7751" s="58" t="s">
        <v>1626</v>
      </c>
    </row>
    <row r="7752" spans="1:2" x14ac:dyDescent="0.25">
      <c r="A7752" s="57">
        <v>41114607</v>
      </c>
      <c r="B7752" s="58" t="s">
        <v>9178</v>
      </c>
    </row>
    <row r="7753" spans="1:2" x14ac:dyDescent="0.25">
      <c r="A7753" s="57">
        <v>41114608</v>
      </c>
      <c r="B7753" s="58" t="s">
        <v>11792</v>
      </c>
    </row>
    <row r="7754" spans="1:2" x14ac:dyDescent="0.25">
      <c r="A7754" s="57">
        <v>41114609</v>
      </c>
      <c r="B7754" s="58" t="s">
        <v>5628</v>
      </c>
    </row>
    <row r="7755" spans="1:2" x14ac:dyDescent="0.25">
      <c r="A7755" s="57">
        <v>41114610</v>
      </c>
      <c r="B7755" s="58" t="s">
        <v>10493</v>
      </c>
    </row>
    <row r="7756" spans="1:2" x14ac:dyDescent="0.25">
      <c r="A7756" s="57">
        <v>41114611</v>
      </c>
      <c r="B7756" s="58" t="s">
        <v>11431</v>
      </c>
    </row>
    <row r="7757" spans="1:2" x14ac:dyDescent="0.25">
      <c r="A7757" s="57">
        <v>41114612</v>
      </c>
      <c r="B7757" s="58" t="s">
        <v>16754</v>
      </c>
    </row>
    <row r="7758" spans="1:2" x14ac:dyDescent="0.25">
      <c r="A7758" s="57">
        <v>41114613</v>
      </c>
      <c r="B7758" s="58" t="s">
        <v>2438</v>
      </c>
    </row>
    <row r="7759" spans="1:2" x14ac:dyDescent="0.25">
      <c r="A7759" s="57">
        <v>41114614</v>
      </c>
      <c r="B7759" s="58" t="s">
        <v>5651</v>
      </c>
    </row>
    <row r="7760" spans="1:2" x14ac:dyDescent="0.25">
      <c r="A7760" s="57">
        <v>41114615</v>
      </c>
      <c r="B7760" s="58" t="s">
        <v>14799</v>
      </c>
    </row>
    <row r="7761" spans="1:2" x14ac:dyDescent="0.25">
      <c r="A7761" s="57">
        <v>41114616</v>
      </c>
      <c r="B7761" s="58" t="s">
        <v>8534</v>
      </c>
    </row>
    <row r="7762" spans="1:2" x14ac:dyDescent="0.25">
      <c r="A7762" s="57">
        <v>41114617</v>
      </c>
      <c r="B7762" s="58" t="s">
        <v>5648</v>
      </c>
    </row>
    <row r="7763" spans="1:2" x14ac:dyDescent="0.25">
      <c r="A7763" s="57">
        <v>41114618</v>
      </c>
      <c r="B7763" s="58" t="s">
        <v>11498</v>
      </c>
    </row>
    <row r="7764" spans="1:2" x14ac:dyDescent="0.25">
      <c r="A7764" s="57">
        <v>41114619</v>
      </c>
      <c r="B7764" s="58" t="s">
        <v>16766</v>
      </c>
    </row>
    <row r="7765" spans="1:2" x14ac:dyDescent="0.25">
      <c r="A7765" s="57">
        <v>41114620</v>
      </c>
      <c r="B7765" s="58" t="s">
        <v>17385</v>
      </c>
    </row>
    <row r="7766" spans="1:2" x14ac:dyDescent="0.25">
      <c r="A7766" s="57">
        <v>41114621</v>
      </c>
      <c r="B7766" s="58" t="s">
        <v>4477</v>
      </c>
    </row>
    <row r="7767" spans="1:2" x14ac:dyDescent="0.25">
      <c r="A7767" s="57">
        <v>41114622</v>
      </c>
      <c r="B7767" s="58" t="s">
        <v>1205</v>
      </c>
    </row>
    <row r="7768" spans="1:2" x14ac:dyDescent="0.25">
      <c r="A7768" s="57">
        <v>41114623</v>
      </c>
      <c r="B7768" s="58" t="s">
        <v>17711</v>
      </c>
    </row>
    <row r="7769" spans="1:2" x14ac:dyDescent="0.25">
      <c r="A7769" s="57">
        <v>41114624</v>
      </c>
      <c r="B7769" s="58" t="s">
        <v>10349</v>
      </c>
    </row>
    <row r="7770" spans="1:2" x14ac:dyDescent="0.25">
      <c r="A7770" s="57">
        <v>41114625</v>
      </c>
      <c r="B7770" s="58" t="s">
        <v>9867</v>
      </c>
    </row>
    <row r="7771" spans="1:2" x14ac:dyDescent="0.25">
      <c r="A7771" s="57">
        <v>41114626</v>
      </c>
      <c r="B7771" s="58" t="s">
        <v>17845</v>
      </c>
    </row>
    <row r="7772" spans="1:2" x14ac:dyDescent="0.25">
      <c r="A7772" s="57">
        <v>41114701</v>
      </c>
      <c r="B7772" s="58" t="s">
        <v>18314</v>
      </c>
    </row>
    <row r="7773" spans="1:2" x14ac:dyDescent="0.25">
      <c r="A7773" s="57">
        <v>41114702</v>
      </c>
      <c r="B7773" s="58" t="s">
        <v>18388</v>
      </c>
    </row>
    <row r="7774" spans="1:2" x14ac:dyDescent="0.25">
      <c r="A7774" s="57">
        <v>41114703</v>
      </c>
      <c r="B7774" s="58" t="s">
        <v>18176</v>
      </c>
    </row>
    <row r="7775" spans="1:2" x14ac:dyDescent="0.25">
      <c r="A7775" s="57">
        <v>41114704</v>
      </c>
      <c r="B7775" s="58" t="s">
        <v>17255</v>
      </c>
    </row>
    <row r="7776" spans="1:2" x14ac:dyDescent="0.25">
      <c r="A7776" s="57">
        <v>41114705</v>
      </c>
      <c r="B7776" s="58" t="s">
        <v>2739</v>
      </c>
    </row>
    <row r="7777" spans="1:2" x14ac:dyDescent="0.25">
      <c r="A7777" s="57">
        <v>41114706</v>
      </c>
      <c r="B7777" s="58" t="s">
        <v>2357</v>
      </c>
    </row>
    <row r="7778" spans="1:2" x14ac:dyDescent="0.25">
      <c r="A7778" s="57">
        <v>41114801</v>
      </c>
      <c r="B7778" s="58" t="s">
        <v>18617</v>
      </c>
    </row>
    <row r="7779" spans="1:2" x14ac:dyDescent="0.25">
      <c r="A7779" s="57">
        <v>41114802</v>
      </c>
      <c r="B7779" s="58" t="s">
        <v>974</v>
      </c>
    </row>
    <row r="7780" spans="1:2" x14ac:dyDescent="0.25">
      <c r="A7780" s="57">
        <v>41114803</v>
      </c>
      <c r="B7780" s="58" t="s">
        <v>14950</v>
      </c>
    </row>
    <row r="7781" spans="1:2" x14ac:dyDescent="0.25">
      <c r="A7781" s="57">
        <v>41115101</v>
      </c>
      <c r="B7781" s="58" t="s">
        <v>10180</v>
      </c>
    </row>
    <row r="7782" spans="1:2" x14ac:dyDescent="0.25">
      <c r="A7782" s="57">
        <v>41115201</v>
      </c>
      <c r="B7782" s="58" t="s">
        <v>4024</v>
      </c>
    </row>
    <row r="7783" spans="1:2" x14ac:dyDescent="0.25">
      <c r="A7783" s="57">
        <v>41115202</v>
      </c>
      <c r="B7783" s="58" t="s">
        <v>870</v>
      </c>
    </row>
    <row r="7784" spans="1:2" x14ac:dyDescent="0.25">
      <c r="A7784" s="57">
        <v>41115301</v>
      </c>
      <c r="B7784" s="58" t="s">
        <v>9556</v>
      </c>
    </row>
    <row r="7785" spans="1:2" x14ac:dyDescent="0.25">
      <c r="A7785" s="57">
        <v>41115302</v>
      </c>
      <c r="B7785" s="58" t="s">
        <v>12987</v>
      </c>
    </row>
    <row r="7786" spans="1:2" x14ac:dyDescent="0.25">
      <c r="A7786" s="57">
        <v>41115303</v>
      </c>
      <c r="B7786" s="58" t="s">
        <v>13670</v>
      </c>
    </row>
    <row r="7787" spans="1:2" x14ac:dyDescent="0.25">
      <c r="A7787" s="57">
        <v>41115304</v>
      </c>
      <c r="B7787" s="58" t="s">
        <v>18569</v>
      </c>
    </row>
    <row r="7788" spans="1:2" x14ac:dyDescent="0.25">
      <c r="A7788" s="57">
        <v>41115305</v>
      </c>
      <c r="B7788" s="58" t="s">
        <v>17498</v>
      </c>
    </row>
    <row r="7789" spans="1:2" x14ac:dyDescent="0.25">
      <c r="A7789" s="57">
        <v>41115306</v>
      </c>
      <c r="B7789" s="58" t="s">
        <v>4783</v>
      </c>
    </row>
    <row r="7790" spans="1:2" x14ac:dyDescent="0.25">
      <c r="A7790" s="57">
        <v>41115307</v>
      </c>
      <c r="B7790" s="58" t="s">
        <v>11738</v>
      </c>
    </row>
    <row r="7791" spans="1:2" x14ac:dyDescent="0.25">
      <c r="A7791" s="57">
        <v>41115308</v>
      </c>
      <c r="B7791" s="58" t="s">
        <v>5627</v>
      </c>
    </row>
    <row r="7792" spans="1:2" x14ac:dyDescent="0.25">
      <c r="A7792" s="57">
        <v>41115309</v>
      </c>
      <c r="B7792" s="58" t="s">
        <v>11782</v>
      </c>
    </row>
    <row r="7793" spans="1:2" x14ac:dyDescent="0.25">
      <c r="A7793" s="57">
        <v>41115310</v>
      </c>
      <c r="B7793" s="58" t="s">
        <v>6815</v>
      </c>
    </row>
    <row r="7794" spans="1:2" x14ac:dyDescent="0.25">
      <c r="A7794" s="57">
        <v>41115311</v>
      </c>
      <c r="B7794" s="58" t="s">
        <v>13967</v>
      </c>
    </row>
    <row r="7795" spans="1:2" x14ac:dyDescent="0.25">
      <c r="A7795" s="57">
        <v>41115312</v>
      </c>
      <c r="B7795" s="58" t="s">
        <v>14837</v>
      </c>
    </row>
    <row r="7796" spans="1:2" x14ac:dyDescent="0.25">
      <c r="A7796" s="57">
        <v>41115313</v>
      </c>
      <c r="B7796" s="58" t="s">
        <v>1129</v>
      </c>
    </row>
    <row r="7797" spans="1:2" x14ac:dyDescent="0.25">
      <c r="A7797" s="57">
        <v>41115314</v>
      </c>
      <c r="B7797" s="58" t="s">
        <v>2842</v>
      </c>
    </row>
    <row r="7798" spans="1:2" x14ac:dyDescent="0.25">
      <c r="A7798" s="57">
        <v>41115315</v>
      </c>
      <c r="B7798" s="58" t="s">
        <v>14489</v>
      </c>
    </row>
    <row r="7799" spans="1:2" x14ac:dyDescent="0.25">
      <c r="A7799" s="57">
        <v>41115316</v>
      </c>
      <c r="B7799" s="58" t="s">
        <v>11021</v>
      </c>
    </row>
    <row r="7800" spans="1:2" x14ac:dyDescent="0.25">
      <c r="A7800" s="57">
        <v>41115317</v>
      </c>
      <c r="B7800" s="58" t="s">
        <v>9094</v>
      </c>
    </row>
    <row r="7801" spans="1:2" x14ac:dyDescent="0.25">
      <c r="A7801" s="57">
        <v>41115318</v>
      </c>
      <c r="B7801" s="58" t="s">
        <v>11264</v>
      </c>
    </row>
    <row r="7802" spans="1:2" x14ac:dyDescent="0.25">
      <c r="A7802" s="57">
        <v>41115319</v>
      </c>
      <c r="B7802" s="58" t="s">
        <v>2313</v>
      </c>
    </row>
    <row r="7803" spans="1:2" x14ac:dyDescent="0.25">
      <c r="A7803" s="57">
        <v>41115320</v>
      </c>
      <c r="B7803" s="58" t="s">
        <v>2269</v>
      </c>
    </row>
    <row r="7804" spans="1:2" x14ac:dyDescent="0.25">
      <c r="A7804" s="57">
        <v>41115321</v>
      </c>
      <c r="B7804" s="58" t="s">
        <v>2065</v>
      </c>
    </row>
    <row r="7805" spans="1:2" x14ac:dyDescent="0.25">
      <c r="A7805" s="57">
        <v>41115322</v>
      </c>
      <c r="B7805" s="58" t="s">
        <v>11197</v>
      </c>
    </row>
    <row r="7806" spans="1:2" x14ac:dyDescent="0.25">
      <c r="A7806" s="57">
        <v>41115401</v>
      </c>
      <c r="B7806" s="58" t="s">
        <v>15834</v>
      </c>
    </row>
    <row r="7807" spans="1:2" x14ac:dyDescent="0.25">
      <c r="A7807" s="57">
        <v>41115402</v>
      </c>
      <c r="B7807" s="58" t="s">
        <v>15356</v>
      </c>
    </row>
    <row r="7808" spans="1:2" x14ac:dyDescent="0.25">
      <c r="A7808" s="57">
        <v>41115403</v>
      </c>
      <c r="B7808" s="58" t="s">
        <v>18151</v>
      </c>
    </row>
    <row r="7809" spans="1:2" x14ac:dyDescent="0.25">
      <c r="A7809" s="57">
        <v>41115404</v>
      </c>
      <c r="B7809" s="58" t="s">
        <v>18377</v>
      </c>
    </row>
    <row r="7810" spans="1:2" x14ac:dyDescent="0.25">
      <c r="A7810" s="57">
        <v>41115405</v>
      </c>
      <c r="B7810" s="58" t="s">
        <v>14656</v>
      </c>
    </row>
    <row r="7811" spans="1:2" x14ac:dyDescent="0.25">
      <c r="A7811" s="57">
        <v>41115406</v>
      </c>
      <c r="B7811" s="58" t="s">
        <v>4629</v>
      </c>
    </row>
    <row r="7812" spans="1:2" x14ac:dyDescent="0.25">
      <c r="A7812" s="57">
        <v>41115407</v>
      </c>
      <c r="B7812" s="58" t="s">
        <v>3991</v>
      </c>
    </row>
    <row r="7813" spans="1:2" x14ac:dyDescent="0.25">
      <c r="A7813" s="57">
        <v>41115408</v>
      </c>
      <c r="B7813" s="58" t="s">
        <v>17871</v>
      </c>
    </row>
    <row r="7814" spans="1:2" x14ac:dyDescent="0.25">
      <c r="A7814" s="57">
        <v>41115409</v>
      </c>
      <c r="B7814" s="58" t="s">
        <v>1528</v>
      </c>
    </row>
    <row r="7815" spans="1:2" x14ac:dyDescent="0.25">
      <c r="A7815" s="57">
        <v>41115410</v>
      </c>
      <c r="B7815" s="58" t="s">
        <v>12010</v>
      </c>
    </row>
    <row r="7816" spans="1:2" x14ac:dyDescent="0.25">
      <c r="A7816" s="57">
        <v>41115411</v>
      </c>
      <c r="B7816" s="58" t="s">
        <v>18097</v>
      </c>
    </row>
    <row r="7817" spans="1:2" x14ac:dyDescent="0.25">
      <c r="A7817" s="57">
        <v>41115501</v>
      </c>
      <c r="B7817" s="58" t="s">
        <v>11672</v>
      </c>
    </row>
    <row r="7818" spans="1:2" x14ac:dyDescent="0.25">
      <c r="A7818" s="57">
        <v>41115502</v>
      </c>
      <c r="B7818" s="58" t="s">
        <v>9894</v>
      </c>
    </row>
    <row r="7819" spans="1:2" x14ac:dyDescent="0.25">
      <c r="A7819" s="57">
        <v>41115503</v>
      </c>
      <c r="B7819" s="58" t="s">
        <v>17678</v>
      </c>
    </row>
    <row r="7820" spans="1:2" x14ac:dyDescent="0.25">
      <c r="A7820" s="57">
        <v>41115504</v>
      </c>
      <c r="B7820" s="58" t="s">
        <v>6897</v>
      </c>
    </row>
    <row r="7821" spans="1:2" x14ac:dyDescent="0.25">
      <c r="A7821" s="57">
        <v>41115505</v>
      </c>
      <c r="B7821" s="58" t="s">
        <v>12817</v>
      </c>
    </row>
    <row r="7822" spans="1:2" x14ac:dyDescent="0.25">
      <c r="A7822" s="57">
        <v>41115601</v>
      </c>
      <c r="B7822" s="58" t="s">
        <v>10269</v>
      </c>
    </row>
    <row r="7823" spans="1:2" x14ac:dyDescent="0.25">
      <c r="A7823" s="57">
        <v>41115602</v>
      </c>
      <c r="B7823" s="58" t="s">
        <v>7249</v>
      </c>
    </row>
    <row r="7824" spans="1:2" x14ac:dyDescent="0.25">
      <c r="A7824" s="57">
        <v>41115603</v>
      </c>
      <c r="B7824" s="58" t="s">
        <v>3209</v>
      </c>
    </row>
    <row r="7825" spans="1:2" x14ac:dyDescent="0.25">
      <c r="A7825" s="57">
        <v>41115604</v>
      </c>
      <c r="B7825" s="58" t="s">
        <v>18245</v>
      </c>
    </row>
    <row r="7826" spans="1:2" x14ac:dyDescent="0.25">
      <c r="A7826" s="57">
        <v>41115605</v>
      </c>
      <c r="B7826" s="58" t="s">
        <v>17249</v>
      </c>
    </row>
    <row r="7827" spans="1:2" x14ac:dyDescent="0.25">
      <c r="A7827" s="57">
        <v>41115606</v>
      </c>
      <c r="B7827" s="58" t="s">
        <v>2260</v>
      </c>
    </row>
    <row r="7828" spans="1:2" x14ac:dyDescent="0.25">
      <c r="A7828" s="57">
        <v>41115607</v>
      </c>
      <c r="B7828" s="58" t="s">
        <v>4584</v>
      </c>
    </row>
    <row r="7829" spans="1:2" x14ac:dyDescent="0.25">
      <c r="A7829" s="57">
        <v>41115608</v>
      </c>
      <c r="B7829" s="58" t="s">
        <v>11627</v>
      </c>
    </row>
    <row r="7830" spans="1:2" x14ac:dyDescent="0.25">
      <c r="A7830" s="57">
        <v>41115609</v>
      </c>
      <c r="B7830" s="58" t="s">
        <v>13741</v>
      </c>
    </row>
    <row r="7831" spans="1:2" x14ac:dyDescent="0.25">
      <c r="A7831" s="57">
        <v>41115610</v>
      </c>
      <c r="B7831" s="58" t="s">
        <v>12984</v>
      </c>
    </row>
    <row r="7832" spans="1:2" x14ac:dyDescent="0.25">
      <c r="A7832" s="57">
        <v>41115611</v>
      </c>
      <c r="B7832" s="58" t="s">
        <v>13810</v>
      </c>
    </row>
    <row r="7833" spans="1:2" x14ac:dyDescent="0.25">
      <c r="A7833" s="57">
        <v>41115612</v>
      </c>
      <c r="B7833" s="58" t="s">
        <v>88</v>
      </c>
    </row>
    <row r="7834" spans="1:2" x14ac:dyDescent="0.25">
      <c r="A7834" s="57">
        <v>41115613</v>
      </c>
      <c r="B7834" s="58" t="s">
        <v>10152</v>
      </c>
    </row>
    <row r="7835" spans="1:2" x14ac:dyDescent="0.25">
      <c r="A7835" s="57">
        <v>41115614</v>
      </c>
      <c r="B7835" s="58" t="s">
        <v>8328</v>
      </c>
    </row>
    <row r="7836" spans="1:2" x14ac:dyDescent="0.25">
      <c r="A7836" s="57">
        <v>41115701</v>
      </c>
      <c r="B7836" s="58" t="s">
        <v>2661</v>
      </c>
    </row>
    <row r="7837" spans="1:2" x14ac:dyDescent="0.25">
      <c r="A7837" s="57">
        <v>41115702</v>
      </c>
      <c r="B7837" s="58" t="s">
        <v>2741</v>
      </c>
    </row>
    <row r="7838" spans="1:2" x14ac:dyDescent="0.25">
      <c r="A7838" s="57">
        <v>41115703</v>
      </c>
      <c r="B7838" s="58" t="s">
        <v>11371</v>
      </c>
    </row>
    <row r="7839" spans="1:2" x14ac:dyDescent="0.25">
      <c r="A7839" s="57">
        <v>41115704</v>
      </c>
      <c r="B7839" s="58" t="s">
        <v>8643</v>
      </c>
    </row>
    <row r="7840" spans="1:2" x14ac:dyDescent="0.25">
      <c r="A7840" s="57">
        <v>41115705</v>
      </c>
      <c r="B7840" s="58" t="s">
        <v>6627</v>
      </c>
    </row>
    <row r="7841" spans="1:2" x14ac:dyDescent="0.25">
      <c r="A7841" s="57">
        <v>41115706</v>
      </c>
      <c r="B7841" s="58" t="s">
        <v>243</v>
      </c>
    </row>
    <row r="7842" spans="1:2" x14ac:dyDescent="0.25">
      <c r="A7842" s="57">
        <v>41115707</v>
      </c>
      <c r="B7842" s="58" t="s">
        <v>6256</v>
      </c>
    </row>
    <row r="7843" spans="1:2" x14ac:dyDescent="0.25">
      <c r="A7843" s="57">
        <v>41115708</v>
      </c>
      <c r="B7843" s="58" t="s">
        <v>4937</v>
      </c>
    </row>
    <row r="7844" spans="1:2" x14ac:dyDescent="0.25">
      <c r="A7844" s="57">
        <v>41115709</v>
      </c>
      <c r="B7844" s="58" t="s">
        <v>2263</v>
      </c>
    </row>
    <row r="7845" spans="1:2" x14ac:dyDescent="0.25">
      <c r="A7845" s="57">
        <v>41115710</v>
      </c>
      <c r="B7845" s="58" t="s">
        <v>10919</v>
      </c>
    </row>
    <row r="7846" spans="1:2" x14ac:dyDescent="0.25">
      <c r="A7846" s="57">
        <v>41115711</v>
      </c>
      <c r="B7846" s="58" t="s">
        <v>5494</v>
      </c>
    </row>
    <row r="7847" spans="1:2" x14ac:dyDescent="0.25">
      <c r="A7847" s="57">
        <v>41115712</v>
      </c>
      <c r="B7847" s="58" t="s">
        <v>16737</v>
      </c>
    </row>
    <row r="7848" spans="1:2" x14ac:dyDescent="0.25">
      <c r="A7848" s="57">
        <v>41115713</v>
      </c>
      <c r="B7848" s="58" t="s">
        <v>5309</v>
      </c>
    </row>
    <row r="7849" spans="1:2" x14ac:dyDescent="0.25">
      <c r="A7849" s="57">
        <v>41115714</v>
      </c>
      <c r="B7849" s="58" t="s">
        <v>5832</v>
      </c>
    </row>
    <row r="7850" spans="1:2" x14ac:dyDescent="0.25">
      <c r="A7850" s="57">
        <v>41115715</v>
      </c>
      <c r="B7850" s="58" t="s">
        <v>2894</v>
      </c>
    </row>
    <row r="7851" spans="1:2" x14ac:dyDescent="0.25">
      <c r="A7851" s="57">
        <v>41115716</v>
      </c>
      <c r="B7851" s="58" t="s">
        <v>8700</v>
      </c>
    </row>
    <row r="7852" spans="1:2" x14ac:dyDescent="0.25">
      <c r="A7852" s="57">
        <v>41115717</v>
      </c>
      <c r="B7852" s="58" t="s">
        <v>4773</v>
      </c>
    </row>
    <row r="7853" spans="1:2" x14ac:dyDescent="0.25">
      <c r="A7853" s="57">
        <v>41115718</v>
      </c>
      <c r="B7853" s="58" t="s">
        <v>8299</v>
      </c>
    </row>
    <row r="7854" spans="1:2" x14ac:dyDescent="0.25">
      <c r="A7854" s="57">
        <v>41115719</v>
      </c>
      <c r="B7854" s="58" t="s">
        <v>5710</v>
      </c>
    </row>
    <row r="7855" spans="1:2" x14ac:dyDescent="0.25">
      <c r="A7855" s="57">
        <v>41115720</v>
      </c>
      <c r="B7855" s="58" t="s">
        <v>3542</v>
      </c>
    </row>
    <row r="7856" spans="1:2" x14ac:dyDescent="0.25">
      <c r="A7856" s="57">
        <v>41115801</v>
      </c>
      <c r="B7856" s="58" t="s">
        <v>12562</v>
      </c>
    </row>
    <row r="7857" spans="1:2" x14ac:dyDescent="0.25">
      <c r="A7857" s="57">
        <v>41115802</v>
      </c>
      <c r="B7857" s="58" t="s">
        <v>14273</v>
      </c>
    </row>
    <row r="7858" spans="1:2" x14ac:dyDescent="0.25">
      <c r="A7858" s="57">
        <v>41115803</v>
      </c>
      <c r="B7858" s="58" t="s">
        <v>15828</v>
      </c>
    </row>
    <row r="7859" spans="1:2" x14ac:dyDescent="0.25">
      <c r="A7859" s="57">
        <v>41115804</v>
      </c>
      <c r="B7859" s="58" t="s">
        <v>16662</v>
      </c>
    </row>
    <row r="7860" spans="1:2" x14ac:dyDescent="0.25">
      <c r="A7860" s="57">
        <v>41115805</v>
      </c>
      <c r="B7860" s="58" t="s">
        <v>3651</v>
      </c>
    </row>
    <row r="7861" spans="1:2" x14ac:dyDescent="0.25">
      <c r="A7861" s="57">
        <v>41115806</v>
      </c>
      <c r="B7861" s="58" t="s">
        <v>1208</v>
      </c>
    </row>
    <row r="7862" spans="1:2" x14ac:dyDescent="0.25">
      <c r="A7862" s="57">
        <v>41115807</v>
      </c>
      <c r="B7862" s="58" t="s">
        <v>11238</v>
      </c>
    </row>
    <row r="7863" spans="1:2" x14ac:dyDescent="0.25">
      <c r="A7863" s="57">
        <v>41115808</v>
      </c>
      <c r="B7863" s="58" t="s">
        <v>8980</v>
      </c>
    </row>
    <row r="7864" spans="1:2" x14ac:dyDescent="0.25">
      <c r="A7864" s="57">
        <v>41115809</v>
      </c>
      <c r="B7864" s="58" t="s">
        <v>15395</v>
      </c>
    </row>
    <row r="7865" spans="1:2" x14ac:dyDescent="0.25">
      <c r="A7865" s="57">
        <v>41115810</v>
      </c>
      <c r="B7865" s="58" t="s">
        <v>5165</v>
      </c>
    </row>
    <row r="7866" spans="1:2" x14ac:dyDescent="0.25">
      <c r="A7866" s="57">
        <v>41115811</v>
      </c>
      <c r="B7866" s="58" t="s">
        <v>6793</v>
      </c>
    </row>
    <row r="7867" spans="1:2" x14ac:dyDescent="0.25">
      <c r="A7867" s="57">
        <v>41115812</v>
      </c>
      <c r="B7867" s="58" t="s">
        <v>5384</v>
      </c>
    </row>
    <row r="7868" spans="1:2" x14ac:dyDescent="0.25">
      <c r="A7868" s="57">
        <v>41115813</v>
      </c>
      <c r="B7868" s="58" t="s">
        <v>13090</v>
      </c>
    </row>
    <row r="7869" spans="1:2" x14ac:dyDescent="0.25">
      <c r="A7869" s="57">
        <v>41115814</v>
      </c>
      <c r="B7869" s="58" t="s">
        <v>11721</v>
      </c>
    </row>
    <row r="7870" spans="1:2" x14ac:dyDescent="0.25">
      <c r="A7870" s="57">
        <v>41115815</v>
      </c>
      <c r="B7870" s="58" t="s">
        <v>18657</v>
      </c>
    </row>
    <row r="7871" spans="1:2" x14ac:dyDescent="0.25">
      <c r="A7871" s="57">
        <v>41115816</v>
      </c>
      <c r="B7871" s="58" t="s">
        <v>3459</v>
      </c>
    </row>
    <row r="7872" spans="1:2" x14ac:dyDescent="0.25">
      <c r="A7872" s="57">
        <v>41115817</v>
      </c>
      <c r="B7872" s="58" t="s">
        <v>18451</v>
      </c>
    </row>
    <row r="7873" spans="1:2" x14ac:dyDescent="0.25">
      <c r="A7873" s="57">
        <v>41115818</v>
      </c>
      <c r="B7873" s="58" t="s">
        <v>2556</v>
      </c>
    </row>
    <row r="7874" spans="1:2" x14ac:dyDescent="0.25">
      <c r="A7874" s="57">
        <v>41115819</v>
      </c>
      <c r="B7874" s="58" t="s">
        <v>16926</v>
      </c>
    </row>
    <row r="7875" spans="1:2" x14ac:dyDescent="0.25">
      <c r="A7875" s="57">
        <v>41115820</v>
      </c>
      <c r="B7875" s="58" t="s">
        <v>18321</v>
      </c>
    </row>
    <row r="7876" spans="1:2" x14ac:dyDescent="0.25">
      <c r="A7876" s="57">
        <v>41115821</v>
      </c>
      <c r="B7876" s="58" t="s">
        <v>5738</v>
      </c>
    </row>
    <row r="7877" spans="1:2" x14ac:dyDescent="0.25">
      <c r="A7877" s="57">
        <v>41115822</v>
      </c>
      <c r="B7877" s="58" t="s">
        <v>10105</v>
      </c>
    </row>
    <row r="7878" spans="1:2" x14ac:dyDescent="0.25">
      <c r="A7878" s="57">
        <v>41115823</v>
      </c>
      <c r="B7878" s="58" t="s">
        <v>14687</v>
      </c>
    </row>
    <row r="7879" spans="1:2" x14ac:dyDescent="0.25">
      <c r="A7879" s="57">
        <v>41115824</v>
      </c>
      <c r="B7879" s="58" t="s">
        <v>16790</v>
      </c>
    </row>
    <row r="7880" spans="1:2" x14ac:dyDescent="0.25">
      <c r="A7880" s="57">
        <v>41115825</v>
      </c>
      <c r="B7880" s="58" t="s">
        <v>12664</v>
      </c>
    </row>
    <row r="7881" spans="1:2" x14ac:dyDescent="0.25">
      <c r="A7881" s="57">
        <v>41115826</v>
      </c>
      <c r="B7881" s="58" t="s">
        <v>11657</v>
      </c>
    </row>
    <row r="7882" spans="1:2" x14ac:dyDescent="0.25">
      <c r="A7882" s="57">
        <v>41115827</v>
      </c>
      <c r="B7882" s="58" t="s">
        <v>13281</v>
      </c>
    </row>
    <row r="7883" spans="1:2" x14ac:dyDescent="0.25">
      <c r="A7883" s="57">
        <v>41115828</v>
      </c>
      <c r="B7883" s="58" t="s">
        <v>13125</v>
      </c>
    </row>
    <row r="7884" spans="1:2" x14ac:dyDescent="0.25">
      <c r="A7884" s="57">
        <v>41115829</v>
      </c>
      <c r="B7884" s="58" t="s">
        <v>12073</v>
      </c>
    </row>
    <row r="7885" spans="1:2" x14ac:dyDescent="0.25">
      <c r="A7885" s="57">
        <v>41115830</v>
      </c>
      <c r="B7885" s="58" t="s">
        <v>8440</v>
      </c>
    </row>
    <row r="7886" spans="1:2" x14ac:dyDescent="0.25">
      <c r="A7886" s="57">
        <v>41116001</v>
      </c>
      <c r="B7886" s="58" t="s">
        <v>612</v>
      </c>
    </row>
    <row r="7887" spans="1:2" x14ac:dyDescent="0.25">
      <c r="A7887" s="57">
        <v>41116002</v>
      </c>
      <c r="B7887" s="58" t="s">
        <v>9718</v>
      </c>
    </row>
    <row r="7888" spans="1:2" x14ac:dyDescent="0.25">
      <c r="A7888" s="57">
        <v>41116003</v>
      </c>
      <c r="B7888" s="58" t="s">
        <v>6652</v>
      </c>
    </row>
    <row r="7889" spans="1:2" x14ac:dyDescent="0.25">
      <c r="A7889" s="57">
        <v>41116004</v>
      </c>
      <c r="B7889" s="58" t="s">
        <v>718</v>
      </c>
    </row>
    <row r="7890" spans="1:2" x14ac:dyDescent="0.25">
      <c r="A7890" s="57">
        <v>41116005</v>
      </c>
      <c r="B7890" s="58" t="s">
        <v>9855</v>
      </c>
    </row>
    <row r="7891" spans="1:2" x14ac:dyDescent="0.25">
      <c r="A7891" s="57">
        <v>41116006</v>
      </c>
      <c r="B7891" s="58" t="s">
        <v>12429</v>
      </c>
    </row>
    <row r="7892" spans="1:2" x14ac:dyDescent="0.25">
      <c r="A7892" s="57">
        <v>41116007</v>
      </c>
      <c r="B7892" s="58" t="s">
        <v>18129</v>
      </c>
    </row>
    <row r="7893" spans="1:2" x14ac:dyDescent="0.25">
      <c r="A7893" s="57">
        <v>41116008</v>
      </c>
      <c r="B7893" s="58" t="s">
        <v>16751</v>
      </c>
    </row>
    <row r="7894" spans="1:2" x14ac:dyDescent="0.25">
      <c r="A7894" s="57">
        <v>41116009</v>
      </c>
      <c r="B7894" s="58" t="s">
        <v>12850</v>
      </c>
    </row>
    <row r="7895" spans="1:2" x14ac:dyDescent="0.25">
      <c r="A7895" s="57">
        <v>41116010</v>
      </c>
      <c r="B7895" s="58" t="s">
        <v>14158</v>
      </c>
    </row>
    <row r="7896" spans="1:2" x14ac:dyDescent="0.25">
      <c r="A7896" s="57">
        <v>41116011</v>
      </c>
      <c r="B7896" s="58" t="s">
        <v>8307</v>
      </c>
    </row>
    <row r="7897" spans="1:2" x14ac:dyDescent="0.25">
      <c r="A7897" s="57">
        <v>41116012</v>
      </c>
      <c r="B7897" s="58" t="s">
        <v>8050</v>
      </c>
    </row>
    <row r="7898" spans="1:2" x14ac:dyDescent="0.25">
      <c r="A7898" s="57">
        <v>41116013</v>
      </c>
      <c r="B7898" s="58" t="s">
        <v>17122</v>
      </c>
    </row>
    <row r="7899" spans="1:2" x14ac:dyDescent="0.25">
      <c r="A7899" s="57">
        <v>41116014</v>
      </c>
      <c r="B7899" s="58" t="s">
        <v>4991</v>
      </c>
    </row>
    <row r="7900" spans="1:2" x14ac:dyDescent="0.25">
      <c r="A7900" s="57">
        <v>41116015</v>
      </c>
      <c r="B7900" s="58" t="s">
        <v>8303</v>
      </c>
    </row>
    <row r="7901" spans="1:2" x14ac:dyDescent="0.25">
      <c r="A7901" s="57">
        <v>41116101</v>
      </c>
      <c r="B7901" s="58" t="s">
        <v>14727</v>
      </c>
    </row>
    <row r="7902" spans="1:2" x14ac:dyDescent="0.25">
      <c r="A7902" s="57">
        <v>41116102</v>
      </c>
      <c r="B7902" s="58" t="s">
        <v>8622</v>
      </c>
    </row>
    <row r="7903" spans="1:2" x14ac:dyDescent="0.25">
      <c r="A7903" s="57">
        <v>41116103</v>
      </c>
      <c r="B7903" s="58" t="s">
        <v>10822</v>
      </c>
    </row>
    <row r="7904" spans="1:2" x14ac:dyDescent="0.25">
      <c r="A7904" s="57">
        <v>41116104</v>
      </c>
      <c r="B7904" s="58" t="s">
        <v>12795</v>
      </c>
    </row>
    <row r="7905" spans="1:2" x14ac:dyDescent="0.25">
      <c r="A7905" s="57">
        <v>41116105</v>
      </c>
      <c r="B7905" s="58" t="s">
        <v>4295</v>
      </c>
    </row>
    <row r="7906" spans="1:2" x14ac:dyDescent="0.25">
      <c r="A7906" s="57">
        <v>41116106</v>
      </c>
      <c r="B7906" s="58" t="s">
        <v>13127</v>
      </c>
    </row>
    <row r="7907" spans="1:2" x14ac:dyDescent="0.25">
      <c r="A7907" s="57">
        <v>41116107</v>
      </c>
      <c r="B7907" s="58" t="s">
        <v>14956</v>
      </c>
    </row>
    <row r="7908" spans="1:2" x14ac:dyDescent="0.25">
      <c r="A7908" s="57">
        <v>41116108</v>
      </c>
      <c r="B7908" s="58" t="s">
        <v>7879</v>
      </c>
    </row>
    <row r="7909" spans="1:2" x14ac:dyDescent="0.25">
      <c r="A7909" s="57">
        <v>41116109</v>
      </c>
      <c r="B7909" s="58" t="s">
        <v>1642</v>
      </c>
    </row>
    <row r="7910" spans="1:2" x14ac:dyDescent="0.25">
      <c r="A7910" s="57">
        <v>41116110</v>
      </c>
      <c r="B7910" s="58" t="s">
        <v>7689</v>
      </c>
    </row>
    <row r="7911" spans="1:2" x14ac:dyDescent="0.25">
      <c r="A7911" s="57">
        <v>41116111</v>
      </c>
      <c r="B7911" s="58" t="s">
        <v>15582</v>
      </c>
    </row>
    <row r="7912" spans="1:2" x14ac:dyDescent="0.25">
      <c r="A7912" s="57">
        <v>41116112</v>
      </c>
      <c r="B7912" s="58" t="s">
        <v>15025</v>
      </c>
    </row>
    <row r="7913" spans="1:2" x14ac:dyDescent="0.25">
      <c r="A7913" s="57">
        <v>41116113</v>
      </c>
      <c r="B7913" s="58" t="s">
        <v>9687</v>
      </c>
    </row>
    <row r="7914" spans="1:2" x14ac:dyDescent="0.25">
      <c r="A7914" s="57">
        <v>41116116</v>
      </c>
      <c r="B7914" s="58" t="s">
        <v>16385</v>
      </c>
    </row>
    <row r="7915" spans="1:2" x14ac:dyDescent="0.25">
      <c r="A7915" s="57">
        <v>41116117</v>
      </c>
      <c r="B7915" s="58" t="s">
        <v>2264</v>
      </c>
    </row>
    <row r="7916" spans="1:2" x14ac:dyDescent="0.25">
      <c r="A7916" s="57">
        <v>41116118</v>
      </c>
      <c r="B7916" s="58" t="s">
        <v>16505</v>
      </c>
    </row>
    <row r="7917" spans="1:2" x14ac:dyDescent="0.25">
      <c r="A7917" s="57">
        <v>41116119</v>
      </c>
      <c r="B7917" s="58" t="s">
        <v>15814</v>
      </c>
    </row>
    <row r="7918" spans="1:2" x14ac:dyDescent="0.25">
      <c r="A7918" s="57">
        <v>41116120</v>
      </c>
      <c r="B7918" s="58" t="s">
        <v>18459</v>
      </c>
    </row>
    <row r="7919" spans="1:2" x14ac:dyDescent="0.25">
      <c r="A7919" s="57">
        <v>41116121</v>
      </c>
      <c r="B7919" s="58" t="s">
        <v>5367</v>
      </c>
    </row>
    <row r="7920" spans="1:2" x14ac:dyDescent="0.25">
      <c r="A7920" s="57">
        <v>41116122</v>
      </c>
      <c r="B7920" s="58" t="s">
        <v>6562</v>
      </c>
    </row>
    <row r="7921" spans="1:2" x14ac:dyDescent="0.25">
      <c r="A7921" s="57">
        <v>41116123</v>
      </c>
      <c r="B7921" s="58" t="s">
        <v>13487</v>
      </c>
    </row>
    <row r="7922" spans="1:2" x14ac:dyDescent="0.25">
      <c r="A7922" s="57">
        <v>41116124</v>
      </c>
      <c r="B7922" s="58" t="s">
        <v>18547</v>
      </c>
    </row>
    <row r="7923" spans="1:2" x14ac:dyDescent="0.25">
      <c r="A7923" s="57">
        <v>41116125</v>
      </c>
      <c r="B7923" s="58" t="s">
        <v>4381</v>
      </c>
    </row>
    <row r="7924" spans="1:2" x14ac:dyDescent="0.25">
      <c r="A7924" s="57">
        <v>41116126</v>
      </c>
      <c r="B7924" s="58" t="s">
        <v>14405</v>
      </c>
    </row>
    <row r="7925" spans="1:2" x14ac:dyDescent="0.25">
      <c r="A7925" s="57">
        <v>41116127</v>
      </c>
      <c r="B7925" s="58" t="s">
        <v>12312</v>
      </c>
    </row>
    <row r="7926" spans="1:2" x14ac:dyDescent="0.25">
      <c r="A7926" s="57">
        <v>41116128</v>
      </c>
      <c r="B7926" s="58" t="s">
        <v>15517</v>
      </c>
    </row>
    <row r="7927" spans="1:2" x14ac:dyDescent="0.25">
      <c r="A7927" s="57">
        <v>41116129</v>
      </c>
      <c r="B7927" s="58" t="s">
        <v>9191</v>
      </c>
    </row>
    <row r="7928" spans="1:2" x14ac:dyDescent="0.25">
      <c r="A7928" s="57">
        <v>41116130</v>
      </c>
      <c r="B7928" s="58" t="s">
        <v>13786</v>
      </c>
    </row>
    <row r="7929" spans="1:2" x14ac:dyDescent="0.25">
      <c r="A7929" s="57">
        <v>41116131</v>
      </c>
      <c r="B7929" s="58" t="s">
        <v>15732</v>
      </c>
    </row>
    <row r="7930" spans="1:2" x14ac:dyDescent="0.25">
      <c r="A7930" s="57">
        <v>41116132</v>
      </c>
      <c r="B7930" s="58" t="s">
        <v>3929</v>
      </c>
    </row>
    <row r="7931" spans="1:2" x14ac:dyDescent="0.25">
      <c r="A7931" s="57">
        <v>41116133</v>
      </c>
      <c r="B7931" s="58" t="s">
        <v>14392</v>
      </c>
    </row>
    <row r="7932" spans="1:2" x14ac:dyDescent="0.25">
      <c r="A7932" s="57">
        <v>41116134</v>
      </c>
      <c r="B7932" s="58" t="s">
        <v>1176</v>
      </c>
    </row>
    <row r="7933" spans="1:2" x14ac:dyDescent="0.25">
      <c r="A7933" s="57">
        <v>41116135</v>
      </c>
      <c r="B7933" s="58" t="s">
        <v>4642</v>
      </c>
    </row>
    <row r="7934" spans="1:2" x14ac:dyDescent="0.25">
      <c r="A7934" s="57">
        <v>41116136</v>
      </c>
      <c r="B7934" s="58" t="s">
        <v>5392</v>
      </c>
    </row>
    <row r="7935" spans="1:2" x14ac:dyDescent="0.25">
      <c r="A7935" s="57">
        <v>41116137</v>
      </c>
      <c r="B7935" s="58" t="s">
        <v>10381</v>
      </c>
    </row>
    <row r="7936" spans="1:2" x14ac:dyDescent="0.25">
      <c r="A7936" s="57">
        <v>41116138</v>
      </c>
      <c r="B7936" s="58" t="s">
        <v>11882</v>
      </c>
    </row>
    <row r="7937" spans="1:2" x14ac:dyDescent="0.25">
      <c r="A7937" s="57">
        <v>41116139</v>
      </c>
      <c r="B7937" s="58" t="s">
        <v>2883</v>
      </c>
    </row>
    <row r="7938" spans="1:2" x14ac:dyDescent="0.25">
      <c r="A7938" s="57">
        <v>41116140</v>
      </c>
      <c r="B7938" s="58" t="s">
        <v>15017</v>
      </c>
    </row>
    <row r="7939" spans="1:2" x14ac:dyDescent="0.25">
      <c r="A7939" s="57">
        <v>41116141</v>
      </c>
      <c r="B7939" s="58" t="s">
        <v>12145</v>
      </c>
    </row>
    <row r="7940" spans="1:2" x14ac:dyDescent="0.25">
      <c r="A7940" s="57">
        <v>41116142</v>
      </c>
      <c r="B7940" s="58" t="s">
        <v>3816</v>
      </c>
    </row>
    <row r="7941" spans="1:2" x14ac:dyDescent="0.25">
      <c r="A7941" s="57">
        <v>41116143</v>
      </c>
      <c r="B7941" s="58" t="s">
        <v>3632</v>
      </c>
    </row>
    <row r="7942" spans="1:2" x14ac:dyDescent="0.25">
      <c r="A7942" s="57">
        <v>41116144</v>
      </c>
      <c r="B7942" s="58" t="s">
        <v>15082</v>
      </c>
    </row>
    <row r="7943" spans="1:2" x14ac:dyDescent="0.25">
      <c r="A7943" s="57">
        <v>41116145</v>
      </c>
      <c r="B7943" s="58" t="s">
        <v>9712</v>
      </c>
    </row>
    <row r="7944" spans="1:2" x14ac:dyDescent="0.25">
      <c r="A7944" s="57">
        <v>41116146</v>
      </c>
      <c r="B7944" s="58" t="s">
        <v>190</v>
      </c>
    </row>
    <row r="7945" spans="1:2" x14ac:dyDescent="0.25">
      <c r="A7945" s="57">
        <v>41116147</v>
      </c>
      <c r="B7945" s="58" t="s">
        <v>3594</v>
      </c>
    </row>
    <row r="7946" spans="1:2" x14ac:dyDescent="0.25">
      <c r="A7946" s="57">
        <v>41116148</v>
      </c>
      <c r="B7946" s="58" t="s">
        <v>14889</v>
      </c>
    </row>
    <row r="7947" spans="1:2" x14ac:dyDescent="0.25">
      <c r="A7947" s="57">
        <v>41116201</v>
      </c>
      <c r="B7947" s="58" t="s">
        <v>11583</v>
      </c>
    </row>
    <row r="7948" spans="1:2" x14ac:dyDescent="0.25">
      <c r="A7948" s="57">
        <v>41116202</v>
      </c>
      <c r="B7948" s="58" t="s">
        <v>922</v>
      </c>
    </row>
    <row r="7949" spans="1:2" x14ac:dyDescent="0.25">
      <c r="A7949" s="57">
        <v>41116203</v>
      </c>
      <c r="B7949" s="58" t="s">
        <v>14384</v>
      </c>
    </row>
    <row r="7950" spans="1:2" x14ac:dyDescent="0.25">
      <c r="A7950" s="57">
        <v>41116205</v>
      </c>
      <c r="B7950" s="58" t="s">
        <v>15271</v>
      </c>
    </row>
    <row r="7951" spans="1:2" x14ac:dyDescent="0.25">
      <c r="A7951" s="57">
        <v>41116301</v>
      </c>
      <c r="B7951" s="58" t="s">
        <v>1385</v>
      </c>
    </row>
    <row r="7952" spans="1:2" x14ac:dyDescent="0.25">
      <c r="A7952" s="57">
        <v>41116401</v>
      </c>
      <c r="B7952" s="58" t="s">
        <v>9580</v>
      </c>
    </row>
    <row r="7953" spans="1:2" x14ac:dyDescent="0.25">
      <c r="A7953" s="57">
        <v>41116501</v>
      </c>
      <c r="B7953" s="58" t="s">
        <v>18605</v>
      </c>
    </row>
    <row r="7954" spans="1:2" x14ac:dyDescent="0.25">
      <c r="A7954" s="57">
        <v>41121501</v>
      </c>
      <c r="B7954" s="58" t="s">
        <v>6783</v>
      </c>
    </row>
    <row r="7955" spans="1:2" x14ac:dyDescent="0.25">
      <c r="A7955" s="57">
        <v>41121502</v>
      </c>
      <c r="B7955" s="58" t="s">
        <v>3468</v>
      </c>
    </row>
    <row r="7956" spans="1:2" x14ac:dyDescent="0.25">
      <c r="A7956" s="57">
        <v>41121503</v>
      </c>
      <c r="B7956" s="58" t="s">
        <v>17868</v>
      </c>
    </row>
    <row r="7957" spans="1:2" x14ac:dyDescent="0.25">
      <c r="A7957" s="57">
        <v>41121504</v>
      </c>
      <c r="B7957" s="58" t="s">
        <v>7769</v>
      </c>
    </row>
    <row r="7958" spans="1:2" x14ac:dyDescent="0.25">
      <c r="A7958" s="57">
        <v>41121505</v>
      </c>
      <c r="B7958" s="58" t="s">
        <v>11865</v>
      </c>
    </row>
    <row r="7959" spans="1:2" x14ac:dyDescent="0.25">
      <c r="A7959" s="57">
        <v>41121506</v>
      </c>
      <c r="B7959" s="58" t="s">
        <v>11463</v>
      </c>
    </row>
    <row r="7960" spans="1:2" x14ac:dyDescent="0.25">
      <c r="A7960" s="57">
        <v>41121507</v>
      </c>
      <c r="B7960" s="58" t="s">
        <v>7237</v>
      </c>
    </row>
    <row r="7961" spans="1:2" x14ac:dyDescent="0.25">
      <c r="A7961" s="57">
        <v>41121508</v>
      </c>
      <c r="B7961" s="58" t="s">
        <v>14033</v>
      </c>
    </row>
    <row r="7962" spans="1:2" x14ac:dyDescent="0.25">
      <c r="A7962" s="57">
        <v>41121509</v>
      </c>
      <c r="B7962" s="58" t="s">
        <v>5370</v>
      </c>
    </row>
    <row r="7963" spans="1:2" x14ac:dyDescent="0.25">
      <c r="A7963" s="57">
        <v>41121510</v>
      </c>
      <c r="B7963" s="58" t="s">
        <v>14188</v>
      </c>
    </row>
    <row r="7964" spans="1:2" x14ac:dyDescent="0.25">
      <c r="A7964" s="57">
        <v>41121511</v>
      </c>
      <c r="B7964" s="58" t="s">
        <v>425</v>
      </c>
    </row>
    <row r="7965" spans="1:2" x14ac:dyDescent="0.25">
      <c r="A7965" s="57">
        <v>41121513</v>
      </c>
      <c r="B7965" s="58" t="s">
        <v>12988</v>
      </c>
    </row>
    <row r="7966" spans="1:2" x14ac:dyDescent="0.25">
      <c r="A7966" s="57">
        <v>41121514</v>
      </c>
      <c r="B7966" s="58" t="s">
        <v>18284</v>
      </c>
    </row>
    <row r="7967" spans="1:2" x14ac:dyDescent="0.25">
      <c r="A7967" s="57">
        <v>41121515</v>
      </c>
      <c r="B7967" s="58" t="s">
        <v>7392</v>
      </c>
    </row>
    <row r="7968" spans="1:2" x14ac:dyDescent="0.25">
      <c r="A7968" s="57">
        <v>41121516</v>
      </c>
      <c r="B7968" s="58" t="s">
        <v>6625</v>
      </c>
    </row>
    <row r="7969" spans="1:2" x14ac:dyDescent="0.25">
      <c r="A7969" s="57">
        <v>41121517</v>
      </c>
      <c r="B7969" s="58" t="s">
        <v>17569</v>
      </c>
    </row>
    <row r="7970" spans="1:2" x14ac:dyDescent="0.25">
      <c r="A7970" s="57">
        <v>41121601</v>
      </c>
      <c r="B7970" s="58" t="s">
        <v>9545</v>
      </c>
    </row>
    <row r="7971" spans="1:2" x14ac:dyDescent="0.25">
      <c r="A7971" s="57">
        <v>41121602</v>
      </c>
      <c r="B7971" s="58" t="s">
        <v>4117</v>
      </c>
    </row>
    <row r="7972" spans="1:2" x14ac:dyDescent="0.25">
      <c r="A7972" s="57">
        <v>41121603</v>
      </c>
      <c r="B7972" s="58" t="s">
        <v>503</v>
      </c>
    </row>
    <row r="7973" spans="1:2" x14ac:dyDescent="0.25">
      <c r="A7973" s="57">
        <v>41121604</v>
      </c>
      <c r="B7973" s="58" t="s">
        <v>15908</v>
      </c>
    </row>
    <row r="7974" spans="1:2" x14ac:dyDescent="0.25">
      <c r="A7974" s="57">
        <v>41121605</v>
      </c>
      <c r="B7974" s="58" t="s">
        <v>1524</v>
      </c>
    </row>
    <row r="7975" spans="1:2" x14ac:dyDescent="0.25">
      <c r="A7975" s="57">
        <v>41121606</v>
      </c>
      <c r="B7975" s="58" t="s">
        <v>6724</v>
      </c>
    </row>
    <row r="7976" spans="1:2" x14ac:dyDescent="0.25">
      <c r="A7976" s="57">
        <v>41121607</v>
      </c>
      <c r="B7976" s="58" t="s">
        <v>17192</v>
      </c>
    </row>
    <row r="7977" spans="1:2" x14ac:dyDescent="0.25">
      <c r="A7977" s="57">
        <v>41121608</v>
      </c>
      <c r="B7977" s="58" t="s">
        <v>15739</v>
      </c>
    </row>
    <row r="7978" spans="1:2" x14ac:dyDescent="0.25">
      <c r="A7978" s="57">
        <v>41121609</v>
      </c>
      <c r="B7978" s="58" t="s">
        <v>10661</v>
      </c>
    </row>
    <row r="7979" spans="1:2" x14ac:dyDescent="0.25">
      <c r="A7979" s="57">
        <v>41121701</v>
      </c>
      <c r="B7979" s="58" t="s">
        <v>3852</v>
      </c>
    </row>
    <row r="7980" spans="1:2" x14ac:dyDescent="0.25">
      <c r="A7980" s="57">
        <v>41121702</v>
      </c>
      <c r="B7980" s="58" t="s">
        <v>7666</v>
      </c>
    </row>
    <row r="7981" spans="1:2" x14ac:dyDescent="0.25">
      <c r="A7981" s="57">
        <v>41121703</v>
      </c>
      <c r="B7981" s="58" t="s">
        <v>10676</v>
      </c>
    </row>
    <row r="7982" spans="1:2" x14ac:dyDescent="0.25">
      <c r="A7982" s="57">
        <v>41121704</v>
      </c>
      <c r="B7982" s="58" t="s">
        <v>8019</v>
      </c>
    </row>
    <row r="7983" spans="1:2" x14ac:dyDescent="0.25">
      <c r="A7983" s="57">
        <v>41121705</v>
      </c>
      <c r="B7983" s="58" t="s">
        <v>16640</v>
      </c>
    </row>
    <row r="7984" spans="1:2" x14ac:dyDescent="0.25">
      <c r="A7984" s="57">
        <v>41121706</v>
      </c>
      <c r="B7984" s="58" t="s">
        <v>1393</v>
      </c>
    </row>
    <row r="7985" spans="1:2" x14ac:dyDescent="0.25">
      <c r="A7985" s="57">
        <v>41121707</v>
      </c>
      <c r="B7985" s="58" t="s">
        <v>2925</v>
      </c>
    </row>
    <row r="7986" spans="1:2" x14ac:dyDescent="0.25">
      <c r="A7986" s="57">
        <v>41121708</v>
      </c>
      <c r="B7986" s="58" t="s">
        <v>4302</v>
      </c>
    </row>
    <row r="7987" spans="1:2" x14ac:dyDescent="0.25">
      <c r="A7987" s="57">
        <v>41121709</v>
      </c>
      <c r="B7987" s="58" t="s">
        <v>3029</v>
      </c>
    </row>
    <row r="7988" spans="1:2" x14ac:dyDescent="0.25">
      <c r="A7988" s="57">
        <v>41121710</v>
      </c>
      <c r="B7988" s="58" t="s">
        <v>8253</v>
      </c>
    </row>
    <row r="7989" spans="1:2" x14ac:dyDescent="0.25">
      <c r="A7989" s="57">
        <v>41121711</v>
      </c>
      <c r="B7989" s="58" t="s">
        <v>1734</v>
      </c>
    </row>
    <row r="7990" spans="1:2" x14ac:dyDescent="0.25">
      <c r="A7990" s="57">
        <v>41121801</v>
      </c>
      <c r="B7990" s="58" t="s">
        <v>10240</v>
      </c>
    </row>
    <row r="7991" spans="1:2" x14ac:dyDescent="0.25">
      <c r="A7991" s="57">
        <v>41121802</v>
      </c>
      <c r="B7991" s="58" t="s">
        <v>15674</v>
      </c>
    </row>
    <row r="7992" spans="1:2" x14ac:dyDescent="0.25">
      <c r="A7992" s="57">
        <v>41121803</v>
      </c>
      <c r="B7992" s="58" t="s">
        <v>10002</v>
      </c>
    </row>
    <row r="7993" spans="1:2" x14ac:dyDescent="0.25">
      <c r="A7993" s="57">
        <v>41121804</v>
      </c>
      <c r="B7993" s="58" t="s">
        <v>11507</v>
      </c>
    </row>
    <row r="7994" spans="1:2" x14ac:dyDescent="0.25">
      <c r="A7994" s="57">
        <v>41121805</v>
      </c>
      <c r="B7994" s="58" t="s">
        <v>2324</v>
      </c>
    </row>
    <row r="7995" spans="1:2" x14ac:dyDescent="0.25">
      <c r="A7995" s="57">
        <v>41121806</v>
      </c>
      <c r="B7995" s="58" t="s">
        <v>3763</v>
      </c>
    </row>
    <row r="7996" spans="1:2" x14ac:dyDescent="0.25">
      <c r="A7996" s="57">
        <v>41121807</v>
      </c>
      <c r="B7996" s="58" t="s">
        <v>15008</v>
      </c>
    </row>
    <row r="7997" spans="1:2" x14ac:dyDescent="0.25">
      <c r="A7997" s="57">
        <v>41121808</v>
      </c>
      <c r="B7997" s="58" t="s">
        <v>1803</v>
      </c>
    </row>
    <row r="7998" spans="1:2" x14ac:dyDescent="0.25">
      <c r="A7998" s="57">
        <v>41121809</v>
      </c>
      <c r="B7998" s="58" t="s">
        <v>2416</v>
      </c>
    </row>
    <row r="7999" spans="1:2" x14ac:dyDescent="0.25">
      <c r="A7999" s="57">
        <v>41121810</v>
      </c>
      <c r="B7999" s="58" t="s">
        <v>7271</v>
      </c>
    </row>
    <row r="8000" spans="1:2" x14ac:dyDescent="0.25">
      <c r="A8000" s="57">
        <v>41121811</v>
      </c>
      <c r="B8000" s="58" t="s">
        <v>26</v>
      </c>
    </row>
    <row r="8001" spans="1:2" x14ac:dyDescent="0.25">
      <c r="A8001" s="57">
        <v>41121812</v>
      </c>
      <c r="B8001" s="58" t="s">
        <v>6669</v>
      </c>
    </row>
    <row r="8002" spans="1:2" x14ac:dyDescent="0.25">
      <c r="A8002" s="57">
        <v>41121813</v>
      </c>
      <c r="B8002" s="58" t="s">
        <v>11051</v>
      </c>
    </row>
    <row r="8003" spans="1:2" x14ac:dyDescent="0.25">
      <c r="A8003" s="57">
        <v>41121814</v>
      </c>
      <c r="B8003" s="58" t="s">
        <v>8458</v>
      </c>
    </row>
    <row r="8004" spans="1:2" x14ac:dyDescent="0.25">
      <c r="A8004" s="57">
        <v>41121815</v>
      </c>
      <c r="B8004" s="58" t="s">
        <v>1917</v>
      </c>
    </row>
    <row r="8005" spans="1:2" x14ac:dyDescent="0.25">
      <c r="A8005" s="57">
        <v>41122001</v>
      </c>
      <c r="B8005" s="58" t="s">
        <v>17088</v>
      </c>
    </row>
    <row r="8006" spans="1:2" x14ac:dyDescent="0.25">
      <c r="A8006" s="57">
        <v>41122002</v>
      </c>
      <c r="B8006" s="58" t="s">
        <v>17755</v>
      </c>
    </row>
    <row r="8007" spans="1:2" x14ac:dyDescent="0.25">
      <c r="A8007" s="57">
        <v>41122003</v>
      </c>
      <c r="B8007" s="58" t="s">
        <v>13374</v>
      </c>
    </row>
    <row r="8008" spans="1:2" x14ac:dyDescent="0.25">
      <c r="A8008" s="57">
        <v>41122004</v>
      </c>
      <c r="B8008" s="58" t="s">
        <v>12146</v>
      </c>
    </row>
    <row r="8009" spans="1:2" x14ac:dyDescent="0.25">
      <c r="A8009" s="57">
        <v>41122101</v>
      </c>
      <c r="B8009" s="58" t="s">
        <v>15176</v>
      </c>
    </row>
    <row r="8010" spans="1:2" x14ac:dyDescent="0.25">
      <c r="A8010" s="57">
        <v>41122102</v>
      </c>
      <c r="B8010" s="58" t="s">
        <v>1133</v>
      </c>
    </row>
    <row r="8011" spans="1:2" x14ac:dyDescent="0.25">
      <c r="A8011" s="57">
        <v>41122103</v>
      </c>
      <c r="B8011" s="58" t="s">
        <v>8162</v>
      </c>
    </row>
    <row r="8012" spans="1:2" x14ac:dyDescent="0.25">
      <c r="A8012" s="57">
        <v>41122104</v>
      </c>
      <c r="B8012" s="58" t="s">
        <v>9719</v>
      </c>
    </row>
    <row r="8013" spans="1:2" x14ac:dyDescent="0.25">
      <c r="A8013" s="57">
        <v>41122105</v>
      </c>
      <c r="B8013" s="58" t="s">
        <v>14875</v>
      </c>
    </row>
    <row r="8014" spans="1:2" x14ac:dyDescent="0.25">
      <c r="A8014" s="57">
        <v>41122106</v>
      </c>
      <c r="B8014" s="58" t="s">
        <v>11283</v>
      </c>
    </row>
    <row r="8015" spans="1:2" x14ac:dyDescent="0.25">
      <c r="A8015" s="57">
        <v>41122107</v>
      </c>
      <c r="B8015" s="58" t="s">
        <v>6445</v>
      </c>
    </row>
    <row r="8016" spans="1:2" x14ac:dyDescent="0.25">
      <c r="A8016" s="57">
        <v>41122108</v>
      </c>
      <c r="B8016" s="58" t="s">
        <v>17422</v>
      </c>
    </row>
    <row r="8017" spans="1:2" x14ac:dyDescent="0.25">
      <c r="A8017" s="57">
        <v>41122109</v>
      </c>
      <c r="B8017" s="58" t="s">
        <v>7205</v>
      </c>
    </row>
    <row r="8018" spans="1:2" x14ac:dyDescent="0.25">
      <c r="A8018" s="57">
        <v>41122110</v>
      </c>
      <c r="B8018" s="58" t="s">
        <v>6175</v>
      </c>
    </row>
    <row r="8019" spans="1:2" x14ac:dyDescent="0.25">
      <c r="A8019" s="57">
        <v>41122201</v>
      </c>
      <c r="B8019" s="58" t="s">
        <v>16006</v>
      </c>
    </row>
    <row r="8020" spans="1:2" x14ac:dyDescent="0.25">
      <c r="A8020" s="57">
        <v>41122202</v>
      </c>
      <c r="B8020" s="58" t="s">
        <v>15030</v>
      </c>
    </row>
    <row r="8021" spans="1:2" x14ac:dyDescent="0.25">
      <c r="A8021" s="57">
        <v>41122203</v>
      </c>
      <c r="B8021" s="58" t="s">
        <v>10456</v>
      </c>
    </row>
    <row r="8022" spans="1:2" x14ac:dyDescent="0.25">
      <c r="A8022" s="57">
        <v>41122301</v>
      </c>
      <c r="B8022" s="58" t="s">
        <v>5930</v>
      </c>
    </row>
    <row r="8023" spans="1:2" x14ac:dyDescent="0.25">
      <c r="A8023" s="57">
        <v>41122401</v>
      </c>
      <c r="B8023" s="58" t="s">
        <v>248</v>
      </c>
    </row>
    <row r="8024" spans="1:2" x14ac:dyDescent="0.25">
      <c r="A8024" s="57">
        <v>41122402</v>
      </c>
      <c r="B8024" s="58" t="s">
        <v>3622</v>
      </c>
    </row>
    <row r="8025" spans="1:2" x14ac:dyDescent="0.25">
      <c r="A8025" s="57">
        <v>41122403</v>
      </c>
      <c r="B8025" s="58" t="s">
        <v>14661</v>
      </c>
    </row>
    <row r="8026" spans="1:2" x14ac:dyDescent="0.25">
      <c r="A8026" s="57">
        <v>41122404</v>
      </c>
      <c r="B8026" s="58" t="s">
        <v>14612</v>
      </c>
    </row>
    <row r="8027" spans="1:2" x14ac:dyDescent="0.25">
      <c r="A8027" s="57">
        <v>41122405</v>
      </c>
      <c r="B8027" s="58" t="s">
        <v>10828</v>
      </c>
    </row>
    <row r="8028" spans="1:2" x14ac:dyDescent="0.25">
      <c r="A8028" s="57">
        <v>41122406</v>
      </c>
      <c r="B8028" s="58" t="s">
        <v>4721</v>
      </c>
    </row>
    <row r="8029" spans="1:2" x14ac:dyDescent="0.25">
      <c r="A8029" s="57">
        <v>41122407</v>
      </c>
      <c r="B8029" s="58" t="s">
        <v>15368</v>
      </c>
    </row>
    <row r="8030" spans="1:2" x14ac:dyDescent="0.25">
      <c r="A8030" s="57">
        <v>41122408</v>
      </c>
      <c r="B8030" s="58" t="s">
        <v>3552</v>
      </c>
    </row>
    <row r="8031" spans="1:2" x14ac:dyDescent="0.25">
      <c r="A8031" s="57">
        <v>41122409</v>
      </c>
      <c r="B8031" s="58" t="s">
        <v>10341</v>
      </c>
    </row>
    <row r="8032" spans="1:2" x14ac:dyDescent="0.25">
      <c r="A8032" s="57">
        <v>41122410</v>
      </c>
      <c r="B8032" s="58" t="s">
        <v>14505</v>
      </c>
    </row>
    <row r="8033" spans="1:2" x14ac:dyDescent="0.25">
      <c r="A8033" s="57">
        <v>41122411</v>
      </c>
      <c r="B8033" s="58" t="s">
        <v>15566</v>
      </c>
    </row>
    <row r="8034" spans="1:2" x14ac:dyDescent="0.25">
      <c r="A8034" s="57">
        <v>41122412</v>
      </c>
      <c r="B8034" s="58" t="s">
        <v>204</v>
      </c>
    </row>
    <row r="8035" spans="1:2" x14ac:dyDescent="0.25">
      <c r="A8035" s="57">
        <v>41122413</v>
      </c>
      <c r="B8035" s="58" t="s">
        <v>3290</v>
      </c>
    </row>
    <row r="8036" spans="1:2" x14ac:dyDescent="0.25">
      <c r="A8036" s="57">
        <v>41122501</v>
      </c>
      <c r="B8036" s="58" t="s">
        <v>8719</v>
      </c>
    </row>
    <row r="8037" spans="1:2" x14ac:dyDescent="0.25">
      <c r="A8037" s="57">
        <v>41122502</v>
      </c>
      <c r="B8037" s="58" t="s">
        <v>3948</v>
      </c>
    </row>
    <row r="8038" spans="1:2" x14ac:dyDescent="0.25">
      <c r="A8038" s="57">
        <v>41122503</v>
      </c>
      <c r="B8038" s="58" t="s">
        <v>14352</v>
      </c>
    </row>
    <row r="8039" spans="1:2" x14ac:dyDescent="0.25">
      <c r="A8039" s="57">
        <v>41122601</v>
      </c>
      <c r="B8039" s="58" t="s">
        <v>5760</v>
      </c>
    </row>
    <row r="8040" spans="1:2" x14ac:dyDescent="0.25">
      <c r="A8040" s="57">
        <v>41122602</v>
      </c>
      <c r="B8040" s="58" t="s">
        <v>15858</v>
      </c>
    </row>
    <row r="8041" spans="1:2" x14ac:dyDescent="0.25">
      <c r="A8041" s="57">
        <v>41122603</v>
      </c>
      <c r="B8041" s="58" t="s">
        <v>2562</v>
      </c>
    </row>
    <row r="8042" spans="1:2" x14ac:dyDescent="0.25">
      <c r="A8042" s="57">
        <v>41122604</v>
      </c>
      <c r="B8042" s="58" t="s">
        <v>8668</v>
      </c>
    </row>
    <row r="8043" spans="1:2" x14ac:dyDescent="0.25">
      <c r="A8043" s="57">
        <v>41122605</v>
      </c>
      <c r="B8043" s="58" t="s">
        <v>14090</v>
      </c>
    </row>
    <row r="8044" spans="1:2" x14ac:dyDescent="0.25">
      <c r="A8044" s="57">
        <v>41122606</v>
      </c>
      <c r="B8044" s="58" t="s">
        <v>4444</v>
      </c>
    </row>
    <row r="8045" spans="1:2" x14ac:dyDescent="0.25">
      <c r="A8045" s="57">
        <v>41122701</v>
      </c>
      <c r="B8045" s="58" t="s">
        <v>8532</v>
      </c>
    </row>
    <row r="8046" spans="1:2" x14ac:dyDescent="0.25">
      <c r="A8046" s="57">
        <v>41122702</v>
      </c>
      <c r="B8046" s="58" t="s">
        <v>13641</v>
      </c>
    </row>
    <row r="8047" spans="1:2" x14ac:dyDescent="0.25">
      <c r="A8047" s="57">
        <v>41122703</v>
      </c>
      <c r="B8047" s="58" t="s">
        <v>8418</v>
      </c>
    </row>
    <row r="8048" spans="1:2" x14ac:dyDescent="0.25">
      <c r="A8048" s="57">
        <v>41122704</v>
      </c>
      <c r="B8048" s="58" t="s">
        <v>6024</v>
      </c>
    </row>
    <row r="8049" spans="1:2" x14ac:dyDescent="0.25">
      <c r="A8049" s="57">
        <v>41122801</v>
      </c>
      <c r="B8049" s="58" t="s">
        <v>12763</v>
      </c>
    </row>
    <row r="8050" spans="1:2" x14ac:dyDescent="0.25">
      <c r="A8050" s="57">
        <v>41122802</v>
      </c>
      <c r="B8050" s="58" t="s">
        <v>1060</v>
      </c>
    </row>
    <row r="8051" spans="1:2" x14ac:dyDescent="0.25">
      <c r="A8051" s="57">
        <v>41122803</v>
      </c>
      <c r="B8051" s="58" t="s">
        <v>8358</v>
      </c>
    </row>
    <row r="8052" spans="1:2" x14ac:dyDescent="0.25">
      <c r="A8052" s="57">
        <v>41122804</v>
      </c>
      <c r="B8052" s="58" t="s">
        <v>12324</v>
      </c>
    </row>
    <row r="8053" spans="1:2" x14ac:dyDescent="0.25">
      <c r="A8053" s="57">
        <v>41122805</v>
      </c>
      <c r="B8053" s="58" t="s">
        <v>9801</v>
      </c>
    </row>
    <row r="8054" spans="1:2" x14ac:dyDescent="0.25">
      <c r="A8054" s="57">
        <v>41122806</v>
      </c>
      <c r="B8054" s="58" t="s">
        <v>8249</v>
      </c>
    </row>
    <row r="8055" spans="1:2" x14ac:dyDescent="0.25">
      <c r="A8055" s="57">
        <v>41122807</v>
      </c>
      <c r="B8055" s="58" t="s">
        <v>17010</v>
      </c>
    </row>
    <row r="8056" spans="1:2" x14ac:dyDescent="0.25">
      <c r="A8056" s="57">
        <v>41122808</v>
      </c>
      <c r="B8056" s="58" t="s">
        <v>17029</v>
      </c>
    </row>
    <row r="8057" spans="1:2" x14ac:dyDescent="0.25">
      <c r="A8057" s="57">
        <v>41122809</v>
      </c>
      <c r="B8057" s="58" t="s">
        <v>16878</v>
      </c>
    </row>
    <row r="8058" spans="1:2" x14ac:dyDescent="0.25">
      <c r="A8058" s="57">
        <v>41123001</v>
      </c>
      <c r="B8058" s="58" t="s">
        <v>3553</v>
      </c>
    </row>
    <row r="8059" spans="1:2" x14ac:dyDescent="0.25">
      <c r="A8059" s="57">
        <v>41123002</v>
      </c>
      <c r="B8059" s="58" t="s">
        <v>17287</v>
      </c>
    </row>
    <row r="8060" spans="1:2" x14ac:dyDescent="0.25">
      <c r="A8060" s="57">
        <v>41123003</v>
      </c>
      <c r="B8060" s="58" t="s">
        <v>15144</v>
      </c>
    </row>
    <row r="8061" spans="1:2" x14ac:dyDescent="0.25">
      <c r="A8061" s="57">
        <v>41123004</v>
      </c>
      <c r="B8061" s="58" t="s">
        <v>12302</v>
      </c>
    </row>
    <row r="8062" spans="1:2" x14ac:dyDescent="0.25">
      <c r="A8062" s="57">
        <v>41123101</v>
      </c>
      <c r="B8062" s="58" t="s">
        <v>2364</v>
      </c>
    </row>
    <row r="8063" spans="1:2" x14ac:dyDescent="0.25">
      <c r="A8063" s="57">
        <v>41123102</v>
      </c>
      <c r="B8063" s="58" t="s">
        <v>2606</v>
      </c>
    </row>
    <row r="8064" spans="1:2" x14ac:dyDescent="0.25">
      <c r="A8064" s="57">
        <v>41123201</v>
      </c>
      <c r="B8064" s="58" t="s">
        <v>6209</v>
      </c>
    </row>
    <row r="8065" spans="1:2" x14ac:dyDescent="0.25">
      <c r="A8065" s="57">
        <v>41123202</v>
      </c>
      <c r="B8065" s="58" t="s">
        <v>12340</v>
      </c>
    </row>
    <row r="8066" spans="1:2" x14ac:dyDescent="0.25">
      <c r="A8066" s="57">
        <v>41123302</v>
      </c>
      <c r="B8066" s="58" t="s">
        <v>18408</v>
      </c>
    </row>
    <row r="8067" spans="1:2" x14ac:dyDescent="0.25">
      <c r="A8067" s="57">
        <v>41123303</v>
      </c>
      <c r="B8067" s="58" t="s">
        <v>8677</v>
      </c>
    </row>
    <row r="8068" spans="1:2" x14ac:dyDescent="0.25">
      <c r="A8068" s="57">
        <v>41123304</v>
      </c>
      <c r="B8068" s="58" t="s">
        <v>8031</v>
      </c>
    </row>
    <row r="8069" spans="1:2" x14ac:dyDescent="0.25">
      <c r="A8069" s="57">
        <v>41123305</v>
      </c>
      <c r="B8069" s="58" t="s">
        <v>15961</v>
      </c>
    </row>
    <row r="8070" spans="1:2" x14ac:dyDescent="0.25">
      <c r="A8070" s="57">
        <v>41123401</v>
      </c>
      <c r="B8070" s="58" t="s">
        <v>7926</v>
      </c>
    </row>
    <row r="8071" spans="1:2" x14ac:dyDescent="0.25">
      <c r="A8071" s="57">
        <v>41123402</v>
      </c>
      <c r="B8071" s="58" t="s">
        <v>7396</v>
      </c>
    </row>
    <row r="8072" spans="1:2" x14ac:dyDescent="0.25">
      <c r="A8072" s="57">
        <v>41123403</v>
      </c>
      <c r="B8072" s="58" t="s">
        <v>1869</v>
      </c>
    </row>
    <row r="8073" spans="1:2" x14ac:dyDescent="0.25">
      <c r="A8073" s="57">
        <v>42121501</v>
      </c>
      <c r="B8073" s="58" t="s">
        <v>9225</v>
      </c>
    </row>
    <row r="8074" spans="1:2" x14ac:dyDescent="0.25">
      <c r="A8074" s="57">
        <v>42121502</v>
      </c>
      <c r="B8074" s="58" t="s">
        <v>9953</v>
      </c>
    </row>
    <row r="8075" spans="1:2" x14ac:dyDescent="0.25">
      <c r="A8075" s="57">
        <v>42121503</v>
      </c>
      <c r="B8075" s="58" t="s">
        <v>9905</v>
      </c>
    </row>
    <row r="8076" spans="1:2" x14ac:dyDescent="0.25">
      <c r="A8076" s="57">
        <v>42121504</v>
      </c>
      <c r="B8076" s="58" t="s">
        <v>17265</v>
      </c>
    </row>
    <row r="8077" spans="1:2" x14ac:dyDescent="0.25">
      <c r="A8077" s="57">
        <v>42121505</v>
      </c>
      <c r="B8077" s="58" t="s">
        <v>17304</v>
      </c>
    </row>
    <row r="8078" spans="1:2" x14ac:dyDescent="0.25">
      <c r="A8078" s="57">
        <v>42121506</v>
      </c>
      <c r="B8078" s="58" t="s">
        <v>443</v>
      </c>
    </row>
    <row r="8079" spans="1:2" x14ac:dyDescent="0.25">
      <c r="A8079" s="57">
        <v>42121507</v>
      </c>
      <c r="B8079" s="58" t="s">
        <v>6800</v>
      </c>
    </row>
    <row r="8080" spans="1:2" x14ac:dyDescent="0.25">
      <c r="A8080" s="57">
        <v>42121508</v>
      </c>
      <c r="B8080" s="58" t="s">
        <v>12417</v>
      </c>
    </row>
    <row r="8081" spans="1:2" x14ac:dyDescent="0.25">
      <c r="A8081" s="57">
        <v>42121509</v>
      </c>
      <c r="B8081" s="58" t="s">
        <v>8636</v>
      </c>
    </row>
    <row r="8082" spans="1:2" x14ac:dyDescent="0.25">
      <c r="A8082" s="57">
        <v>42121510</v>
      </c>
      <c r="B8082" s="58" t="s">
        <v>13210</v>
      </c>
    </row>
    <row r="8083" spans="1:2" x14ac:dyDescent="0.25">
      <c r="A8083" s="57">
        <v>42121511</v>
      </c>
      <c r="B8083" s="58" t="s">
        <v>6750</v>
      </c>
    </row>
    <row r="8084" spans="1:2" x14ac:dyDescent="0.25">
      <c r="A8084" s="57">
        <v>42121512</v>
      </c>
      <c r="B8084" s="58" t="s">
        <v>1363</v>
      </c>
    </row>
    <row r="8085" spans="1:2" x14ac:dyDescent="0.25">
      <c r="A8085" s="57">
        <v>42121513</v>
      </c>
      <c r="B8085" s="58" t="s">
        <v>14244</v>
      </c>
    </row>
    <row r="8086" spans="1:2" x14ac:dyDescent="0.25">
      <c r="A8086" s="57">
        <v>42121514</v>
      </c>
      <c r="B8086" s="58" t="s">
        <v>2506</v>
      </c>
    </row>
    <row r="8087" spans="1:2" x14ac:dyDescent="0.25">
      <c r="A8087" s="57">
        <v>42121515</v>
      </c>
      <c r="B8087" s="58" t="s">
        <v>3978</v>
      </c>
    </row>
    <row r="8088" spans="1:2" x14ac:dyDescent="0.25">
      <c r="A8088" s="57">
        <v>42121601</v>
      </c>
      <c r="B8088" s="58" t="s">
        <v>5812</v>
      </c>
    </row>
    <row r="8089" spans="1:2" x14ac:dyDescent="0.25">
      <c r="A8089" s="57">
        <v>42121602</v>
      </c>
      <c r="B8089" s="58" t="s">
        <v>7199</v>
      </c>
    </row>
    <row r="8090" spans="1:2" x14ac:dyDescent="0.25">
      <c r="A8090" s="57">
        <v>42121603</v>
      </c>
      <c r="B8090" s="58" t="s">
        <v>137</v>
      </c>
    </row>
    <row r="8091" spans="1:2" x14ac:dyDescent="0.25">
      <c r="A8091" s="57">
        <v>42121604</v>
      </c>
      <c r="B8091" s="58" t="s">
        <v>7771</v>
      </c>
    </row>
    <row r="8092" spans="1:2" x14ac:dyDescent="0.25">
      <c r="A8092" s="57">
        <v>42121605</v>
      </c>
      <c r="B8092" s="58" t="s">
        <v>14795</v>
      </c>
    </row>
    <row r="8093" spans="1:2" x14ac:dyDescent="0.25">
      <c r="A8093" s="57">
        <v>42121606</v>
      </c>
      <c r="B8093" s="58" t="s">
        <v>9020</v>
      </c>
    </row>
    <row r="8094" spans="1:2" x14ac:dyDescent="0.25">
      <c r="A8094" s="57">
        <v>42121607</v>
      </c>
      <c r="B8094" s="58" t="s">
        <v>18364</v>
      </c>
    </row>
    <row r="8095" spans="1:2" x14ac:dyDescent="0.25">
      <c r="A8095" s="57">
        <v>42121608</v>
      </c>
      <c r="B8095" s="58" t="s">
        <v>1168</v>
      </c>
    </row>
    <row r="8096" spans="1:2" x14ac:dyDescent="0.25">
      <c r="A8096" s="57">
        <v>42121701</v>
      </c>
      <c r="B8096" s="58" t="s">
        <v>476</v>
      </c>
    </row>
    <row r="8097" spans="1:2" x14ac:dyDescent="0.25">
      <c r="A8097" s="57">
        <v>42121702</v>
      </c>
      <c r="B8097" s="58" t="s">
        <v>15749</v>
      </c>
    </row>
    <row r="8098" spans="1:2" x14ac:dyDescent="0.25">
      <c r="A8098" s="57">
        <v>42131501</v>
      </c>
      <c r="B8098" s="58" t="s">
        <v>10376</v>
      </c>
    </row>
    <row r="8099" spans="1:2" x14ac:dyDescent="0.25">
      <c r="A8099" s="57">
        <v>42131502</v>
      </c>
      <c r="B8099" s="58" t="s">
        <v>16477</v>
      </c>
    </row>
    <row r="8100" spans="1:2" x14ac:dyDescent="0.25">
      <c r="A8100" s="57">
        <v>42131503</v>
      </c>
      <c r="B8100" s="58" t="s">
        <v>5699</v>
      </c>
    </row>
    <row r="8101" spans="1:2" x14ac:dyDescent="0.25">
      <c r="A8101" s="57">
        <v>42131504</v>
      </c>
      <c r="B8101" s="58" t="s">
        <v>16535</v>
      </c>
    </row>
    <row r="8102" spans="1:2" x14ac:dyDescent="0.25">
      <c r="A8102" s="57">
        <v>42131505</v>
      </c>
      <c r="B8102" s="58" t="s">
        <v>1633</v>
      </c>
    </row>
    <row r="8103" spans="1:2" x14ac:dyDescent="0.25">
      <c r="A8103" s="57">
        <v>42131506</v>
      </c>
      <c r="B8103" s="58" t="s">
        <v>9745</v>
      </c>
    </row>
    <row r="8104" spans="1:2" x14ac:dyDescent="0.25">
      <c r="A8104" s="57">
        <v>42131507</v>
      </c>
      <c r="B8104" s="58" t="s">
        <v>16003</v>
      </c>
    </row>
    <row r="8105" spans="1:2" x14ac:dyDescent="0.25">
      <c r="A8105" s="57">
        <v>42131508</v>
      </c>
      <c r="B8105" s="58" t="s">
        <v>11242</v>
      </c>
    </row>
    <row r="8106" spans="1:2" x14ac:dyDescent="0.25">
      <c r="A8106" s="57">
        <v>42131509</v>
      </c>
      <c r="B8106" s="58" t="s">
        <v>5381</v>
      </c>
    </row>
    <row r="8107" spans="1:2" x14ac:dyDescent="0.25">
      <c r="A8107" s="57">
        <v>42131510</v>
      </c>
      <c r="B8107" s="58" t="s">
        <v>4680</v>
      </c>
    </row>
    <row r="8108" spans="1:2" x14ac:dyDescent="0.25">
      <c r="A8108" s="57">
        <v>42131601</v>
      </c>
      <c r="B8108" s="58" t="s">
        <v>7235</v>
      </c>
    </row>
    <row r="8109" spans="1:2" x14ac:dyDescent="0.25">
      <c r="A8109" s="57">
        <v>42131602</v>
      </c>
      <c r="B8109" s="58" t="s">
        <v>13502</v>
      </c>
    </row>
    <row r="8110" spans="1:2" x14ac:dyDescent="0.25">
      <c r="A8110" s="57">
        <v>42131603</v>
      </c>
      <c r="B8110" s="58" t="s">
        <v>16147</v>
      </c>
    </row>
    <row r="8111" spans="1:2" x14ac:dyDescent="0.25">
      <c r="A8111" s="57">
        <v>42131604</v>
      </c>
      <c r="B8111" s="58" t="s">
        <v>2993</v>
      </c>
    </row>
    <row r="8112" spans="1:2" x14ac:dyDescent="0.25">
      <c r="A8112" s="57">
        <v>42131605</v>
      </c>
      <c r="B8112" s="58" t="s">
        <v>18560</v>
      </c>
    </row>
    <row r="8113" spans="1:2" x14ac:dyDescent="0.25">
      <c r="A8113" s="57">
        <v>42131606</v>
      </c>
      <c r="B8113" s="58" t="s">
        <v>5519</v>
      </c>
    </row>
    <row r="8114" spans="1:2" x14ac:dyDescent="0.25">
      <c r="A8114" s="57">
        <v>42131607</v>
      </c>
      <c r="B8114" s="58" t="s">
        <v>11086</v>
      </c>
    </row>
    <row r="8115" spans="1:2" x14ac:dyDescent="0.25">
      <c r="A8115" s="57">
        <v>42131608</v>
      </c>
      <c r="B8115" s="58" t="s">
        <v>4814</v>
      </c>
    </row>
    <row r="8116" spans="1:2" x14ac:dyDescent="0.25">
      <c r="A8116" s="57">
        <v>42131609</v>
      </c>
      <c r="B8116" s="58" t="s">
        <v>12753</v>
      </c>
    </row>
    <row r="8117" spans="1:2" x14ac:dyDescent="0.25">
      <c r="A8117" s="57">
        <v>42131610</v>
      </c>
      <c r="B8117" s="58" t="s">
        <v>2096</v>
      </c>
    </row>
    <row r="8118" spans="1:2" x14ac:dyDescent="0.25">
      <c r="A8118" s="57">
        <v>42131611</v>
      </c>
      <c r="B8118" s="58" t="s">
        <v>9813</v>
      </c>
    </row>
    <row r="8119" spans="1:2" x14ac:dyDescent="0.25">
      <c r="A8119" s="57">
        <v>42131612</v>
      </c>
      <c r="B8119" s="58" t="s">
        <v>17509</v>
      </c>
    </row>
    <row r="8120" spans="1:2" x14ac:dyDescent="0.25">
      <c r="A8120" s="57">
        <v>42131613</v>
      </c>
      <c r="B8120" s="58" t="s">
        <v>17618</v>
      </c>
    </row>
    <row r="8121" spans="1:2" x14ac:dyDescent="0.25">
      <c r="A8121" s="57">
        <v>42131701</v>
      </c>
      <c r="B8121" s="58" t="s">
        <v>9804</v>
      </c>
    </row>
    <row r="8122" spans="1:2" x14ac:dyDescent="0.25">
      <c r="A8122" s="57">
        <v>42131702</v>
      </c>
      <c r="B8122" s="58" t="s">
        <v>6949</v>
      </c>
    </row>
    <row r="8123" spans="1:2" x14ac:dyDescent="0.25">
      <c r="A8123" s="57">
        <v>42131703</v>
      </c>
      <c r="B8123" s="58" t="s">
        <v>2280</v>
      </c>
    </row>
    <row r="8124" spans="1:2" x14ac:dyDescent="0.25">
      <c r="A8124" s="57">
        <v>42131704</v>
      </c>
      <c r="B8124" s="58" t="s">
        <v>12830</v>
      </c>
    </row>
    <row r="8125" spans="1:2" x14ac:dyDescent="0.25">
      <c r="A8125" s="57">
        <v>42131705</v>
      </c>
      <c r="B8125" s="58" t="s">
        <v>4284</v>
      </c>
    </row>
    <row r="8126" spans="1:2" x14ac:dyDescent="0.25">
      <c r="A8126" s="57">
        <v>42131706</v>
      </c>
      <c r="B8126" s="58" t="s">
        <v>16857</v>
      </c>
    </row>
    <row r="8127" spans="1:2" x14ac:dyDescent="0.25">
      <c r="A8127" s="57">
        <v>42131707</v>
      </c>
      <c r="B8127" s="58" t="s">
        <v>6008</v>
      </c>
    </row>
    <row r="8128" spans="1:2" x14ac:dyDescent="0.25">
      <c r="A8128" s="57">
        <v>42132101</v>
      </c>
      <c r="B8128" s="58" t="s">
        <v>7001</v>
      </c>
    </row>
    <row r="8129" spans="1:2" x14ac:dyDescent="0.25">
      <c r="A8129" s="57">
        <v>42132102</v>
      </c>
      <c r="B8129" s="58" t="s">
        <v>10683</v>
      </c>
    </row>
    <row r="8130" spans="1:2" x14ac:dyDescent="0.25">
      <c r="A8130" s="57">
        <v>42132103</v>
      </c>
      <c r="B8130" s="58" t="s">
        <v>13700</v>
      </c>
    </row>
    <row r="8131" spans="1:2" x14ac:dyDescent="0.25">
      <c r="A8131" s="57">
        <v>42132104</v>
      </c>
      <c r="B8131" s="58" t="s">
        <v>7307</v>
      </c>
    </row>
    <row r="8132" spans="1:2" x14ac:dyDescent="0.25">
      <c r="A8132" s="57">
        <v>42132105</v>
      </c>
      <c r="B8132" s="58" t="s">
        <v>14251</v>
      </c>
    </row>
    <row r="8133" spans="1:2" x14ac:dyDescent="0.25">
      <c r="A8133" s="57">
        <v>42132106</v>
      </c>
      <c r="B8133" s="58" t="s">
        <v>3476</v>
      </c>
    </row>
    <row r="8134" spans="1:2" x14ac:dyDescent="0.25">
      <c r="A8134" s="57">
        <v>42132107</v>
      </c>
      <c r="B8134" s="58" t="s">
        <v>15072</v>
      </c>
    </row>
    <row r="8135" spans="1:2" x14ac:dyDescent="0.25">
      <c r="A8135" s="57">
        <v>42132108</v>
      </c>
      <c r="B8135" s="58" t="s">
        <v>2406</v>
      </c>
    </row>
    <row r="8136" spans="1:2" x14ac:dyDescent="0.25">
      <c r="A8136" s="57">
        <v>42132201</v>
      </c>
      <c r="B8136" s="58" t="s">
        <v>18559</v>
      </c>
    </row>
    <row r="8137" spans="1:2" x14ac:dyDescent="0.25">
      <c r="A8137" s="57">
        <v>42132202</v>
      </c>
      <c r="B8137" s="58" t="s">
        <v>6520</v>
      </c>
    </row>
    <row r="8138" spans="1:2" x14ac:dyDescent="0.25">
      <c r="A8138" s="57">
        <v>42132203</v>
      </c>
      <c r="B8138" s="58" t="s">
        <v>17360</v>
      </c>
    </row>
    <row r="8139" spans="1:2" x14ac:dyDescent="0.25">
      <c r="A8139" s="57">
        <v>42132204</v>
      </c>
      <c r="B8139" s="58" t="s">
        <v>1787</v>
      </c>
    </row>
    <row r="8140" spans="1:2" x14ac:dyDescent="0.25">
      <c r="A8140" s="57">
        <v>42132205</v>
      </c>
      <c r="B8140" s="58" t="s">
        <v>11189</v>
      </c>
    </row>
    <row r="8141" spans="1:2" x14ac:dyDescent="0.25">
      <c r="A8141" s="57">
        <v>42141501</v>
      </c>
      <c r="B8141" s="58" t="s">
        <v>17765</v>
      </c>
    </row>
    <row r="8142" spans="1:2" x14ac:dyDescent="0.25">
      <c r="A8142" s="57">
        <v>42141502</v>
      </c>
      <c r="B8142" s="58" t="s">
        <v>5875</v>
      </c>
    </row>
    <row r="8143" spans="1:2" x14ac:dyDescent="0.25">
      <c r="A8143" s="57">
        <v>42141503</v>
      </c>
      <c r="B8143" s="58" t="s">
        <v>15152</v>
      </c>
    </row>
    <row r="8144" spans="1:2" x14ac:dyDescent="0.25">
      <c r="A8144" s="57">
        <v>42141504</v>
      </c>
      <c r="B8144" s="58" t="s">
        <v>543</v>
      </c>
    </row>
    <row r="8145" spans="1:2" x14ac:dyDescent="0.25">
      <c r="A8145" s="57">
        <v>42141601</v>
      </c>
      <c r="B8145" s="58" t="s">
        <v>5774</v>
      </c>
    </row>
    <row r="8146" spans="1:2" x14ac:dyDescent="0.25">
      <c r="A8146" s="57">
        <v>42141602</v>
      </c>
      <c r="B8146" s="58" t="s">
        <v>2816</v>
      </c>
    </row>
    <row r="8147" spans="1:2" x14ac:dyDescent="0.25">
      <c r="A8147" s="57">
        <v>42141603</v>
      </c>
      <c r="B8147" s="58" t="s">
        <v>8201</v>
      </c>
    </row>
    <row r="8148" spans="1:2" x14ac:dyDescent="0.25">
      <c r="A8148" s="57">
        <v>42141604</v>
      </c>
      <c r="B8148" s="58" t="s">
        <v>13876</v>
      </c>
    </row>
    <row r="8149" spans="1:2" x14ac:dyDescent="0.25">
      <c r="A8149" s="57">
        <v>42141605</v>
      </c>
      <c r="B8149" s="58" t="s">
        <v>18303</v>
      </c>
    </row>
    <row r="8150" spans="1:2" x14ac:dyDescent="0.25">
      <c r="A8150" s="57">
        <v>42141606</v>
      </c>
      <c r="B8150" s="58" t="s">
        <v>6333</v>
      </c>
    </row>
    <row r="8151" spans="1:2" x14ac:dyDescent="0.25">
      <c r="A8151" s="57">
        <v>42141607</v>
      </c>
      <c r="B8151" s="58" t="s">
        <v>3013</v>
      </c>
    </row>
    <row r="8152" spans="1:2" x14ac:dyDescent="0.25">
      <c r="A8152" s="57">
        <v>42141701</v>
      </c>
      <c r="B8152" s="58" t="s">
        <v>13395</v>
      </c>
    </row>
    <row r="8153" spans="1:2" x14ac:dyDescent="0.25">
      <c r="A8153" s="57">
        <v>42141702</v>
      </c>
      <c r="B8153" s="58" t="s">
        <v>5895</v>
      </c>
    </row>
    <row r="8154" spans="1:2" x14ac:dyDescent="0.25">
      <c r="A8154" s="57">
        <v>42141703</v>
      </c>
      <c r="B8154" s="58" t="s">
        <v>18174</v>
      </c>
    </row>
    <row r="8155" spans="1:2" x14ac:dyDescent="0.25">
      <c r="A8155" s="57">
        <v>42141704</v>
      </c>
      <c r="B8155" s="58" t="s">
        <v>17721</v>
      </c>
    </row>
    <row r="8156" spans="1:2" x14ac:dyDescent="0.25">
      <c r="A8156" s="57">
        <v>42141705</v>
      </c>
      <c r="B8156" s="58" t="s">
        <v>13248</v>
      </c>
    </row>
    <row r="8157" spans="1:2" x14ac:dyDescent="0.25">
      <c r="A8157" s="57">
        <v>42141801</v>
      </c>
      <c r="B8157" s="58" t="s">
        <v>3773</v>
      </c>
    </row>
    <row r="8158" spans="1:2" x14ac:dyDescent="0.25">
      <c r="A8158" s="57">
        <v>42141802</v>
      </c>
      <c r="B8158" s="58" t="s">
        <v>1310</v>
      </c>
    </row>
    <row r="8159" spans="1:2" x14ac:dyDescent="0.25">
      <c r="A8159" s="57">
        <v>42141803</v>
      </c>
      <c r="B8159" s="58" t="s">
        <v>6371</v>
      </c>
    </row>
    <row r="8160" spans="1:2" x14ac:dyDescent="0.25">
      <c r="A8160" s="57">
        <v>42141804</v>
      </c>
      <c r="B8160" s="58" t="s">
        <v>7597</v>
      </c>
    </row>
    <row r="8161" spans="1:2" x14ac:dyDescent="0.25">
      <c r="A8161" s="57">
        <v>42141805</v>
      </c>
      <c r="B8161" s="58" t="s">
        <v>6165</v>
      </c>
    </row>
    <row r="8162" spans="1:2" x14ac:dyDescent="0.25">
      <c r="A8162" s="57">
        <v>42141806</v>
      </c>
      <c r="B8162" s="58" t="s">
        <v>8619</v>
      </c>
    </row>
    <row r="8163" spans="1:2" x14ac:dyDescent="0.25">
      <c r="A8163" s="57">
        <v>42141807</v>
      </c>
      <c r="B8163" s="58" t="s">
        <v>14912</v>
      </c>
    </row>
    <row r="8164" spans="1:2" x14ac:dyDescent="0.25">
      <c r="A8164" s="57">
        <v>42141808</v>
      </c>
      <c r="B8164" s="58" t="s">
        <v>7823</v>
      </c>
    </row>
    <row r="8165" spans="1:2" x14ac:dyDescent="0.25">
      <c r="A8165" s="57">
        <v>42141809</v>
      </c>
      <c r="B8165" s="58" t="s">
        <v>1237</v>
      </c>
    </row>
    <row r="8166" spans="1:2" x14ac:dyDescent="0.25">
      <c r="A8166" s="57">
        <v>42141901</v>
      </c>
      <c r="B8166" s="58" t="s">
        <v>10460</v>
      </c>
    </row>
    <row r="8167" spans="1:2" x14ac:dyDescent="0.25">
      <c r="A8167" s="57">
        <v>42141902</v>
      </c>
      <c r="B8167" s="58" t="s">
        <v>7787</v>
      </c>
    </row>
    <row r="8168" spans="1:2" x14ac:dyDescent="0.25">
      <c r="A8168" s="57">
        <v>42141903</v>
      </c>
      <c r="B8168" s="58" t="s">
        <v>13352</v>
      </c>
    </row>
    <row r="8169" spans="1:2" x14ac:dyDescent="0.25">
      <c r="A8169" s="57">
        <v>42141904</v>
      </c>
      <c r="B8169" s="58" t="s">
        <v>13554</v>
      </c>
    </row>
    <row r="8170" spans="1:2" x14ac:dyDescent="0.25">
      <c r="A8170" s="57">
        <v>42141905</v>
      </c>
      <c r="B8170" s="58" t="s">
        <v>12304</v>
      </c>
    </row>
    <row r="8171" spans="1:2" x14ac:dyDescent="0.25">
      <c r="A8171" s="57">
        <v>42142001</v>
      </c>
      <c r="B8171" s="58" t="s">
        <v>15497</v>
      </c>
    </row>
    <row r="8172" spans="1:2" x14ac:dyDescent="0.25">
      <c r="A8172" s="57">
        <v>42142002</v>
      </c>
      <c r="B8172" s="58" t="s">
        <v>12444</v>
      </c>
    </row>
    <row r="8173" spans="1:2" x14ac:dyDescent="0.25">
      <c r="A8173" s="57">
        <v>42142003</v>
      </c>
      <c r="B8173" s="58" t="s">
        <v>15608</v>
      </c>
    </row>
    <row r="8174" spans="1:2" x14ac:dyDescent="0.25">
      <c r="A8174" s="57">
        <v>42142004</v>
      </c>
      <c r="B8174" s="58" t="s">
        <v>10056</v>
      </c>
    </row>
    <row r="8175" spans="1:2" x14ac:dyDescent="0.25">
      <c r="A8175" s="57">
        <v>42142005</v>
      </c>
      <c r="B8175" s="58" t="s">
        <v>2183</v>
      </c>
    </row>
    <row r="8176" spans="1:2" x14ac:dyDescent="0.25">
      <c r="A8176" s="57">
        <v>42142006</v>
      </c>
      <c r="B8176" s="58" t="s">
        <v>9672</v>
      </c>
    </row>
    <row r="8177" spans="1:2" x14ac:dyDescent="0.25">
      <c r="A8177" s="57">
        <v>42142007</v>
      </c>
      <c r="B8177" s="58" t="s">
        <v>10952</v>
      </c>
    </row>
    <row r="8178" spans="1:2" x14ac:dyDescent="0.25">
      <c r="A8178" s="57">
        <v>42142101</v>
      </c>
      <c r="B8178" s="58" t="s">
        <v>3727</v>
      </c>
    </row>
    <row r="8179" spans="1:2" x14ac:dyDescent="0.25">
      <c r="A8179" s="57">
        <v>42142102</v>
      </c>
      <c r="B8179" s="58" t="s">
        <v>2727</v>
      </c>
    </row>
    <row r="8180" spans="1:2" x14ac:dyDescent="0.25">
      <c r="A8180" s="57">
        <v>42142103</v>
      </c>
      <c r="B8180" s="58" t="s">
        <v>12247</v>
      </c>
    </row>
    <row r="8181" spans="1:2" x14ac:dyDescent="0.25">
      <c r="A8181" s="57">
        <v>42142104</v>
      </c>
      <c r="B8181" s="58" t="s">
        <v>8228</v>
      </c>
    </row>
    <row r="8182" spans="1:2" x14ac:dyDescent="0.25">
      <c r="A8182" s="57">
        <v>42142105</v>
      </c>
      <c r="B8182" s="58" t="s">
        <v>9924</v>
      </c>
    </row>
    <row r="8183" spans="1:2" x14ac:dyDescent="0.25">
      <c r="A8183" s="57">
        <v>42142106</v>
      </c>
      <c r="B8183" s="58" t="s">
        <v>16673</v>
      </c>
    </row>
    <row r="8184" spans="1:2" x14ac:dyDescent="0.25">
      <c r="A8184" s="57">
        <v>42142107</v>
      </c>
      <c r="B8184" s="58" t="s">
        <v>9300</v>
      </c>
    </row>
    <row r="8185" spans="1:2" x14ac:dyDescent="0.25">
      <c r="A8185" s="57">
        <v>42142108</v>
      </c>
      <c r="B8185" s="58" t="s">
        <v>12938</v>
      </c>
    </row>
    <row r="8186" spans="1:2" x14ac:dyDescent="0.25">
      <c r="A8186" s="57">
        <v>42142109</v>
      </c>
      <c r="B8186" s="58" t="s">
        <v>100</v>
      </c>
    </row>
    <row r="8187" spans="1:2" x14ac:dyDescent="0.25">
      <c r="A8187" s="57">
        <v>42142110</v>
      </c>
      <c r="B8187" s="58" t="s">
        <v>12233</v>
      </c>
    </row>
    <row r="8188" spans="1:2" x14ac:dyDescent="0.25">
      <c r="A8188" s="57">
        <v>42142111</v>
      </c>
      <c r="B8188" s="58" t="s">
        <v>4931</v>
      </c>
    </row>
    <row r="8189" spans="1:2" x14ac:dyDescent="0.25">
      <c r="A8189" s="57">
        <v>42142112</v>
      </c>
      <c r="B8189" s="58" t="s">
        <v>6980</v>
      </c>
    </row>
    <row r="8190" spans="1:2" x14ac:dyDescent="0.25">
      <c r="A8190" s="57">
        <v>42142113</v>
      </c>
      <c r="B8190" s="58" t="s">
        <v>10718</v>
      </c>
    </row>
    <row r="8191" spans="1:2" x14ac:dyDescent="0.25">
      <c r="A8191" s="57">
        <v>42142114</v>
      </c>
      <c r="B8191" s="58" t="s">
        <v>1796</v>
      </c>
    </row>
    <row r="8192" spans="1:2" x14ac:dyDescent="0.25">
      <c r="A8192" s="57">
        <v>42142119</v>
      </c>
      <c r="B8192" s="58" t="s">
        <v>4282</v>
      </c>
    </row>
    <row r="8193" spans="1:2" x14ac:dyDescent="0.25">
      <c r="A8193" s="57">
        <v>42142201</v>
      </c>
      <c r="B8193" s="58" t="s">
        <v>15483</v>
      </c>
    </row>
    <row r="8194" spans="1:2" x14ac:dyDescent="0.25">
      <c r="A8194" s="57">
        <v>42142202</v>
      </c>
      <c r="B8194" s="58" t="s">
        <v>5582</v>
      </c>
    </row>
    <row r="8195" spans="1:2" x14ac:dyDescent="0.25">
      <c r="A8195" s="57">
        <v>42142203</v>
      </c>
      <c r="B8195" s="58" t="s">
        <v>14484</v>
      </c>
    </row>
    <row r="8196" spans="1:2" x14ac:dyDescent="0.25">
      <c r="A8196" s="57">
        <v>42142204</v>
      </c>
      <c r="B8196" s="58" t="s">
        <v>6746</v>
      </c>
    </row>
    <row r="8197" spans="1:2" x14ac:dyDescent="0.25">
      <c r="A8197" s="57">
        <v>42142301</v>
      </c>
      <c r="B8197" s="58" t="s">
        <v>3081</v>
      </c>
    </row>
    <row r="8198" spans="1:2" x14ac:dyDescent="0.25">
      <c r="A8198" s="57">
        <v>42142302</v>
      </c>
      <c r="B8198" s="58" t="s">
        <v>17957</v>
      </c>
    </row>
    <row r="8199" spans="1:2" x14ac:dyDescent="0.25">
      <c r="A8199" s="57">
        <v>42142303</v>
      </c>
      <c r="B8199" s="58" t="s">
        <v>13663</v>
      </c>
    </row>
    <row r="8200" spans="1:2" x14ac:dyDescent="0.25">
      <c r="A8200" s="57">
        <v>42142401</v>
      </c>
      <c r="B8200" s="58" t="s">
        <v>15289</v>
      </c>
    </row>
    <row r="8201" spans="1:2" x14ac:dyDescent="0.25">
      <c r="A8201" s="57">
        <v>42142402</v>
      </c>
      <c r="B8201" s="58" t="s">
        <v>17256</v>
      </c>
    </row>
    <row r="8202" spans="1:2" x14ac:dyDescent="0.25">
      <c r="A8202" s="57">
        <v>42142403</v>
      </c>
      <c r="B8202" s="58" t="s">
        <v>11395</v>
      </c>
    </row>
    <row r="8203" spans="1:2" x14ac:dyDescent="0.25">
      <c r="A8203" s="57">
        <v>42142404</v>
      </c>
      <c r="B8203" s="58" t="s">
        <v>16641</v>
      </c>
    </row>
    <row r="8204" spans="1:2" x14ac:dyDescent="0.25">
      <c r="A8204" s="57">
        <v>42142405</v>
      </c>
      <c r="B8204" s="58" t="s">
        <v>8053</v>
      </c>
    </row>
    <row r="8205" spans="1:2" x14ac:dyDescent="0.25">
      <c r="A8205" s="57">
        <v>42142406</v>
      </c>
      <c r="B8205" s="58" t="s">
        <v>5333</v>
      </c>
    </row>
    <row r="8206" spans="1:2" x14ac:dyDescent="0.25">
      <c r="A8206" s="57">
        <v>42142407</v>
      </c>
      <c r="B8206" s="58" t="s">
        <v>16330</v>
      </c>
    </row>
    <row r="8207" spans="1:2" x14ac:dyDescent="0.25">
      <c r="A8207" s="57">
        <v>42142501</v>
      </c>
      <c r="B8207" s="58" t="s">
        <v>14540</v>
      </c>
    </row>
    <row r="8208" spans="1:2" x14ac:dyDescent="0.25">
      <c r="A8208" s="57">
        <v>42142502</v>
      </c>
      <c r="B8208" s="58" t="s">
        <v>10870</v>
      </c>
    </row>
    <row r="8209" spans="1:2" x14ac:dyDescent="0.25">
      <c r="A8209" s="57">
        <v>42142503</v>
      </c>
      <c r="B8209" s="58" t="s">
        <v>15024</v>
      </c>
    </row>
    <row r="8210" spans="1:2" x14ac:dyDescent="0.25">
      <c r="A8210" s="57">
        <v>42142504</v>
      </c>
      <c r="B8210" s="58" t="s">
        <v>7515</v>
      </c>
    </row>
    <row r="8211" spans="1:2" x14ac:dyDescent="0.25">
      <c r="A8211" s="57">
        <v>42142505</v>
      </c>
      <c r="B8211" s="58" t="s">
        <v>14704</v>
      </c>
    </row>
    <row r="8212" spans="1:2" x14ac:dyDescent="0.25">
      <c r="A8212" s="57">
        <v>42142506</v>
      </c>
      <c r="B8212" s="58" t="s">
        <v>17291</v>
      </c>
    </row>
    <row r="8213" spans="1:2" x14ac:dyDescent="0.25">
      <c r="A8213" s="57">
        <v>42142507</v>
      </c>
      <c r="B8213" s="58" t="s">
        <v>17703</v>
      </c>
    </row>
    <row r="8214" spans="1:2" x14ac:dyDescent="0.25">
      <c r="A8214" s="57">
        <v>42142509</v>
      </c>
      <c r="B8214" s="58" t="s">
        <v>17062</v>
      </c>
    </row>
    <row r="8215" spans="1:2" x14ac:dyDescent="0.25">
      <c r="A8215" s="57">
        <v>42142510</v>
      </c>
      <c r="B8215" s="58" t="s">
        <v>8870</v>
      </c>
    </row>
    <row r="8216" spans="1:2" x14ac:dyDescent="0.25">
      <c r="A8216" s="57">
        <v>42142511</v>
      </c>
      <c r="B8216" s="58" t="s">
        <v>3284</v>
      </c>
    </row>
    <row r="8217" spans="1:2" x14ac:dyDescent="0.25">
      <c r="A8217" s="57">
        <v>42142512</v>
      </c>
      <c r="B8217" s="58" t="s">
        <v>7576</v>
      </c>
    </row>
    <row r="8218" spans="1:2" x14ac:dyDescent="0.25">
      <c r="A8218" s="57">
        <v>42142513</v>
      </c>
      <c r="B8218" s="58" t="s">
        <v>12652</v>
      </c>
    </row>
    <row r="8219" spans="1:2" x14ac:dyDescent="0.25">
      <c r="A8219" s="57">
        <v>42142514</v>
      </c>
      <c r="B8219" s="58" t="s">
        <v>7585</v>
      </c>
    </row>
    <row r="8220" spans="1:2" x14ac:dyDescent="0.25">
      <c r="A8220" s="57">
        <v>42142515</v>
      </c>
      <c r="B8220" s="58" t="s">
        <v>18579</v>
      </c>
    </row>
    <row r="8221" spans="1:2" x14ac:dyDescent="0.25">
      <c r="A8221" s="57">
        <v>42142516</v>
      </c>
      <c r="B8221" s="58" t="s">
        <v>8505</v>
      </c>
    </row>
    <row r="8222" spans="1:2" x14ac:dyDescent="0.25">
      <c r="A8222" s="57">
        <v>42142517</v>
      </c>
      <c r="B8222" s="58" t="s">
        <v>6482</v>
      </c>
    </row>
    <row r="8223" spans="1:2" x14ac:dyDescent="0.25">
      <c r="A8223" s="57">
        <v>42142518</v>
      </c>
      <c r="B8223" s="58" t="s">
        <v>2271</v>
      </c>
    </row>
    <row r="8224" spans="1:2" x14ac:dyDescent="0.25">
      <c r="A8224" s="57">
        <v>42142519</v>
      </c>
      <c r="B8224" s="58" t="s">
        <v>16677</v>
      </c>
    </row>
    <row r="8225" spans="1:2" x14ac:dyDescent="0.25">
      <c r="A8225" s="57">
        <v>42142520</v>
      </c>
      <c r="B8225" s="58" t="s">
        <v>2801</v>
      </c>
    </row>
    <row r="8226" spans="1:2" x14ac:dyDescent="0.25">
      <c r="A8226" s="57">
        <v>42142521</v>
      </c>
      <c r="B8226" s="58" t="s">
        <v>12821</v>
      </c>
    </row>
    <row r="8227" spans="1:2" x14ac:dyDescent="0.25">
      <c r="A8227" s="57">
        <v>42142522</v>
      </c>
      <c r="B8227" s="58" t="s">
        <v>11577</v>
      </c>
    </row>
    <row r="8228" spans="1:2" x14ac:dyDescent="0.25">
      <c r="A8228" s="57">
        <v>42142523</v>
      </c>
      <c r="B8228" s="58" t="s">
        <v>14937</v>
      </c>
    </row>
    <row r="8229" spans="1:2" x14ac:dyDescent="0.25">
      <c r="A8229" s="57">
        <v>42142524</v>
      </c>
      <c r="B8229" s="58" t="s">
        <v>9799</v>
      </c>
    </row>
    <row r="8230" spans="1:2" x14ac:dyDescent="0.25">
      <c r="A8230" s="57">
        <v>42142525</v>
      </c>
      <c r="B8230" s="58" t="s">
        <v>6683</v>
      </c>
    </row>
    <row r="8231" spans="1:2" x14ac:dyDescent="0.25">
      <c r="A8231" s="57">
        <v>42142526</v>
      </c>
      <c r="B8231" s="58" t="s">
        <v>10433</v>
      </c>
    </row>
    <row r="8232" spans="1:2" x14ac:dyDescent="0.25">
      <c r="A8232" s="57">
        <v>42142527</v>
      </c>
      <c r="B8232" s="58" t="s">
        <v>5718</v>
      </c>
    </row>
    <row r="8233" spans="1:2" x14ac:dyDescent="0.25">
      <c r="A8233" s="57">
        <v>42142528</v>
      </c>
      <c r="B8233" s="58" t="s">
        <v>16219</v>
      </c>
    </row>
    <row r="8234" spans="1:2" x14ac:dyDescent="0.25">
      <c r="A8234" s="57">
        <v>42142529</v>
      </c>
      <c r="B8234" s="58" t="s">
        <v>5276</v>
      </c>
    </row>
    <row r="8235" spans="1:2" x14ac:dyDescent="0.25">
      <c r="A8235" s="57">
        <v>42142530</v>
      </c>
      <c r="B8235" s="58" t="s">
        <v>11167</v>
      </c>
    </row>
    <row r="8236" spans="1:2" x14ac:dyDescent="0.25">
      <c r="A8236" s="57">
        <v>42142531</v>
      </c>
      <c r="B8236" s="58" t="s">
        <v>7799</v>
      </c>
    </row>
    <row r="8237" spans="1:2" x14ac:dyDescent="0.25">
      <c r="A8237" s="57">
        <v>42142532</v>
      </c>
      <c r="B8237" s="58" t="s">
        <v>13391</v>
      </c>
    </row>
    <row r="8238" spans="1:2" x14ac:dyDescent="0.25">
      <c r="A8238" s="57">
        <v>42142601</v>
      </c>
      <c r="B8238" s="58" t="s">
        <v>6055</v>
      </c>
    </row>
    <row r="8239" spans="1:2" x14ac:dyDescent="0.25">
      <c r="A8239" s="57">
        <v>42142602</v>
      </c>
      <c r="B8239" s="58" t="s">
        <v>12016</v>
      </c>
    </row>
    <row r="8240" spans="1:2" x14ac:dyDescent="0.25">
      <c r="A8240" s="57">
        <v>42142603</v>
      </c>
      <c r="B8240" s="58" t="s">
        <v>1409</v>
      </c>
    </row>
    <row r="8241" spans="1:2" x14ac:dyDescent="0.25">
      <c r="A8241" s="57">
        <v>42142604</v>
      </c>
      <c r="B8241" s="58" t="s">
        <v>2219</v>
      </c>
    </row>
    <row r="8242" spans="1:2" x14ac:dyDescent="0.25">
      <c r="A8242" s="57">
        <v>42142605</v>
      </c>
      <c r="B8242" s="58" t="s">
        <v>12871</v>
      </c>
    </row>
    <row r="8243" spans="1:2" x14ac:dyDescent="0.25">
      <c r="A8243" s="57">
        <v>42142606</v>
      </c>
      <c r="B8243" s="58" t="s">
        <v>6875</v>
      </c>
    </row>
    <row r="8244" spans="1:2" x14ac:dyDescent="0.25">
      <c r="A8244" s="57">
        <v>42142607</v>
      </c>
      <c r="B8244" s="58" t="s">
        <v>8554</v>
      </c>
    </row>
    <row r="8245" spans="1:2" x14ac:dyDescent="0.25">
      <c r="A8245" s="57">
        <v>42142608</v>
      </c>
      <c r="B8245" s="58" t="s">
        <v>9536</v>
      </c>
    </row>
    <row r="8246" spans="1:2" x14ac:dyDescent="0.25">
      <c r="A8246" s="57">
        <v>42142609</v>
      </c>
      <c r="B8246" s="58" t="s">
        <v>7990</v>
      </c>
    </row>
    <row r="8247" spans="1:2" x14ac:dyDescent="0.25">
      <c r="A8247" s="57">
        <v>42142610</v>
      </c>
      <c r="B8247" s="58" t="s">
        <v>2578</v>
      </c>
    </row>
    <row r="8248" spans="1:2" x14ac:dyDescent="0.25">
      <c r="A8248" s="57">
        <v>42142611</v>
      </c>
      <c r="B8248" s="58" t="s">
        <v>8311</v>
      </c>
    </row>
    <row r="8249" spans="1:2" x14ac:dyDescent="0.25">
      <c r="A8249" s="57">
        <v>42142612</v>
      </c>
      <c r="B8249" s="58" t="s">
        <v>12639</v>
      </c>
    </row>
    <row r="8250" spans="1:2" x14ac:dyDescent="0.25">
      <c r="A8250" s="57">
        <v>42142613</v>
      </c>
      <c r="B8250" s="58" t="s">
        <v>4056</v>
      </c>
    </row>
    <row r="8251" spans="1:2" x14ac:dyDescent="0.25">
      <c r="A8251" s="57">
        <v>42142614</v>
      </c>
      <c r="B8251" s="58" t="s">
        <v>18181</v>
      </c>
    </row>
    <row r="8252" spans="1:2" x14ac:dyDescent="0.25">
      <c r="A8252" s="57">
        <v>42142615</v>
      </c>
      <c r="B8252" s="58" t="s">
        <v>16407</v>
      </c>
    </row>
    <row r="8253" spans="1:2" x14ac:dyDescent="0.25">
      <c r="A8253" s="57">
        <v>42142616</v>
      </c>
      <c r="B8253" s="58" t="s">
        <v>838</v>
      </c>
    </row>
    <row r="8254" spans="1:2" x14ac:dyDescent="0.25">
      <c r="A8254" s="57">
        <v>42142617</v>
      </c>
      <c r="B8254" s="58" t="s">
        <v>15878</v>
      </c>
    </row>
    <row r="8255" spans="1:2" x14ac:dyDescent="0.25">
      <c r="A8255" s="57">
        <v>42142618</v>
      </c>
      <c r="B8255" s="58" t="s">
        <v>1817</v>
      </c>
    </row>
    <row r="8256" spans="1:2" x14ac:dyDescent="0.25">
      <c r="A8256" s="57">
        <v>42142701</v>
      </c>
      <c r="B8256" s="58" t="s">
        <v>1754</v>
      </c>
    </row>
    <row r="8257" spans="1:2" x14ac:dyDescent="0.25">
      <c r="A8257" s="57">
        <v>42142702</v>
      </c>
      <c r="B8257" s="58" t="s">
        <v>13956</v>
      </c>
    </row>
    <row r="8258" spans="1:2" x14ac:dyDescent="0.25">
      <c r="A8258" s="57">
        <v>42142703</v>
      </c>
      <c r="B8258" s="58" t="s">
        <v>14289</v>
      </c>
    </row>
    <row r="8259" spans="1:2" x14ac:dyDescent="0.25">
      <c r="A8259" s="57">
        <v>42142704</v>
      </c>
      <c r="B8259" s="58" t="s">
        <v>14910</v>
      </c>
    </row>
    <row r="8260" spans="1:2" x14ac:dyDescent="0.25">
      <c r="A8260" s="57">
        <v>42142705</v>
      </c>
      <c r="B8260" s="58" t="s">
        <v>16899</v>
      </c>
    </row>
    <row r="8261" spans="1:2" x14ac:dyDescent="0.25">
      <c r="A8261" s="57">
        <v>42142706</v>
      </c>
      <c r="B8261" s="58" t="s">
        <v>1159</v>
      </c>
    </row>
    <row r="8262" spans="1:2" x14ac:dyDescent="0.25">
      <c r="A8262" s="57">
        <v>42142707</v>
      </c>
      <c r="B8262" s="58" t="s">
        <v>2921</v>
      </c>
    </row>
    <row r="8263" spans="1:2" x14ac:dyDescent="0.25">
      <c r="A8263" s="57">
        <v>42142708</v>
      </c>
      <c r="B8263" s="58" t="s">
        <v>17415</v>
      </c>
    </row>
    <row r="8264" spans="1:2" x14ac:dyDescent="0.25">
      <c r="A8264" s="57">
        <v>42142709</v>
      </c>
      <c r="B8264" s="58" t="s">
        <v>6505</v>
      </c>
    </row>
    <row r="8265" spans="1:2" x14ac:dyDescent="0.25">
      <c r="A8265" s="57">
        <v>42142710</v>
      </c>
      <c r="B8265" s="58" t="s">
        <v>10719</v>
      </c>
    </row>
    <row r="8266" spans="1:2" x14ac:dyDescent="0.25">
      <c r="A8266" s="57">
        <v>42142711</v>
      </c>
      <c r="B8266" s="58" t="s">
        <v>15955</v>
      </c>
    </row>
    <row r="8267" spans="1:2" x14ac:dyDescent="0.25">
      <c r="A8267" s="57">
        <v>42142712</v>
      </c>
      <c r="B8267" s="58" t="s">
        <v>11386</v>
      </c>
    </row>
    <row r="8268" spans="1:2" x14ac:dyDescent="0.25">
      <c r="A8268" s="57">
        <v>42142713</v>
      </c>
      <c r="B8268" s="58" t="s">
        <v>120</v>
      </c>
    </row>
    <row r="8269" spans="1:2" x14ac:dyDescent="0.25">
      <c r="A8269" s="57">
        <v>42142714</v>
      </c>
      <c r="B8269" s="58" t="s">
        <v>2446</v>
      </c>
    </row>
    <row r="8270" spans="1:2" x14ac:dyDescent="0.25">
      <c r="A8270" s="57">
        <v>42142715</v>
      </c>
      <c r="B8270" s="58" t="s">
        <v>358</v>
      </c>
    </row>
    <row r="8271" spans="1:2" x14ac:dyDescent="0.25">
      <c r="A8271" s="57">
        <v>42142716</v>
      </c>
      <c r="B8271" s="58" t="s">
        <v>253</v>
      </c>
    </row>
    <row r="8272" spans="1:2" x14ac:dyDescent="0.25">
      <c r="A8272" s="57">
        <v>42142801</v>
      </c>
      <c r="B8272" s="58" t="s">
        <v>5454</v>
      </c>
    </row>
    <row r="8273" spans="1:2" x14ac:dyDescent="0.25">
      <c r="A8273" s="57">
        <v>42142802</v>
      </c>
      <c r="B8273" s="58" t="s">
        <v>4920</v>
      </c>
    </row>
    <row r="8274" spans="1:2" x14ac:dyDescent="0.25">
      <c r="A8274" s="57">
        <v>42142901</v>
      </c>
      <c r="B8274" s="58" t="s">
        <v>7500</v>
      </c>
    </row>
    <row r="8275" spans="1:2" x14ac:dyDescent="0.25">
      <c r="A8275" s="57">
        <v>42142902</v>
      </c>
      <c r="B8275" s="58" t="s">
        <v>10545</v>
      </c>
    </row>
    <row r="8276" spans="1:2" x14ac:dyDescent="0.25">
      <c r="A8276" s="57">
        <v>42142903</v>
      </c>
      <c r="B8276" s="58" t="s">
        <v>17379</v>
      </c>
    </row>
    <row r="8277" spans="1:2" x14ac:dyDescent="0.25">
      <c r="A8277" s="57">
        <v>42142904</v>
      </c>
      <c r="B8277" s="58" t="s">
        <v>603</v>
      </c>
    </row>
    <row r="8278" spans="1:2" x14ac:dyDescent="0.25">
      <c r="A8278" s="57">
        <v>42142905</v>
      </c>
      <c r="B8278" s="58" t="s">
        <v>7182</v>
      </c>
    </row>
    <row r="8279" spans="1:2" x14ac:dyDescent="0.25">
      <c r="A8279" s="57">
        <v>42142906</v>
      </c>
      <c r="B8279" s="58" t="s">
        <v>6784</v>
      </c>
    </row>
    <row r="8280" spans="1:2" x14ac:dyDescent="0.25">
      <c r="A8280" s="57">
        <v>42142907</v>
      </c>
      <c r="B8280" s="58" t="s">
        <v>6978</v>
      </c>
    </row>
    <row r="8281" spans="1:2" x14ac:dyDescent="0.25">
      <c r="A8281" s="57">
        <v>42142908</v>
      </c>
      <c r="B8281" s="58" t="s">
        <v>5598</v>
      </c>
    </row>
    <row r="8282" spans="1:2" x14ac:dyDescent="0.25">
      <c r="A8282" s="57">
        <v>42142909</v>
      </c>
      <c r="B8282" s="58" t="s">
        <v>2238</v>
      </c>
    </row>
    <row r="8283" spans="1:2" x14ac:dyDescent="0.25">
      <c r="A8283" s="57">
        <v>42142910</v>
      </c>
      <c r="B8283" s="58" t="s">
        <v>15338</v>
      </c>
    </row>
    <row r="8284" spans="1:2" x14ac:dyDescent="0.25">
      <c r="A8284" s="57">
        <v>42142911</v>
      </c>
      <c r="B8284" s="58" t="s">
        <v>3082</v>
      </c>
    </row>
    <row r="8285" spans="1:2" x14ac:dyDescent="0.25">
      <c r="A8285" s="57">
        <v>42142912</v>
      </c>
      <c r="B8285" s="58" t="s">
        <v>14328</v>
      </c>
    </row>
    <row r="8286" spans="1:2" x14ac:dyDescent="0.25">
      <c r="A8286" s="57">
        <v>42142913</v>
      </c>
      <c r="B8286" s="58" t="s">
        <v>3781</v>
      </c>
    </row>
    <row r="8287" spans="1:2" x14ac:dyDescent="0.25">
      <c r="A8287" s="57">
        <v>42143101</v>
      </c>
      <c r="B8287" s="58" t="s">
        <v>7430</v>
      </c>
    </row>
    <row r="8288" spans="1:2" x14ac:dyDescent="0.25">
      <c r="A8288" s="57">
        <v>42143102</v>
      </c>
      <c r="B8288" s="58" t="s">
        <v>8705</v>
      </c>
    </row>
    <row r="8289" spans="1:2" x14ac:dyDescent="0.25">
      <c r="A8289" s="57">
        <v>42143103</v>
      </c>
      <c r="B8289" s="58" t="s">
        <v>15401</v>
      </c>
    </row>
    <row r="8290" spans="1:2" x14ac:dyDescent="0.25">
      <c r="A8290" s="57">
        <v>42143104</v>
      </c>
      <c r="B8290" s="58" t="s">
        <v>90</v>
      </c>
    </row>
    <row r="8291" spans="1:2" x14ac:dyDescent="0.25">
      <c r="A8291" s="57">
        <v>42143105</v>
      </c>
      <c r="B8291" s="58" t="s">
        <v>2293</v>
      </c>
    </row>
    <row r="8292" spans="1:2" x14ac:dyDescent="0.25">
      <c r="A8292" s="57">
        <v>42143106</v>
      </c>
      <c r="B8292" s="58" t="s">
        <v>8812</v>
      </c>
    </row>
    <row r="8293" spans="1:2" x14ac:dyDescent="0.25">
      <c r="A8293" s="57">
        <v>42143201</v>
      </c>
      <c r="B8293" s="58" t="s">
        <v>14968</v>
      </c>
    </row>
    <row r="8294" spans="1:2" x14ac:dyDescent="0.25">
      <c r="A8294" s="57">
        <v>42143202</v>
      </c>
      <c r="B8294" s="58" t="s">
        <v>3974</v>
      </c>
    </row>
    <row r="8295" spans="1:2" x14ac:dyDescent="0.25">
      <c r="A8295" s="57">
        <v>42143301</v>
      </c>
      <c r="B8295" s="58" t="s">
        <v>17474</v>
      </c>
    </row>
    <row r="8296" spans="1:2" x14ac:dyDescent="0.25">
      <c r="A8296" s="57">
        <v>42143401</v>
      </c>
      <c r="B8296" s="58" t="s">
        <v>6098</v>
      </c>
    </row>
    <row r="8297" spans="1:2" x14ac:dyDescent="0.25">
      <c r="A8297" s="57">
        <v>42143501</v>
      </c>
      <c r="B8297" s="58" t="s">
        <v>71</v>
      </c>
    </row>
    <row r="8298" spans="1:2" x14ac:dyDescent="0.25">
      <c r="A8298" s="57">
        <v>42143502</v>
      </c>
      <c r="B8298" s="58" t="s">
        <v>15178</v>
      </c>
    </row>
    <row r="8299" spans="1:2" x14ac:dyDescent="0.25">
      <c r="A8299" s="57">
        <v>42143503</v>
      </c>
      <c r="B8299" s="58" t="s">
        <v>2623</v>
      </c>
    </row>
    <row r="8300" spans="1:2" x14ac:dyDescent="0.25">
      <c r="A8300" s="57">
        <v>42143504</v>
      </c>
      <c r="B8300" s="58" t="s">
        <v>10067</v>
      </c>
    </row>
    <row r="8301" spans="1:2" x14ac:dyDescent="0.25">
      <c r="A8301" s="57">
        <v>42143505</v>
      </c>
      <c r="B8301" s="58" t="s">
        <v>11232</v>
      </c>
    </row>
    <row r="8302" spans="1:2" x14ac:dyDescent="0.25">
      <c r="A8302" s="57">
        <v>42143506</v>
      </c>
      <c r="B8302" s="58" t="s">
        <v>3587</v>
      </c>
    </row>
    <row r="8303" spans="1:2" x14ac:dyDescent="0.25">
      <c r="A8303" s="57">
        <v>42143507</v>
      </c>
      <c r="B8303" s="58" t="s">
        <v>12066</v>
      </c>
    </row>
    <row r="8304" spans="1:2" x14ac:dyDescent="0.25">
      <c r="A8304" s="57">
        <v>42143508</v>
      </c>
      <c r="B8304" s="58" t="s">
        <v>10883</v>
      </c>
    </row>
    <row r="8305" spans="1:2" x14ac:dyDescent="0.25">
      <c r="A8305" s="57">
        <v>42143509</v>
      </c>
      <c r="B8305" s="58" t="s">
        <v>11080</v>
      </c>
    </row>
    <row r="8306" spans="1:2" x14ac:dyDescent="0.25">
      <c r="A8306" s="57">
        <v>42143510</v>
      </c>
      <c r="B8306" s="58" t="s">
        <v>14715</v>
      </c>
    </row>
    <row r="8307" spans="1:2" x14ac:dyDescent="0.25">
      <c r="A8307" s="57">
        <v>42143511</v>
      </c>
      <c r="B8307" s="58" t="s">
        <v>3543</v>
      </c>
    </row>
    <row r="8308" spans="1:2" x14ac:dyDescent="0.25">
      <c r="A8308" s="57">
        <v>42143512</v>
      </c>
      <c r="B8308" s="58" t="s">
        <v>18754</v>
      </c>
    </row>
    <row r="8309" spans="1:2" x14ac:dyDescent="0.25">
      <c r="A8309" s="57">
        <v>42143513</v>
      </c>
      <c r="B8309" s="58" t="s">
        <v>4469</v>
      </c>
    </row>
    <row r="8310" spans="1:2" x14ac:dyDescent="0.25">
      <c r="A8310" s="57">
        <v>42143601</v>
      </c>
      <c r="B8310" s="58" t="s">
        <v>15934</v>
      </c>
    </row>
    <row r="8311" spans="1:2" x14ac:dyDescent="0.25">
      <c r="A8311" s="57">
        <v>42143602</v>
      </c>
      <c r="B8311" s="58" t="s">
        <v>1624</v>
      </c>
    </row>
    <row r="8312" spans="1:2" x14ac:dyDescent="0.25">
      <c r="A8312" s="57">
        <v>42143603</v>
      </c>
      <c r="B8312" s="58" t="s">
        <v>13909</v>
      </c>
    </row>
    <row r="8313" spans="1:2" x14ac:dyDescent="0.25">
      <c r="A8313" s="57">
        <v>42143604</v>
      </c>
      <c r="B8313" s="58" t="s">
        <v>13101</v>
      </c>
    </row>
    <row r="8314" spans="1:2" x14ac:dyDescent="0.25">
      <c r="A8314" s="57">
        <v>42143605</v>
      </c>
      <c r="B8314" s="58" t="s">
        <v>4936</v>
      </c>
    </row>
    <row r="8315" spans="1:2" x14ac:dyDescent="0.25">
      <c r="A8315" s="57">
        <v>42143606</v>
      </c>
      <c r="B8315" s="58" t="s">
        <v>994</v>
      </c>
    </row>
    <row r="8316" spans="1:2" x14ac:dyDescent="0.25">
      <c r="A8316" s="57">
        <v>42143607</v>
      </c>
      <c r="B8316" s="58" t="s">
        <v>15619</v>
      </c>
    </row>
    <row r="8317" spans="1:2" x14ac:dyDescent="0.25">
      <c r="A8317" s="57">
        <v>42143608</v>
      </c>
      <c r="B8317" s="58" t="s">
        <v>16375</v>
      </c>
    </row>
    <row r="8318" spans="1:2" x14ac:dyDescent="0.25">
      <c r="A8318" s="57">
        <v>42151501</v>
      </c>
      <c r="B8318" s="58" t="s">
        <v>14025</v>
      </c>
    </row>
    <row r="8319" spans="1:2" x14ac:dyDescent="0.25">
      <c r="A8319" s="57">
        <v>42151502</v>
      </c>
      <c r="B8319" s="58" t="s">
        <v>12590</v>
      </c>
    </row>
    <row r="8320" spans="1:2" x14ac:dyDescent="0.25">
      <c r="A8320" s="57">
        <v>42151503</v>
      </c>
      <c r="B8320" s="58" t="s">
        <v>807</v>
      </c>
    </row>
    <row r="8321" spans="1:2" x14ac:dyDescent="0.25">
      <c r="A8321" s="57">
        <v>42151504</v>
      </c>
      <c r="B8321" s="58" t="s">
        <v>17372</v>
      </c>
    </row>
    <row r="8322" spans="1:2" x14ac:dyDescent="0.25">
      <c r="A8322" s="57">
        <v>42151505</v>
      </c>
      <c r="B8322" s="58" t="s">
        <v>2064</v>
      </c>
    </row>
    <row r="8323" spans="1:2" x14ac:dyDescent="0.25">
      <c r="A8323" s="57">
        <v>42151506</v>
      </c>
      <c r="B8323" s="58" t="s">
        <v>6476</v>
      </c>
    </row>
    <row r="8324" spans="1:2" x14ac:dyDescent="0.25">
      <c r="A8324" s="57">
        <v>42151507</v>
      </c>
      <c r="B8324" s="58" t="s">
        <v>10090</v>
      </c>
    </row>
    <row r="8325" spans="1:2" x14ac:dyDescent="0.25">
      <c r="A8325" s="57">
        <v>42151601</v>
      </c>
      <c r="B8325" s="58" t="s">
        <v>1725</v>
      </c>
    </row>
    <row r="8326" spans="1:2" x14ac:dyDescent="0.25">
      <c r="A8326" s="57">
        <v>42151602</v>
      </c>
      <c r="B8326" s="58" t="s">
        <v>16551</v>
      </c>
    </row>
    <row r="8327" spans="1:2" x14ac:dyDescent="0.25">
      <c r="A8327" s="57">
        <v>42151603</v>
      </c>
      <c r="B8327" s="58" t="s">
        <v>12625</v>
      </c>
    </row>
    <row r="8328" spans="1:2" x14ac:dyDescent="0.25">
      <c r="A8328" s="57">
        <v>42151604</v>
      </c>
      <c r="B8328" s="58" t="s">
        <v>8771</v>
      </c>
    </row>
    <row r="8329" spans="1:2" x14ac:dyDescent="0.25">
      <c r="A8329" s="57">
        <v>42151605</v>
      </c>
      <c r="B8329" s="58" t="s">
        <v>13889</v>
      </c>
    </row>
    <row r="8330" spans="1:2" x14ac:dyDescent="0.25">
      <c r="A8330" s="57">
        <v>42151606</v>
      </c>
      <c r="B8330" s="58" t="s">
        <v>6570</v>
      </c>
    </row>
    <row r="8331" spans="1:2" x14ac:dyDescent="0.25">
      <c r="A8331" s="57">
        <v>42151607</v>
      </c>
      <c r="B8331" s="58" t="s">
        <v>1972</v>
      </c>
    </row>
    <row r="8332" spans="1:2" x14ac:dyDescent="0.25">
      <c r="A8332" s="57">
        <v>42151608</v>
      </c>
      <c r="B8332" s="58" t="s">
        <v>11743</v>
      </c>
    </row>
    <row r="8333" spans="1:2" x14ac:dyDescent="0.25">
      <c r="A8333" s="57">
        <v>42151609</v>
      </c>
      <c r="B8333" s="58" t="s">
        <v>14568</v>
      </c>
    </row>
    <row r="8334" spans="1:2" x14ac:dyDescent="0.25">
      <c r="A8334" s="57">
        <v>42151610</v>
      </c>
      <c r="B8334" s="58" t="s">
        <v>6606</v>
      </c>
    </row>
    <row r="8335" spans="1:2" x14ac:dyDescent="0.25">
      <c r="A8335" s="57">
        <v>42151611</v>
      </c>
      <c r="B8335" s="58" t="s">
        <v>9604</v>
      </c>
    </row>
    <row r="8336" spans="1:2" x14ac:dyDescent="0.25">
      <c r="A8336" s="57">
        <v>42151612</v>
      </c>
      <c r="B8336" s="58" t="s">
        <v>7528</v>
      </c>
    </row>
    <row r="8337" spans="1:2" x14ac:dyDescent="0.25">
      <c r="A8337" s="57">
        <v>42151613</v>
      </c>
      <c r="B8337" s="58" t="s">
        <v>18435</v>
      </c>
    </row>
    <row r="8338" spans="1:2" x14ac:dyDescent="0.25">
      <c r="A8338" s="57">
        <v>42151614</v>
      </c>
      <c r="B8338" s="58" t="s">
        <v>795</v>
      </c>
    </row>
    <row r="8339" spans="1:2" x14ac:dyDescent="0.25">
      <c r="A8339" s="57">
        <v>42151615</v>
      </c>
      <c r="B8339" s="58" t="s">
        <v>16939</v>
      </c>
    </row>
    <row r="8340" spans="1:2" x14ac:dyDescent="0.25">
      <c r="A8340" s="57">
        <v>42151616</v>
      </c>
      <c r="B8340" s="58" t="s">
        <v>7028</v>
      </c>
    </row>
    <row r="8341" spans="1:2" x14ac:dyDescent="0.25">
      <c r="A8341" s="57">
        <v>42151617</v>
      </c>
      <c r="B8341" s="58" t="s">
        <v>1895</v>
      </c>
    </row>
    <row r="8342" spans="1:2" x14ac:dyDescent="0.25">
      <c r="A8342" s="57">
        <v>42151618</v>
      </c>
      <c r="B8342" s="58" t="s">
        <v>1645</v>
      </c>
    </row>
    <row r="8343" spans="1:2" x14ac:dyDescent="0.25">
      <c r="A8343" s="57">
        <v>42151619</v>
      </c>
      <c r="B8343" s="58" t="s">
        <v>8140</v>
      </c>
    </row>
    <row r="8344" spans="1:2" x14ac:dyDescent="0.25">
      <c r="A8344" s="57">
        <v>42151620</v>
      </c>
      <c r="B8344" s="58" t="s">
        <v>17465</v>
      </c>
    </row>
    <row r="8345" spans="1:2" x14ac:dyDescent="0.25">
      <c r="A8345" s="57">
        <v>42151621</v>
      </c>
      <c r="B8345" s="58" t="s">
        <v>6293</v>
      </c>
    </row>
    <row r="8346" spans="1:2" x14ac:dyDescent="0.25">
      <c r="A8346" s="57">
        <v>42151622</v>
      </c>
      <c r="B8346" s="58" t="s">
        <v>13007</v>
      </c>
    </row>
    <row r="8347" spans="1:2" x14ac:dyDescent="0.25">
      <c r="A8347" s="57">
        <v>42151623</v>
      </c>
      <c r="B8347" s="58" t="s">
        <v>6677</v>
      </c>
    </row>
    <row r="8348" spans="1:2" x14ac:dyDescent="0.25">
      <c r="A8348" s="57">
        <v>42151624</v>
      </c>
      <c r="B8348" s="58" t="s">
        <v>18538</v>
      </c>
    </row>
    <row r="8349" spans="1:2" x14ac:dyDescent="0.25">
      <c r="A8349" s="57">
        <v>42151625</v>
      </c>
      <c r="B8349" s="58" t="s">
        <v>656</v>
      </c>
    </row>
    <row r="8350" spans="1:2" x14ac:dyDescent="0.25">
      <c r="A8350" s="57">
        <v>42151626</v>
      </c>
      <c r="B8350" s="58" t="s">
        <v>16001</v>
      </c>
    </row>
    <row r="8351" spans="1:2" x14ac:dyDescent="0.25">
      <c r="A8351" s="57">
        <v>42151627</v>
      </c>
      <c r="B8351" s="58" t="s">
        <v>13145</v>
      </c>
    </row>
    <row r="8352" spans="1:2" x14ac:dyDescent="0.25">
      <c r="A8352" s="57">
        <v>42151628</v>
      </c>
      <c r="B8352" s="58" t="s">
        <v>8278</v>
      </c>
    </row>
    <row r="8353" spans="1:2" x14ac:dyDescent="0.25">
      <c r="A8353" s="57">
        <v>42151629</v>
      </c>
      <c r="B8353" s="58" t="s">
        <v>5049</v>
      </c>
    </row>
    <row r="8354" spans="1:2" x14ac:dyDescent="0.25">
      <c r="A8354" s="57">
        <v>42151630</v>
      </c>
      <c r="B8354" s="58" t="s">
        <v>420</v>
      </c>
    </row>
    <row r="8355" spans="1:2" x14ac:dyDescent="0.25">
      <c r="A8355" s="57">
        <v>42151631</v>
      </c>
      <c r="B8355" s="58" t="s">
        <v>1637</v>
      </c>
    </row>
    <row r="8356" spans="1:2" x14ac:dyDescent="0.25">
      <c r="A8356" s="57">
        <v>42151632</v>
      </c>
      <c r="B8356" s="58" t="s">
        <v>17990</v>
      </c>
    </row>
    <row r="8357" spans="1:2" x14ac:dyDescent="0.25">
      <c r="A8357" s="57">
        <v>42151633</v>
      </c>
      <c r="B8357" s="58" t="s">
        <v>18305</v>
      </c>
    </row>
    <row r="8358" spans="1:2" x14ac:dyDescent="0.25">
      <c r="A8358" s="57">
        <v>42151634</v>
      </c>
      <c r="B8358" s="58" t="s">
        <v>4173</v>
      </c>
    </row>
    <row r="8359" spans="1:2" x14ac:dyDescent="0.25">
      <c r="A8359" s="57">
        <v>42151635</v>
      </c>
      <c r="B8359" s="58" t="s">
        <v>15612</v>
      </c>
    </row>
    <row r="8360" spans="1:2" x14ac:dyDescent="0.25">
      <c r="A8360" s="57">
        <v>42151636</v>
      </c>
      <c r="B8360" s="58" t="s">
        <v>12159</v>
      </c>
    </row>
    <row r="8361" spans="1:2" x14ac:dyDescent="0.25">
      <c r="A8361" s="57">
        <v>42151637</v>
      </c>
      <c r="B8361" s="58" t="s">
        <v>15418</v>
      </c>
    </row>
    <row r="8362" spans="1:2" x14ac:dyDescent="0.25">
      <c r="A8362" s="57">
        <v>42151638</v>
      </c>
      <c r="B8362" s="58" t="s">
        <v>10860</v>
      </c>
    </row>
    <row r="8363" spans="1:2" x14ac:dyDescent="0.25">
      <c r="A8363" s="57">
        <v>42151639</v>
      </c>
      <c r="B8363" s="58" t="s">
        <v>9538</v>
      </c>
    </row>
    <row r="8364" spans="1:2" x14ac:dyDescent="0.25">
      <c r="A8364" s="57">
        <v>42151640</v>
      </c>
      <c r="B8364" s="58" t="s">
        <v>17234</v>
      </c>
    </row>
    <row r="8365" spans="1:2" x14ac:dyDescent="0.25">
      <c r="A8365" s="57">
        <v>42151641</v>
      </c>
      <c r="B8365" s="58" t="s">
        <v>15316</v>
      </c>
    </row>
    <row r="8366" spans="1:2" x14ac:dyDescent="0.25">
      <c r="A8366" s="57">
        <v>42151642</v>
      </c>
      <c r="B8366" s="58" t="s">
        <v>1292</v>
      </c>
    </row>
    <row r="8367" spans="1:2" x14ac:dyDescent="0.25">
      <c r="A8367" s="57">
        <v>42151643</v>
      </c>
      <c r="B8367" s="58" t="s">
        <v>11573</v>
      </c>
    </row>
    <row r="8368" spans="1:2" x14ac:dyDescent="0.25">
      <c r="A8368" s="57">
        <v>42151644</v>
      </c>
      <c r="B8368" s="58" t="s">
        <v>14314</v>
      </c>
    </row>
    <row r="8369" spans="1:2" x14ac:dyDescent="0.25">
      <c r="A8369" s="57">
        <v>42151645</v>
      </c>
      <c r="B8369" s="58" t="s">
        <v>1425</v>
      </c>
    </row>
    <row r="8370" spans="1:2" x14ac:dyDescent="0.25">
      <c r="A8370" s="57">
        <v>42151646</v>
      </c>
      <c r="B8370" s="58" t="s">
        <v>1651</v>
      </c>
    </row>
    <row r="8371" spans="1:2" x14ac:dyDescent="0.25">
      <c r="A8371" s="57">
        <v>42151647</v>
      </c>
      <c r="B8371" s="58" t="s">
        <v>12611</v>
      </c>
    </row>
    <row r="8372" spans="1:2" x14ac:dyDescent="0.25">
      <c r="A8372" s="57">
        <v>42151648</v>
      </c>
      <c r="B8372" s="58" t="s">
        <v>1956</v>
      </c>
    </row>
    <row r="8373" spans="1:2" x14ac:dyDescent="0.25">
      <c r="A8373" s="57">
        <v>42151650</v>
      </c>
      <c r="B8373" s="58" t="s">
        <v>1479</v>
      </c>
    </row>
    <row r="8374" spans="1:2" x14ac:dyDescent="0.25">
      <c r="A8374" s="57">
        <v>42151651</v>
      </c>
      <c r="B8374" s="58" t="s">
        <v>1094</v>
      </c>
    </row>
    <row r="8375" spans="1:2" x14ac:dyDescent="0.25">
      <c r="A8375" s="57">
        <v>42151652</v>
      </c>
      <c r="B8375" s="58" t="s">
        <v>12968</v>
      </c>
    </row>
    <row r="8376" spans="1:2" x14ac:dyDescent="0.25">
      <c r="A8376" s="57">
        <v>42151653</v>
      </c>
      <c r="B8376" s="58" t="s">
        <v>14159</v>
      </c>
    </row>
    <row r="8377" spans="1:2" x14ac:dyDescent="0.25">
      <c r="A8377" s="57">
        <v>42151654</v>
      </c>
      <c r="B8377" s="58" t="s">
        <v>2202</v>
      </c>
    </row>
    <row r="8378" spans="1:2" x14ac:dyDescent="0.25">
      <c r="A8378" s="57">
        <v>42151655</v>
      </c>
      <c r="B8378" s="58" t="s">
        <v>14625</v>
      </c>
    </row>
    <row r="8379" spans="1:2" x14ac:dyDescent="0.25">
      <c r="A8379" s="57">
        <v>42151656</v>
      </c>
      <c r="B8379" s="58" t="s">
        <v>5991</v>
      </c>
    </row>
    <row r="8380" spans="1:2" x14ac:dyDescent="0.25">
      <c r="A8380" s="57">
        <v>42151657</v>
      </c>
      <c r="B8380" s="58" t="s">
        <v>17325</v>
      </c>
    </row>
    <row r="8381" spans="1:2" x14ac:dyDescent="0.25">
      <c r="A8381" s="57">
        <v>42151658</v>
      </c>
      <c r="B8381" s="58" t="s">
        <v>6573</v>
      </c>
    </row>
    <row r="8382" spans="1:2" x14ac:dyDescent="0.25">
      <c r="A8382" s="57">
        <v>42151659</v>
      </c>
      <c r="B8382" s="58" t="s">
        <v>15833</v>
      </c>
    </row>
    <row r="8383" spans="1:2" x14ac:dyDescent="0.25">
      <c r="A8383" s="57">
        <v>42151660</v>
      </c>
      <c r="B8383" s="58" t="s">
        <v>15124</v>
      </c>
    </row>
    <row r="8384" spans="1:2" x14ac:dyDescent="0.25">
      <c r="A8384" s="57">
        <v>42151661</v>
      </c>
      <c r="B8384" s="58" t="s">
        <v>10322</v>
      </c>
    </row>
    <row r="8385" spans="1:2" x14ac:dyDescent="0.25">
      <c r="A8385" s="57">
        <v>42151662</v>
      </c>
      <c r="B8385" s="58" t="s">
        <v>10761</v>
      </c>
    </row>
    <row r="8386" spans="1:2" x14ac:dyDescent="0.25">
      <c r="A8386" s="57">
        <v>42151663</v>
      </c>
      <c r="B8386" s="58" t="s">
        <v>13637</v>
      </c>
    </row>
    <row r="8387" spans="1:2" x14ac:dyDescent="0.25">
      <c r="A8387" s="57">
        <v>42151664</v>
      </c>
      <c r="B8387" s="58" t="s">
        <v>3824</v>
      </c>
    </row>
    <row r="8388" spans="1:2" x14ac:dyDescent="0.25">
      <c r="A8388" s="57">
        <v>42151665</v>
      </c>
      <c r="B8388" s="58" t="s">
        <v>5183</v>
      </c>
    </row>
    <row r="8389" spans="1:2" x14ac:dyDescent="0.25">
      <c r="A8389" s="57">
        <v>42151666</v>
      </c>
      <c r="B8389" s="58" t="s">
        <v>11824</v>
      </c>
    </row>
    <row r="8390" spans="1:2" x14ac:dyDescent="0.25">
      <c r="A8390" s="57">
        <v>42151667</v>
      </c>
      <c r="B8390" s="58" t="s">
        <v>6747</v>
      </c>
    </row>
    <row r="8391" spans="1:2" x14ac:dyDescent="0.25">
      <c r="A8391" s="57">
        <v>42151668</v>
      </c>
      <c r="B8391" s="58" t="s">
        <v>5400</v>
      </c>
    </row>
    <row r="8392" spans="1:2" x14ac:dyDescent="0.25">
      <c r="A8392" s="57">
        <v>42151669</v>
      </c>
      <c r="B8392" s="58" t="s">
        <v>9408</v>
      </c>
    </row>
    <row r="8393" spans="1:2" x14ac:dyDescent="0.25">
      <c r="A8393" s="57">
        <v>42151670</v>
      </c>
      <c r="B8393" s="58" t="s">
        <v>14446</v>
      </c>
    </row>
    <row r="8394" spans="1:2" x14ac:dyDescent="0.25">
      <c r="A8394" s="57">
        <v>42151671</v>
      </c>
      <c r="B8394" s="58" t="s">
        <v>9908</v>
      </c>
    </row>
    <row r="8395" spans="1:2" x14ac:dyDescent="0.25">
      <c r="A8395" s="57">
        <v>42151672</v>
      </c>
      <c r="B8395" s="58" t="s">
        <v>2898</v>
      </c>
    </row>
    <row r="8396" spans="1:2" x14ac:dyDescent="0.25">
      <c r="A8396" s="57">
        <v>42151673</v>
      </c>
      <c r="B8396" s="58" t="s">
        <v>11310</v>
      </c>
    </row>
    <row r="8397" spans="1:2" x14ac:dyDescent="0.25">
      <c r="A8397" s="57">
        <v>42151674</v>
      </c>
      <c r="B8397" s="58" t="s">
        <v>15985</v>
      </c>
    </row>
    <row r="8398" spans="1:2" x14ac:dyDescent="0.25">
      <c r="A8398" s="57">
        <v>42151675</v>
      </c>
      <c r="B8398" s="58" t="s">
        <v>4307</v>
      </c>
    </row>
    <row r="8399" spans="1:2" x14ac:dyDescent="0.25">
      <c r="A8399" s="57">
        <v>42151676</v>
      </c>
      <c r="B8399" s="58" t="s">
        <v>13962</v>
      </c>
    </row>
    <row r="8400" spans="1:2" x14ac:dyDescent="0.25">
      <c r="A8400" s="57">
        <v>42151677</v>
      </c>
      <c r="B8400" s="58" t="s">
        <v>8731</v>
      </c>
    </row>
    <row r="8401" spans="1:2" x14ac:dyDescent="0.25">
      <c r="A8401" s="57">
        <v>42151678</v>
      </c>
      <c r="B8401" s="58" t="s">
        <v>3642</v>
      </c>
    </row>
    <row r="8402" spans="1:2" x14ac:dyDescent="0.25">
      <c r="A8402" s="57">
        <v>42151679</v>
      </c>
      <c r="B8402" s="58" t="s">
        <v>11200</v>
      </c>
    </row>
    <row r="8403" spans="1:2" x14ac:dyDescent="0.25">
      <c r="A8403" s="57">
        <v>42151680</v>
      </c>
      <c r="B8403" s="58" t="s">
        <v>17764</v>
      </c>
    </row>
    <row r="8404" spans="1:2" x14ac:dyDescent="0.25">
      <c r="A8404" s="57">
        <v>42151681</v>
      </c>
      <c r="B8404" s="58" t="s">
        <v>16687</v>
      </c>
    </row>
    <row r="8405" spans="1:2" x14ac:dyDescent="0.25">
      <c r="A8405" s="57">
        <v>42151701</v>
      </c>
      <c r="B8405" s="58" t="s">
        <v>1814</v>
      </c>
    </row>
    <row r="8406" spans="1:2" x14ac:dyDescent="0.25">
      <c r="A8406" s="57">
        <v>42151702</v>
      </c>
      <c r="B8406" s="58" t="s">
        <v>14976</v>
      </c>
    </row>
    <row r="8407" spans="1:2" x14ac:dyDescent="0.25">
      <c r="A8407" s="57">
        <v>42151703</v>
      </c>
      <c r="B8407" s="58" t="s">
        <v>18577</v>
      </c>
    </row>
    <row r="8408" spans="1:2" x14ac:dyDescent="0.25">
      <c r="A8408" s="57">
        <v>42151704</v>
      </c>
      <c r="B8408" s="58" t="s">
        <v>3791</v>
      </c>
    </row>
    <row r="8409" spans="1:2" x14ac:dyDescent="0.25">
      <c r="A8409" s="57">
        <v>42151705</v>
      </c>
      <c r="B8409" s="58" t="s">
        <v>16113</v>
      </c>
    </row>
    <row r="8410" spans="1:2" x14ac:dyDescent="0.25">
      <c r="A8410" s="57">
        <v>42151801</v>
      </c>
      <c r="B8410" s="58" t="s">
        <v>1016</v>
      </c>
    </row>
    <row r="8411" spans="1:2" x14ac:dyDescent="0.25">
      <c r="A8411" s="57">
        <v>42151802</v>
      </c>
      <c r="B8411" s="58" t="s">
        <v>319</v>
      </c>
    </row>
    <row r="8412" spans="1:2" x14ac:dyDescent="0.25">
      <c r="A8412" s="57">
        <v>42151803</v>
      </c>
      <c r="B8412" s="58" t="s">
        <v>18638</v>
      </c>
    </row>
    <row r="8413" spans="1:2" x14ac:dyDescent="0.25">
      <c r="A8413" s="57">
        <v>42151804</v>
      </c>
      <c r="B8413" s="58" t="s">
        <v>16831</v>
      </c>
    </row>
    <row r="8414" spans="1:2" x14ac:dyDescent="0.25">
      <c r="A8414" s="57">
        <v>42151805</v>
      </c>
      <c r="B8414" s="58" t="s">
        <v>9972</v>
      </c>
    </row>
    <row r="8415" spans="1:2" x14ac:dyDescent="0.25">
      <c r="A8415" s="57">
        <v>42151806</v>
      </c>
      <c r="B8415" s="58" t="s">
        <v>10285</v>
      </c>
    </row>
    <row r="8416" spans="1:2" x14ac:dyDescent="0.25">
      <c r="A8416" s="57">
        <v>42151807</v>
      </c>
      <c r="B8416" s="58" t="s">
        <v>9633</v>
      </c>
    </row>
    <row r="8417" spans="1:2" x14ac:dyDescent="0.25">
      <c r="A8417" s="57">
        <v>42151808</v>
      </c>
      <c r="B8417" s="58" t="s">
        <v>8323</v>
      </c>
    </row>
    <row r="8418" spans="1:2" x14ac:dyDescent="0.25">
      <c r="A8418" s="57">
        <v>42151809</v>
      </c>
      <c r="B8418" s="58" t="s">
        <v>12044</v>
      </c>
    </row>
    <row r="8419" spans="1:2" x14ac:dyDescent="0.25">
      <c r="A8419" s="57">
        <v>42151810</v>
      </c>
      <c r="B8419" s="58" t="s">
        <v>837</v>
      </c>
    </row>
    <row r="8420" spans="1:2" x14ac:dyDescent="0.25">
      <c r="A8420" s="57">
        <v>42151811</v>
      </c>
      <c r="B8420" s="58" t="s">
        <v>12167</v>
      </c>
    </row>
    <row r="8421" spans="1:2" x14ac:dyDescent="0.25">
      <c r="A8421" s="57">
        <v>42151812</v>
      </c>
      <c r="B8421" s="58" t="s">
        <v>11121</v>
      </c>
    </row>
    <row r="8422" spans="1:2" x14ac:dyDescent="0.25">
      <c r="A8422" s="57">
        <v>42151813</v>
      </c>
      <c r="B8422" s="58" t="s">
        <v>2241</v>
      </c>
    </row>
    <row r="8423" spans="1:2" x14ac:dyDescent="0.25">
      <c r="A8423" s="57">
        <v>42151814</v>
      </c>
      <c r="B8423" s="58" t="s">
        <v>7286</v>
      </c>
    </row>
    <row r="8424" spans="1:2" x14ac:dyDescent="0.25">
      <c r="A8424" s="57">
        <v>42151815</v>
      </c>
      <c r="B8424" s="58" t="s">
        <v>7519</v>
      </c>
    </row>
    <row r="8425" spans="1:2" x14ac:dyDescent="0.25">
      <c r="A8425" s="57">
        <v>42151816</v>
      </c>
      <c r="B8425" s="58" t="s">
        <v>5955</v>
      </c>
    </row>
    <row r="8426" spans="1:2" x14ac:dyDescent="0.25">
      <c r="A8426" s="57">
        <v>42151901</v>
      </c>
      <c r="B8426" s="58" t="s">
        <v>7816</v>
      </c>
    </row>
    <row r="8427" spans="1:2" x14ac:dyDescent="0.25">
      <c r="A8427" s="57">
        <v>42151902</v>
      </c>
      <c r="B8427" s="58" t="s">
        <v>6415</v>
      </c>
    </row>
    <row r="8428" spans="1:2" x14ac:dyDescent="0.25">
      <c r="A8428" s="57">
        <v>42151903</v>
      </c>
      <c r="B8428" s="58" t="s">
        <v>1236</v>
      </c>
    </row>
    <row r="8429" spans="1:2" x14ac:dyDescent="0.25">
      <c r="A8429" s="57">
        <v>42151904</v>
      </c>
      <c r="B8429" s="58" t="s">
        <v>2451</v>
      </c>
    </row>
    <row r="8430" spans="1:2" x14ac:dyDescent="0.25">
      <c r="A8430" s="57">
        <v>42151905</v>
      </c>
      <c r="B8430" s="58" t="s">
        <v>10558</v>
      </c>
    </row>
    <row r="8431" spans="1:2" x14ac:dyDescent="0.25">
      <c r="A8431" s="57">
        <v>42151906</v>
      </c>
      <c r="B8431" s="58" t="s">
        <v>5082</v>
      </c>
    </row>
    <row r="8432" spans="1:2" x14ac:dyDescent="0.25">
      <c r="A8432" s="57">
        <v>42151907</v>
      </c>
      <c r="B8432" s="58" t="s">
        <v>12835</v>
      </c>
    </row>
    <row r="8433" spans="1:2" x14ac:dyDescent="0.25">
      <c r="A8433" s="57">
        <v>42151908</v>
      </c>
      <c r="B8433" s="58" t="s">
        <v>1672</v>
      </c>
    </row>
    <row r="8434" spans="1:2" x14ac:dyDescent="0.25">
      <c r="A8434" s="57">
        <v>42151909</v>
      </c>
      <c r="B8434" s="58" t="s">
        <v>11776</v>
      </c>
    </row>
    <row r="8435" spans="1:2" x14ac:dyDescent="0.25">
      <c r="A8435" s="57">
        <v>42151910</v>
      </c>
      <c r="B8435" s="58" t="s">
        <v>11353</v>
      </c>
    </row>
    <row r="8436" spans="1:2" x14ac:dyDescent="0.25">
      <c r="A8436" s="57">
        <v>42151911</v>
      </c>
      <c r="B8436" s="58" t="s">
        <v>14495</v>
      </c>
    </row>
    <row r="8437" spans="1:2" x14ac:dyDescent="0.25">
      <c r="A8437" s="57">
        <v>42151912</v>
      </c>
      <c r="B8437" s="58" t="s">
        <v>15204</v>
      </c>
    </row>
    <row r="8438" spans="1:2" x14ac:dyDescent="0.25">
      <c r="A8438" s="57">
        <v>42152001</v>
      </c>
      <c r="B8438" s="58" t="s">
        <v>17418</v>
      </c>
    </row>
    <row r="8439" spans="1:2" x14ac:dyDescent="0.25">
      <c r="A8439" s="57">
        <v>42152002</v>
      </c>
      <c r="B8439" s="58" t="s">
        <v>4755</v>
      </c>
    </row>
    <row r="8440" spans="1:2" x14ac:dyDescent="0.25">
      <c r="A8440" s="57">
        <v>42152003</v>
      </c>
      <c r="B8440" s="58" t="s">
        <v>15428</v>
      </c>
    </row>
    <row r="8441" spans="1:2" x14ac:dyDescent="0.25">
      <c r="A8441" s="57">
        <v>42152004</v>
      </c>
      <c r="B8441" s="58" t="s">
        <v>3920</v>
      </c>
    </row>
    <row r="8442" spans="1:2" x14ac:dyDescent="0.25">
      <c r="A8442" s="57">
        <v>42152005</v>
      </c>
      <c r="B8442" s="58" t="s">
        <v>4074</v>
      </c>
    </row>
    <row r="8443" spans="1:2" x14ac:dyDescent="0.25">
      <c r="A8443" s="57">
        <v>42152006</v>
      </c>
      <c r="B8443" s="58" t="s">
        <v>1521</v>
      </c>
    </row>
    <row r="8444" spans="1:2" x14ac:dyDescent="0.25">
      <c r="A8444" s="57">
        <v>42152007</v>
      </c>
      <c r="B8444" s="58" t="s">
        <v>13972</v>
      </c>
    </row>
    <row r="8445" spans="1:2" x14ac:dyDescent="0.25">
      <c r="A8445" s="57">
        <v>42152008</v>
      </c>
      <c r="B8445" s="58" t="s">
        <v>10017</v>
      </c>
    </row>
    <row r="8446" spans="1:2" x14ac:dyDescent="0.25">
      <c r="A8446" s="57">
        <v>42152009</v>
      </c>
      <c r="B8446" s="58" t="s">
        <v>17543</v>
      </c>
    </row>
    <row r="8447" spans="1:2" x14ac:dyDescent="0.25">
      <c r="A8447" s="57">
        <v>42152010</v>
      </c>
      <c r="B8447" s="58" t="s">
        <v>2007</v>
      </c>
    </row>
    <row r="8448" spans="1:2" x14ac:dyDescent="0.25">
      <c r="A8448" s="57">
        <v>42152011</v>
      </c>
      <c r="B8448" s="58" t="s">
        <v>4401</v>
      </c>
    </row>
    <row r="8449" spans="1:2" x14ac:dyDescent="0.25">
      <c r="A8449" s="57">
        <v>42152012</v>
      </c>
      <c r="B8449" s="58" t="s">
        <v>17376</v>
      </c>
    </row>
    <row r="8450" spans="1:2" x14ac:dyDescent="0.25">
      <c r="A8450" s="57">
        <v>42152013</v>
      </c>
      <c r="B8450" s="58" t="s">
        <v>1556</v>
      </c>
    </row>
    <row r="8451" spans="1:2" x14ac:dyDescent="0.25">
      <c r="A8451" s="57">
        <v>42152014</v>
      </c>
      <c r="B8451" s="58" t="s">
        <v>13077</v>
      </c>
    </row>
    <row r="8452" spans="1:2" x14ac:dyDescent="0.25">
      <c r="A8452" s="57">
        <v>42152101</v>
      </c>
      <c r="B8452" s="58" t="s">
        <v>12252</v>
      </c>
    </row>
    <row r="8453" spans="1:2" x14ac:dyDescent="0.25">
      <c r="A8453" s="57">
        <v>42152102</v>
      </c>
      <c r="B8453" s="58" t="s">
        <v>1209</v>
      </c>
    </row>
    <row r="8454" spans="1:2" x14ac:dyDescent="0.25">
      <c r="A8454" s="57">
        <v>42152103</v>
      </c>
      <c r="B8454" s="58" t="s">
        <v>16085</v>
      </c>
    </row>
    <row r="8455" spans="1:2" x14ac:dyDescent="0.25">
      <c r="A8455" s="57">
        <v>42152104</v>
      </c>
      <c r="B8455" s="58" t="s">
        <v>7977</v>
      </c>
    </row>
    <row r="8456" spans="1:2" x14ac:dyDescent="0.25">
      <c r="A8456" s="57">
        <v>42152105</v>
      </c>
      <c r="B8456" s="58" t="s">
        <v>13490</v>
      </c>
    </row>
    <row r="8457" spans="1:2" x14ac:dyDescent="0.25">
      <c r="A8457" s="57">
        <v>42152106</v>
      </c>
      <c r="B8457" s="58" t="s">
        <v>3788</v>
      </c>
    </row>
    <row r="8458" spans="1:2" x14ac:dyDescent="0.25">
      <c r="A8458" s="57">
        <v>42152107</v>
      </c>
      <c r="B8458" s="58" t="s">
        <v>7494</v>
      </c>
    </row>
    <row r="8459" spans="1:2" x14ac:dyDescent="0.25">
      <c r="A8459" s="57">
        <v>42152108</v>
      </c>
      <c r="B8459" s="58" t="s">
        <v>2526</v>
      </c>
    </row>
    <row r="8460" spans="1:2" x14ac:dyDescent="0.25">
      <c r="A8460" s="57">
        <v>42152109</v>
      </c>
      <c r="B8460" s="58" t="s">
        <v>4303</v>
      </c>
    </row>
    <row r="8461" spans="1:2" x14ac:dyDescent="0.25">
      <c r="A8461" s="57">
        <v>42152110</v>
      </c>
      <c r="B8461" s="58" t="s">
        <v>3296</v>
      </c>
    </row>
    <row r="8462" spans="1:2" x14ac:dyDescent="0.25">
      <c r="A8462" s="57">
        <v>42152111</v>
      </c>
      <c r="B8462" s="58" t="s">
        <v>18066</v>
      </c>
    </row>
    <row r="8463" spans="1:2" x14ac:dyDescent="0.25">
      <c r="A8463" s="57">
        <v>42152112</v>
      </c>
      <c r="B8463" s="58" t="s">
        <v>14504</v>
      </c>
    </row>
    <row r="8464" spans="1:2" x14ac:dyDescent="0.25">
      <c r="A8464" s="57">
        <v>42152113</v>
      </c>
      <c r="B8464" s="58" t="s">
        <v>10760</v>
      </c>
    </row>
    <row r="8465" spans="1:2" x14ac:dyDescent="0.25">
      <c r="A8465" s="57">
        <v>42152114</v>
      </c>
      <c r="B8465" s="58" t="s">
        <v>2723</v>
      </c>
    </row>
    <row r="8466" spans="1:2" x14ac:dyDescent="0.25">
      <c r="A8466" s="57">
        <v>42152115</v>
      </c>
      <c r="B8466" s="58" t="s">
        <v>15075</v>
      </c>
    </row>
    <row r="8467" spans="1:2" x14ac:dyDescent="0.25">
      <c r="A8467" s="57">
        <v>42152201</v>
      </c>
      <c r="B8467" s="58" t="s">
        <v>16038</v>
      </c>
    </row>
    <row r="8468" spans="1:2" x14ac:dyDescent="0.25">
      <c r="A8468" s="57">
        <v>42152202</v>
      </c>
      <c r="B8468" s="58" t="s">
        <v>5591</v>
      </c>
    </row>
    <row r="8469" spans="1:2" x14ac:dyDescent="0.25">
      <c r="A8469" s="57">
        <v>42152203</v>
      </c>
      <c r="B8469" s="58" t="s">
        <v>12932</v>
      </c>
    </row>
    <row r="8470" spans="1:2" x14ac:dyDescent="0.25">
      <c r="A8470" s="57">
        <v>42152204</v>
      </c>
      <c r="B8470" s="58" t="s">
        <v>12543</v>
      </c>
    </row>
    <row r="8471" spans="1:2" x14ac:dyDescent="0.25">
      <c r="A8471" s="57">
        <v>42152205</v>
      </c>
      <c r="B8471" s="58" t="s">
        <v>18548</v>
      </c>
    </row>
    <row r="8472" spans="1:2" x14ac:dyDescent="0.25">
      <c r="A8472" s="57">
        <v>42152206</v>
      </c>
      <c r="B8472" s="58" t="s">
        <v>10751</v>
      </c>
    </row>
    <row r="8473" spans="1:2" x14ac:dyDescent="0.25">
      <c r="A8473" s="57">
        <v>42152207</v>
      </c>
      <c r="B8473" s="58" t="s">
        <v>4782</v>
      </c>
    </row>
    <row r="8474" spans="1:2" x14ac:dyDescent="0.25">
      <c r="A8474" s="57">
        <v>42152208</v>
      </c>
      <c r="B8474" s="58" t="s">
        <v>14995</v>
      </c>
    </row>
    <row r="8475" spans="1:2" x14ac:dyDescent="0.25">
      <c r="A8475" s="57">
        <v>42152209</v>
      </c>
      <c r="B8475" s="58" t="s">
        <v>14862</v>
      </c>
    </row>
    <row r="8476" spans="1:2" x14ac:dyDescent="0.25">
      <c r="A8476" s="57">
        <v>42152210</v>
      </c>
      <c r="B8476" s="58" t="s">
        <v>11693</v>
      </c>
    </row>
    <row r="8477" spans="1:2" x14ac:dyDescent="0.25">
      <c r="A8477" s="57">
        <v>42152211</v>
      </c>
      <c r="B8477" s="58" t="s">
        <v>16338</v>
      </c>
    </row>
    <row r="8478" spans="1:2" x14ac:dyDescent="0.25">
      <c r="A8478" s="57">
        <v>42152212</v>
      </c>
      <c r="B8478" s="58" t="s">
        <v>17533</v>
      </c>
    </row>
    <row r="8479" spans="1:2" x14ac:dyDescent="0.25">
      <c r="A8479" s="57">
        <v>42152213</v>
      </c>
      <c r="B8479" s="58" t="s">
        <v>11663</v>
      </c>
    </row>
    <row r="8480" spans="1:2" x14ac:dyDescent="0.25">
      <c r="A8480" s="57">
        <v>42152214</v>
      </c>
      <c r="B8480" s="58" t="s">
        <v>18499</v>
      </c>
    </row>
    <row r="8481" spans="1:2" x14ac:dyDescent="0.25">
      <c r="A8481" s="57">
        <v>42152215</v>
      </c>
      <c r="B8481" s="58" t="s">
        <v>13308</v>
      </c>
    </row>
    <row r="8482" spans="1:2" x14ac:dyDescent="0.25">
      <c r="A8482" s="57">
        <v>42152216</v>
      </c>
      <c r="B8482" s="58" t="s">
        <v>1082</v>
      </c>
    </row>
    <row r="8483" spans="1:2" x14ac:dyDescent="0.25">
      <c r="A8483" s="57">
        <v>42152217</v>
      </c>
      <c r="B8483" s="58" t="s">
        <v>12837</v>
      </c>
    </row>
    <row r="8484" spans="1:2" x14ac:dyDescent="0.25">
      <c r="A8484" s="57">
        <v>42152218</v>
      </c>
      <c r="B8484" s="58" t="s">
        <v>9168</v>
      </c>
    </row>
    <row r="8485" spans="1:2" x14ac:dyDescent="0.25">
      <c r="A8485" s="57">
        <v>42152219</v>
      </c>
      <c r="B8485" s="58" t="s">
        <v>13057</v>
      </c>
    </row>
    <row r="8486" spans="1:2" x14ac:dyDescent="0.25">
      <c r="A8486" s="57">
        <v>42152220</v>
      </c>
      <c r="B8486" s="58" t="s">
        <v>12425</v>
      </c>
    </row>
    <row r="8487" spans="1:2" x14ac:dyDescent="0.25">
      <c r="A8487" s="57">
        <v>42152221</v>
      </c>
      <c r="B8487" s="58" t="s">
        <v>16645</v>
      </c>
    </row>
    <row r="8488" spans="1:2" x14ac:dyDescent="0.25">
      <c r="A8488" s="57">
        <v>42152222</v>
      </c>
      <c r="B8488" s="58" t="s">
        <v>13723</v>
      </c>
    </row>
    <row r="8489" spans="1:2" x14ac:dyDescent="0.25">
      <c r="A8489" s="57">
        <v>42152223</v>
      </c>
      <c r="B8489" s="58" t="s">
        <v>18220</v>
      </c>
    </row>
    <row r="8490" spans="1:2" x14ac:dyDescent="0.25">
      <c r="A8490" s="57">
        <v>42152224</v>
      </c>
      <c r="B8490" s="58" t="s">
        <v>7736</v>
      </c>
    </row>
    <row r="8491" spans="1:2" x14ac:dyDescent="0.25">
      <c r="A8491" s="57">
        <v>42152301</v>
      </c>
      <c r="B8491" s="58" t="s">
        <v>2182</v>
      </c>
    </row>
    <row r="8492" spans="1:2" x14ac:dyDescent="0.25">
      <c r="A8492" s="57">
        <v>42152302</v>
      </c>
      <c r="B8492" s="58" t="s">
        <v>12730</v>
      </c>
    </row>
    <row r="8493" spans="1:2" x14ac:dyDescent="0.25">
      <c r="A8493" s="57">
        <v>42152303</v>
      </c>
      <c r="B8493" s="58" t="s">
        <v>11509</v>
      </c>
    </row>
    <row r="8494" spans="1:2" x14ac:dyDescent="0.25">
      <c r="A8494" s="57">
        <v>42152304</v>
      </c>
      <c r="B8494" s="58" t="s">
        <v>11108</v>
      </c>
    </row>
    <row r="8495" spans="1:2" x14ac:dyDescent="0.25">
      <c r="A8495" s="57">
        <v>42152305</v>
      </c>
      <c r="B8495" s="58" t="s">
        <v>18294</v>
      </c>
    </row>
    <row r="8496" spans="1:2" x14ac:dyDescent="0.25">
      <c r="A8496" s="57">
        <v>42152306</v>
      </c>
      <c r="B8496" s="58" t="s">
        <v>18363</v>
      </c>
    </row>
    <row r="8497" spans="1:2" x14ac:dyDescent="0.25">
      <c r="A8497" s="57">
        <v>42152307</v>
      </c>
      <c r="B8497" s="58" t="s">
        <v>10850</v>
      </c>
    </row>
    <row r="8498" spans="1:2" x14ac:dyDescent="0.25">
      <c r="A8498" s="57">
        <v>42152401</v>
      </c>
      <c r="B8498" s="58" t="s">
        <v>2687</v>
      </c>
    </row>
    <row r="8499" spans="1:2" x14ac:dyDescent="0.25">
      <c r="A8499" s="57">
        <v>42152402</v>
      </c>
      <c r="B8499" s="58" t="s">
        <v>5938</v>
      </c>
    </row>
    <row r="8500" spans="1:2" x14ac:dyDescent="0.25">
      <c r="A8500" s="57">
        <v>42152403</v>
      </c>
      <c r="B8500" s="58" t="s">
        <v>18450</v>
      </c>
    </row>
    <row r="8501" spans="1:2" x14ac:dyDescent="0.25">
      <c r="A8501" s="57">
        <v>42152404</v>
      </c>
      <c r="B8501" s="58" t="s">
        <v>10004</v>
      </c>
    </row>
    <row r="8502" spans="1:2" x14ac:dyDescent="0.25">
      <c r="A8502" s="57">
        <v>42152405</v>
      </c>
      <c r="B8502" s="58" t="s">
        <v>8143</v>
      </c>
    </row>
    <row r="8503" spans="1:2" x14ac:dyDescent="0.25">
      <c r="A8503" s="57">
        <v>42152406</v>
      </c>
      <c r="B8503" s="58" t="s">
        <v>2038</v>
      </c>
    </row>
    <row r="8504" spans="1:2" x14ac:dyDescent="0.25">
      <c r="A8504" s="57">
        <v>42152407</v>
      </c>
      <c r="B8504" s="58" t="s">
        <v>14669</v>
      </c>
    </row>
    <row r="8505" spans="1:2" x14ac:dyDescent="0.25">
      <c r="A8505" s="57">
        <v>42152408</v>
      </c>
      <c r="B8505" s="58" t="s">
        <v>5712</v>
      </c>
    </row>
    <row r="8506" spans="1:2" x14ac:dyDescent="0.25">
      <c r="A8506" s="57">
        <v>42152409</v>
      </c>
      <c r="B8506" s="58" t="s">
        <v>7538</v>
      </c>
    </row>
    <row r="8507" spans="1:2" x14ac:dyDescent="0.25">
      <c r="A8507" s="57">
        <v>42152410</v>
      </c>
      <c r="B8507" s="58" t="s">
        <v>8912</v>
      </c>
    </row>
    <row r="8508" spans="1:2" x14ac:dyDescent="0.25">
      <c r="A8508" s="57">
        <v>42152411</v>
      </c>
      <c r="B8508" s="58" t="s">
        <v>15224</v>
      </c>
    </row>
    <row r="8509" spans="1:2" x14ac:dyDescent="0.25">
      <c r="A8509" s="57">
        <v>42152412</v>
      </c>
      <c r="B8509" s="58" t="s">
        <v>10282</v>
      </c>
    </row>
    <row r="8510" spans="1:2" x14ac:dyDescent="0.25">
      <c r="A8510" s="57">
        <v>42152413</v>
      </c>
      <c r="B8510" s="58" t="s">
        <v>982</v>
      </c>
    </row>
    <row r="8511" spans="1:2" x14ac:dyDescent="0.25">
      <c r="A8511" s="57">
        <v>42152414</v>
      </c>
      <c r="B8511" s="58" t="s">
        <v>9674</v>
      </c>
    </row>
    <row r="8512" spans="1:2" x14ac:dyDescent="0.25">
      <c r="A8512" s="57">
        <v>42152415</v>
      </c>
      <c r="B8512" s="58" t="s">
        <v>18267</v>
      </c>
    </row>
    <row r="8513" spans="1:2" x14ac:dyDescent="0.25">
      <c r="A8513" s="57">
        <v>42152416</v>
      </c>
      <c r="B8513" s="58" t="s">
        <v>11885</v>
      </c>
    </row>
    <row r="8514" spans="1:2" x14ac:dyDescent="0.25">
      <c r="A8514" s="57">
        <v>42152417</v>
      </c>
      <c r="B8514" s="58" t="s">
        <v>860</v>
      </c>
    </row>
    <row r="8515" spans="1:2" x14ac:dyDescent="0.25">
      <c r="A8515" s="57">
        <v>42152418</v>
      </c>
      <c r="B8515" s="58" t="s">
        <v>18185</v>
      </c>
    </row>
    <row r="8516" spans="1:2" x14ac:dyDescent="0.25">
      <c r="A8516" s="57">
        <v>42152419</v>
      </c>
      <c r="B8516" s="58" t="s">
        <v>4526</v>
      </c>
    </row>
    <row r="8517" spans="1:2" x14ac:dyDescent="0.25">
      <c r="A8517" s="57">
        <v>42152420</v>
      </c>
      <c r="B8517" s="58" t="s">
        <v>6144</v>
      </c>
    </row>
    <row r="8518" spans="1:2" x14ac:dyDescent="0.25">
      <c r="A8518" s="57">
        <v>42152421</v>
      </c>
      <c r="B8518" s="58" t="s">
        <v>17143</v>
      </c>
    </row>
    <row r="8519" spans="1:2" x14ac:dyDescent="0.25">
      <c r="A8519" s="57">
        <v>42152422</v>
      </c>
      <c r="B8519" s="58" t="s">
        <v>11589</v>
      </c>
    </row>
    <row r="8520" spans="1:2" x14ac:dyDescent="0.25">
      <c r="A8520" s="57">
        <v>42152423</v>
      </c>
      <c r="B8520" s="58" t="s">
        <v>3040</v>
      </c>
    </row>
    <row r="8521" spans="1:2" x14ac:dyDescent="0.25">
      <c r="A8521" s="57">
        <v>42152424</v>
      </c>
      <c r="B8521" s="58" t="s">
        <v>13166</v>
      </c>
    </row>
    <row r="8522" spans="1:2" x14ac:dyDescent="0.25">
      <c r="A8522" s="57">
        <v>42152425</v>
      </c>
      <c r="B8522" s="58" t="s">
        <v>3984</v>
      </c>
    </row>
    <row r="8523" spans="1:2" x14ac:dyDescent="0.25">
      <c r="A8523" s="57">
        <v>42152426</v>
      </c>
      <c r="B8523" s="58" t="s">
        <v>329</v>
      </c>
    </row>
    <row r="8524" spans="1:2" x14ac:dyDescent="0.25">
      <c r="A8524" s="57">
        <v>42152427</v>
      </c>
      <c r="B8524" s="58" t="s">
        <v>9380</v>
      </c>
    </row>
    <row r="8525" spans="1:2" x14ac:dyDescent="0.25">
      <c r="A8525" s="57">
        <v>42152428</v>
      </c>
      <c r="B8525" s="58" t="s">
        <v>15544</v>
      </c>
    </row>
    <row r="8526" spans="1:2" x14ac:dyDescent="0.25">
      <c r="A8526" s="57">
        <v>42152429</v>
      </c>
      <c r="B8526" s="58" t="s">
        <v>2286</v>
      </c>
    </row>
    <row r="8527" spans="1:2" x14ac:dyDescent="0.25">
      <c r="A8527" s="57">
        <v>42152430</v>
      </c>
      <c r="B8527" s="58" t="s">
        <v>5850</v>
      </c>
    </row>
    <row r="8528" spans="1:2" x14ac:dyDescent="0.25">
      <c r="A8528" s="57">
        <v>42152431</v>
      </c>
      <c r="B8528" s="58" t="s">
        <v>2699</v>
      </c>
    </row>
    <row r="8529" spans="1:2" x14ac:dyDescent="0.25">
      <c r="A8529" s="57">
        <v>42152432</v>
      </c>
      <c r="B8529" s="58" t="s">
        <v>919</v>
      </c>
    </row>
    <row r="8530" spans="1:2" x14ac:dyDescent="0.25">
      <c r="A8530" s="57">
        <v>42152433</v>
      </c>
      <c r="B8530" s="58" t="s">
        <v>6486</v>
      </c>
    </row>
    <row r="8531" spans="1:2" x14ac:dyDescent="0.25">
      <c r="A8531" s="57">
        <v>42152434</v>
      </c>
      <c r="B8531" s="58" t="s">
        <v>6034</v>
      </c>
    </row>
    <row r="8532" spans="1:2" x14ac:dyDescent="0.25">
      <c r="A8532" s="57">
        <v>42152435</v>
      </c>
      <c r="B8532" s="58" t="s">
        <v>7957</v>
      </c>
    </row>
    <row r="8533" spans="1:2" x14ac:dyDescent="0.25">
      <c r="A8533" s="57">
        <v>42152436</v>
      </c>
      <c r="B8533" s="58" t="s">
        <v>4994</v>
      </c>
    </row>
    <row r="8534" spans="1:2" x14ac:dyDescent="0.25">
      <c r="A8534" s="57">
        <v>42152437</v>
      </c>
      <c r="B8534" s="58" t="s">
        <v>13560</v>
      </c>
    </row>
    <row r="8535" spans="1:2" x14ac:dyDescent="0.25">
      <c r="A8535" s="57">
        <v>42152438</v>
      </c>
      <c r="B8535" s="58" t="s">
        <v>7479</v>
      </c>
    </row>
    <row r="8536" spans="1:2" x14ac:dyDescent="0.25">
      <c r="A8536" s="57">
        <v>42152439</v>
      </c>
      <c r="B8536" s="58" t="s">
        <v>366</v>
      </c>
    </row>
    <row r="8537" spans="1:2" x14ac:dyDescent="0.25">
      <c r="A8537" s="57">
        <v>42152440</v>
      </c>
      <c r="B8537" s="58" t="s">
        <v>7654</v>
      </c>
    </row>
    <row r="8538" spans="1:2" x14ac:dyDescent="0.25">
      <c r="A8538" s="57">
        <v>42152441</v>
      </c>
      <c r="B8538" s="58" t="s">
        <v>17096</v>
      </c>
    </row>
    <row r="8539" spans="1:2" x14ac:dyDescent="0.25">
      <c r="A8539" s="57">
        <v>42152442</v>
      </c>
      <c r="B8539" s="58" t="s">
        <v>173</v>
      </c>
    </row>
    <row r="8540" spans="1:2" x14ac:dyDescent="0.25">
      <c r="A8540" s="57">
        <v>42152443</v>
      </c>
      <c r="B8540" s="58" t="s">
        <v>17298</v>
      </c>
    </row>
    <row r="8541" spans="1:2" x14ac:dyDescent="0.25">
      <c r="A8541" s="57">
        <v>42152444</v>
      </c>
      <c r="B8541" s="58" t="s">
        <v>13647</v>
      </c>
    </row>
    <row r="8542" spans="1:2" x14ac:dyDescent="0.25">
      <c r="A8542" s="57">
        <v>42152445</v>
      </c>
      <c r="B8542" s="58" t="s">
        <v>15451</v>
      </c>
    </row>
    <row r="8543" spans="1:2" x14ac:dyDescent="0.25">
      <c r="A8543" s="57">
        <v>42152446</v>
      </c>
      <c r="B8543" s="58" t="s">
        <v>14209</v>
      </c>
    </row>
    <row r="8544" spans="1:2" x14ac:dyDescent="0.25">
      <c r="A8544" s="57">
        <v>42152447</v>
      </c>
      <c r="B8544" s="58" t="s">
        <v>11287</v>
      </c>
    </row>
    <row r="8545" spans="1:2" x14ac:dyDescent="0.25">
      <c r="A8545" s="57">
        <v>42152449</v>
      </c>
      <c r="B8545" s="58" t="s">
        <v>10377</v>
      </c>
    </row>
    <row r="8546" spans="1:2" x14ac:dyDescent="0.25">
      <c r="A8546" s="57">
        <v>42152450</v>
      </c>
      <c r="B8546" s="58" t="s">
        <v>6403</v>
      </c>
    </row>
    <row r="8547" spans="1:2" x14ac:dyDescent="0.25">
      <c r="A8547" s="57">
        <v>42152451</v>
      </c>
      <c r="B8547" s="58" t="s">
        <v>3332</v>
      </c>
    </row>
    <row r="8548" spans="1:2" x14ac:dyDescent="0.25">
      <c r="A8548" s="57">
        <v>42152452</v>
      </c>
      <c r="B8548" s="58" t="s">
        <v>5842</v>
      </c>
    </row>
    <row r="8549" spans="1:2" x14ac:dyDescent="0.25">
      <c r="A8549" s="57">
        <v>42152453</v>
      </c>
      <c r="B8549" s="58" t="s">
        <v>14052</v>
      </c>
    </row>
    <row r="8550" spans="1:2" x14ac:dyDescent="0.25">
      <c r="A8550" s="57">
        <v>42152454</v>
      </c>
      <c r="B8550" s="58" t="s">
        <v>15439</v>
      </c>
    </row>
    <row r="8551" spans="1:2" x14ac:dyDescent="0.25">
      <c r="A8551" s="57">
        <v>42152455</v>
      </c>
      <c r="B8551" s="58" t="s">
        <v>13738</v>
      </c>
    </row>
    <row r="8552" spans="1:2" x14ac:dyDescent="0.25">
      <c r="A8552" s="57">
        <v>42152456</v>
      </c>
      <c r="B8552" s="58" t="s">
        <v>16383</v>
      </c>
    </row>
    <row r="8553" spans="1:2" x14ac:dyDescent="0.25">
      <c r="A8553" s="57">
        <v>42152457</v>
      </c>
      <c r="B8553" s="58" t="s">
        <v>15381</v>
      </c>
    </row>
    <row r="8554" spans="1:2" x14ac:dyDescent="0.25">
      <c r="A8554" s="57">
        <v>42152458</v>
      </c>
      <c r="B8554" s="58" t="s">
        <v>11864</v>
      </c>
    </row>
    <row r="8555" spans="1:2" x14ac:dyDescent="0.25">
      <c r="A8555" s="57">
        <v>42152459</v>
      </c>
      <c r="B8555" s="58" t="s">
        <v>2334</v>
      </c>
    </row>
    <row r="8556" spans="1:2" x14ac:dyDescent="0.25">
      <c r="A8556" s="57">
        <v>42152460</v>
      </c>
      <c r="B8556" s="58" t="s">
        <v>8917</v>
      </c>
    </row>
    <row r="8557" spans="1:2" x14ac:dyDescent="0.25">
      <c r="A8557" s="57">
        <v>42152461</v>
      </c>
      <c r="B8557" s="58" t="s">
        <v>15711</v>
      </c>
    </row>
    <row r="8558" spans="1:2" x14ac:dyDescent="0.25">
      <c r="A8558" s="57">
        <v>42152462</v>
      </c>
      <c r="B8558" s="58" t="s">
        <v>16674</v>
      </c>
    </row>
    <row r="8559" spans="1:2" x14ac:dyDescent="0.25">
      <c r="A8559" s="57">
        <v>42152463</v>
      </c>
      <c r="B8559" s="58" t="s">
        <v>16827</v>
      </c>
    </row>
    <row r="8560" spans="1:2" x14ac:dyDescent="0.25">
      <c r="A8560" s="57">
        <v>42152464</v>
      </c>
      <c r="B8560" s="58" t="s">
        <v>2530</v>
      </c>
    </row>
    <row r="8561" spans="1:2" x14ac:dyDescent="0.25">
      <c r="A8561" s="57">
        <v>42152465</v>
      </c>
      <c r="B8561" s="58" t="s">
        <v>7565</v>
      </c>
    </row>
    <row r="8562" spans="1:2" x14ac:dyDescent="0.25">
      <c r="A8562" s="57">
        <v>42152501</v>
      </c>
      <c r="B8562" s="58" t="s">
        <v>10119</v>
      </c>
    </row>
    <row r="8563" spans="1:2" x14ac:dyDescent="0.25">
      <c r="A8563" s="57">
        <v>42152502</v>
      </c>
      <c r="B8563" s="58" t="s">
        <v>10178</v>
      </c>
    </row>
    <row r="8564" spans="1:2" x14ac:dyDescent="0.25">
      <c r="A8564" s="57">
        <v>42152503</v>
      </c>
      <c r="B8564" s="58" t="s">
        <v>8305</v>
      </c>
    </row>
    <row r="8565" spans="1:2" x14ac:dyDescent="0.25">
      <c r="A8565" s="57">
        <v>42152504</v>
      </c>
      <c r="B8565" s="58" t="s">
        <v>17807</v>
      </c>
    </row>
    <row r="8566" spans="1:2" x14ac:dyDescent="0.25">
      <c r="A8566" s="57">
        <v>42152505</v>
      </c>
      <c r="B8566" s="58" t="s">
        <v>17382</v>
      </c>
    </row>
    <row r="8567" spans="1:2" x14ac:dyDescent="0.25">
      <c r="A8567" s="57">
        <v>42152506</v>
      </c>
      <c r="B8567" s="58" t="s">
        <v>3416</v>
      </c>
    </row>
    <row r="8568" spans="1:2" x14ac:dyDescent="0.25">
      <c r="A8568" s="57">
        <v>42152507</v>
      </c>
      <c r="B8568" s="58" t="s">
        <v>2002</v>
      </c>
    </row>
    <row r="8569" spans="1:2" x14ac:dyDescent="0.25">
      <c r="A8569" s="57">
        <v>42152508</v>
      </c>
      <c r="B8569" s="58" t="s">
        <v>8360</v>
      </c>
    </row>
    <row r="8570" spans="1:2" x14ac:dyDescent="0.25">
      <c r="A8570" s="57">
        <v>42152509</v>
      </c>
      <c r="B8570" s="58" t="s">
        <v>10352</v>
      </c>
    </row>
    <row r="8571" spans="1:2" x14ac:dyDescent="0.25">
      <c r="A8571" s="57">
        <v>42152510</v>
      </c>
      <c r="B8571" s="58" t="s">
        <v>10206</v>
      </c>
    </row>
    <row r="8572" spans="1:2" x14ac:dyDescent="0.25">
      <c r="A8572" s="57">
        <v>42152511</v>
      </c>
      <c r="B8572" s="58" t="s">
        <v>1979</v>
      </c>
    </row>
    <row r="8573" spans="1:2" x14ac:dyDescent="0.25">
      <c r="A8573" s="57">
        <v>42152512</v>
      </c>
      <c r="B8573" s="58" t="s">
        <v>8991</v>
      </c>
    </row>
    <row r="8574" spans="1:2" x14ac:dyDescent="0.25">
      <c r="A8574" s="57">
        <v>42152513</v>
      </c>
      <c r="B8574" s="58" t="s">
        <v>17245</v>
      </c>
    </row>
    <row r="8575" spans="1:2" x14ac:dyDescent="0.25">
      <c r="A8575" s="57">
        <v>42152514</v>
      </c>
      <c r="B8575" s="58" t="s">
        <v>3967</v>
      </c>
    </row>
    <row r="8576" spans="1:2" x14ac:dyDescent="0.25">
      <c r="A8576" s="57">
        <v>42152516</v>
      </c>
      <c r="B8576" s="58" t="s">
        <v>18218</v>
      </c>
    </row>
    <row r="8577" spans="1:2" x14ac:dyDescent="0.25">
      <c r="A8577" s="57">
        <v>42152517</v>
      </c>
      <c r="B8577" s="58" t="s">
        <v>1513</v>
      </c>
    </row>
    <row r="8578" spans="1:2" x14ac:dyDescent="0.25">
      <c r="A8578" s="57">
        <v>42152518</v>
      </c>
      <c r="B8578" s="58" t="s">
        <v>9876</v>
      </c>
    </row>
    <row r="8579" spans="1:2" x14ac:dyDescent="0.25">
      <c r="A8579" s="57">
        <v>42152519</v>
      </c>
      <c r="B8579" s="58" t="s">
        <v>6490</v>
      </c>
    </row>
    <row r="8580" spans="1:2" x14ac:dyDescent="0.25">
      <c r="A8580" s="57">
        <v>42152520</v>
      </c>
      <c r="B8580" s="58" t="s">
        <v>9686</v>
      </c>
    </row>
    <row r="8581" spans="1:2" x14ac:dyDescent="0.25">
      <c r="A8581" s="57">
        <v>42152601</v>
      </c>
      <c r="B8581" s="58" t="s">
        <v>16369</v>
      </c>
    </row>
    <row r="8582" spans="1:2" x14ac:dyDescent="0.25">
      <c r="A8582" s="57">
        <v>42152602</v>
      </c>
      <c r="B8582" s="58" t="s">
        <v>17883</v>
      </c>
    </row>
    <row r="8583" spans="1:2" x14ac:dyDescent="0.25">
      <c r="A8583" s="57">
        <v>42152603</v>
      </c>
      <c r="B8583" s="58" t="s">
        <v>13576</v>
      </c>
    </row>
    <row r="8584" spans="1:2" x14ac:dyDescent="0.25">
      <c r="A8584" s="57">
        <v>42152604</v>
      </c>
      <c r="B8584" s="58" t="s">
        <v>16297</v>
      </c>
    </row>
    <row r="8585" spans="1:2" x14ac:dyDescent="0.25">
      <c r="A8585" s="57">
        <v>42152605</v>
      </c>
      <c r="B8585" s="58" t="s">
        <v>13489</v>
      </c>
    </row>
    <row r="8586" spans="1:2" x14ac:dyDescent="0.25">
      <c r="A8586" s="57">
        <v>42152606</v>
      </c>
      <c r="B8586" s="58" t="s">
        <v>16240</v>
      </c>
    </row>
    <row r="8587" spans="1:2" x14ac:dyDescent="0.25">
      <c r="A8587" s="57">
        <v>42152607</v>
      </c>
      <c r="B8587" s="58" t="s">
        <v>2466</v>
      </c>
    </row>
    <row r="8588" spans="1:2" x14ac:dyDescent="0.25">
      <c r="A8588" s="57">
        <v>42152608</v>
      </c>
      <c r="B8588" s="58" t="s">
        <v>14751</v>
      </c>
    </row>
    <row r="8589" spans="1:2" x14ac:dyDescent="0.25">
      <c r="A8589" s="57">
        <v>42152701</v>
      </c>
      <c r="B8589" s="58" t="s">
        <v>18482</v>
      </c>
    </row>
    <row r="8590" spans="1:2" x14ac:dyDescent="0.25">
      <c r="A8590" s="57">
        <v>42152702</v>
      </c>
      <c r="B8590" s="58" t="s">
        <v>17611</v>
      </c>
    </row>
    <row r="8591" spans="1:2" x14ac:dyDescent="0.25">
      <c r="A8591" s="57">
        <v>42152703</v>
      </c>
      <c r="B8591" s="58" t="s">
        <v>1778</v>
      </c>
    </row>
    <row r="8592" spans="1:2" x14ac:dyDescent="0.25">
      <c r="A8592" s="57">
        <v>42152704</v>
      </c>
      <c r="B8592" s="58" t="s">
        <v>3027</v>
      </c>
    </row>
    <row r="8593" spans="1:2" x14ac:dyDescent="0.25">
      <c r="A8593" s="57">
        <v>42152705</v>
      </c>
      <c r="B8593" s="58" t="s">
        <v>954</v>
      </c>
    </row>
    <row r="8594" spans="1:2" x14ac:dyDescent="0.25">
      <c r="A8594" s="57">
        <v>42152706</v>
      </c>
      <c r="B8594" s="58" t="s">
        <v>10320</v>
      </c>
    </row>
    <row r="8595" spans="1:2" x14ac:dyDescent="0.25">
      <c r="A8595" s="57">
        <v>42152707</v>
      </c>
      <c r="B8595" s="58" t="s">
        <v>2600</v>
      </c>
    </row>
    <row r="8596" spans="1:2" x14ac:dyDescent="0.25">
      <c r="A8596" s="57">
        <v>42152708</v>
      </c>
      <c r="B8596" s="58" t="s">
        <v>5089</v>
      </c>
    </row>
    <row r="8597" spans="1:2" x14ac:dyDescent="0.25">
      <c r="A8597" s="57">
        <v>42152709</v>
      </c>
      <c r="B8597" s="58" t="s">
        <v>15429</v>
      </c>
    </row>
    <row r="8598" spans="1:2" x14ac:dyDescent="0.25">
      <c r="A8598" s="57">
        <v>42152710</v>
      </c>
      <c r="B8598" s="58" t="s">
        <v>18622</v>
      </c>
    </row>
    <row r="8599" spans="1:2" x14ac:dyDescent="0.25">
      <c r="A8599" s="57">
        <v>42152711</v>
      </c>
      <c r="B8599" s="58" t="s">
        <v>1223</v>
      </c>
    </row>
    <row r="8600" spans="1:2" x14ac:dyDescent="0.25">
      <c r="A8600" s="57">
        <v>42152712</v>
      </c>
      <c r="B8600" s="58" t="s">
        <v>15854</v>
      </c>
    </row>
    <row r="8601" spans="1:2" x14ac:dyDescent="0.25">
      <c r="A8601" s="57">
        <v>42152713</v>
      </c>
      <c r="B8601" s="58" t="s">
        <v>16664</v>
      </c>
    </row>
    <row r="8602" spans="1:2" x14ac:dyDescent="0.25">
      <c r="A8602" s="57">
        <v>42152714</v>
      </c>
      <c r="B8602" s="58" t="s">
        <v>7268</v>
      </c>
    </row>
    <row r="8603" spans="1:2" x14ac:dyDescent="0.25">
      <c r="A8603" s="57">
        <v>42152715</v>
      </c>
      <c r="B8603" s="58" t="s">
        <v>15398</v>
      </c>
    </row>
    <row r="8604" spans="1:2" x14ac:dyDescent="0.25">
      <c r="A8604" s="57">
        <v>42152716</v>
      </c>
      <c r="B8604" s="58" t="s">
        <v>2325</v>
      </c>
    </row>
    <row r="8605" spans="1:2" x14ac:dyDescent="0.25">
      <c r="A8605" s="57">
        <v>42152801</v>
      </c>
      <c r="B8605" s="58" t="s">
        <v>17076</v>
      </c>
    </row>
    <row r="8606" spans="1:2" x14ac:dyDescent="0.25">
      <c r="A8606" s="57">
        <v>42152802</v>
      </c>
      <c r="B8606" s="58" t="s">
        <v>12008</v>
      </c>
    </row>
    <row r="8607" spans="1:2" x14ac:dyDescent="0.25">
      <c r="A8607" s="57">
        <v>42152803</v>
      </c>
      <c r="B8607" s="58" t="s">
        <v>4482</v>
      </c>
    </row>
    <row r="8608" spans="1:2" x14ac:dyDescent="0.25">
      <c r="A8608" s="57">
        <v>42152804</v>
      </c>
      <c r="B8608" s="58" t="s">
        <v>10846</v>
      </c>
    </row>
    <row r="8609" spans="1:2" x14ac:dyDescent="0.25">
      <c r="A8609" s="57">
        <v>42152805</v>
      </c>
      <c r="B8609" s="58" t="s">
        <v>4846</v>
      </c>
    </row>
    <row r="8610" spans="1:2" x14ac:dyDescent="0.25">
      <c r="A8610" s="57">
        <v>42152806</v>
      </c>
      <c r="B8610" s="58" t="s">
        <v>5464</v>
      </c>
    </row>
    <row r="8611" spans="1:2" x14ac:dyDescent="0.25">
      <c r="A8611" s="57">
        <v>42152807</v>
      </c>
      <c r="B8611" s="58" t="s">
        <v>16801</v>
      </c>
    </row>
    <row r="8612" spans="1:2" x14ac:dyDescent="0.25">
      <c r="A8612" s="57">
        <v>42152808</v>
      </c>
      <c r="B8612" s="58" t="s">
        <v>11280</v>
      </c>
    </row>
    <row r="8613" spans="1:2" x14ac:dyDescent="0.25">
      <c r="A8613" s="57">
        <v>42152809</v>
      </c>
      <c r="B8613" s="58" t="s">
        <v>11704</v>
      </c>
    </row>
    <row r="8614" spans="1:2" x14ac:dyDescent="0.25">
      <c r="A8614" s="57">
        <v>42152810</v>
      </c>
      <c r="B8614" s="58" t="s">
        <v>7716</v>
      </c>
    </row>
    <row r="8615" spans="1:2" x14ac:dyDescent="0.25">
      <c r="A8615" s="57">
        <v>42161501</v>
      </c>
      <c r="B8615" s="58" t="s">
        <v>15342</v>
      </c>
    </row>
    <row r="8616" spans="1:2" x14ac:dyDescent="0.25">
      <c r="A8616" s="57">
        <v>42161502</v>
      </c>
      <c r="B8616" s="58" t="s">
        <v>14872</v>
      </c>
    </row>
    <row r="8617" spans="1:2" x14ac:dyDescent="0.25">
      <c r="A8617" s="57">
        <v>42161503</v>
      </c>
      <c r="B8617" s="58" t="s">
        <v>9406</v>
      </c>
    </row>
    <row r="8618" spans="1:2" x14ac:dyDescent="0.25">
      <c r="A8618" s="57">
        <v>42161504</v>
      </c>
      <c r="B8618" s="58" t="s">
        <v>9912</v>
      </c>
    </row>
    <row r="8619" spans="1:2" x14ac:dyDescent="0.25">
      <c r="A8619" s="57">
        <v>42161505</v>
      </c>
      <c r="B8619" s="58" t="s">
        <v>11725</v>
      </c>
    </row>
    <row r="8620" spans="1:2" x14ac:dyDescent="0.25">
      <c r="A8620" s="57">
        <v>42161506</v>
      </c>
      <c r="B8620" s="58" t="s">
        <v>3595</v>
      </c>
    </row>
    <row r="8621" spans="1:2" x14ac:dyDescent="0.25">
      <c r="A8621" s="57">
        <v>42161507</v>
      </c>
      <c r="B8621" s="58" t="s">
        <v>15269</v>
      </c>
    </row>
    <row r="8622" spans="1:2" x14ac:dyDescent="0.25">
      <c r="A8622" s="57">
        <v>42161508</v>
      </c>
      <c r="B8622" s="58" t="s">
        <v>11796</v>
      </c>
    </row>
    <row r="8623" spans="1:2" x14ac:dyDescent="0.25">
      <c r="A8623" s="57">
        <v>42161509</v>
      </c>
      <c r="B8623" s="58" t="s">
        <v>5856</v>
      </c>
    </row>
    <row r="8624" spans="1:2" x14ac:dyDescent="0.25">
      <c r="A8624" s="57">
        <v>42161510</v>
      </c>
      <c r="B8624" s="58" t="s">
        <v>5452</v>
      </c>
    </row>
    <row r="8625" spans="1:2" x14ac:dyDescent="0.25">
      <c r="A8625" s="57">
        <v>42161601</v>
      </c>
      <c r="B8625" s="58" t="s">
        <v>3256</v>
      </c>
    </row>
    <row r="8626" spans="1:2" x14ac:dyDescent="0.25">
      <c r="A8626" s="57">
        <v>42161602</v>
      </c>
      <c r="B8626" s="58" t="s">
        <v>16816</v>
      </c>
    </row>
    <row r="8627" spans="1:2" x14ac:dyDescent="0.25">
      <c r="A8627" s="57">
        <v>42161603</v>
      </c>
      <c r="B8627" s="58" t="s">
        <v>900</v>
      </c>
    </row>
    <row r="8628" spans="1:2" x14ac:dyDescent="0.25">
      <c r="A8628" s="57">
        <v>42161604</v>
      </c>
      <c r="B8628" s="58" t="s">
        <v>11952</v>
      </c>
    </row>
    <row r="8629" spans="1:2" x14ac:dyDescent="0.25">
      <c r="A8629" s="57">
        <v>42161605</v>
      </c>
      <c r="B8629" s="58" t="s">
        <v>931</v>
      </c>
    </row>
    <row r="8630" spans="1:2" x14ac:dyDescent="0.25">
      <c r="A8630" s="57">
        <v>42161606</v>
      </c>
      <c r="B8630" s="58" t="s">
        <v>17447</v>
      </c>
    </row>
    <row r="8631" spans="1:2" x14ac:dyDescent="0.25">
      <c r="A8631" s="57">
        <v>42161607</v>
      </c>
      <c r="B8631" s="58" t="s">
        <v>16758</v>
      </c>
    </row>
    <row r="8632" spans="1:2" x14ac:dyDescent="0.25">
      <c r="A8632" s="57">
        <v>42161608</v>
      </c>
      <c r="B8632" s="58" t="s">
        <v>16925</v>
      </c>
    </row>
    <row r="8633" spans="1:2" x14ac:dyDescent="0.25">
      <c r="A8633" s="57">
        <v>42161609</v>
      </c>
      <c r="B8633" s="58" t="s">
        <v>1027</v>
      </c>
    </row>
    <row r="8634" spans="1:2" x14ac:dyDescent="0.25">
      <c r="A8634" s="57">
        <v>42161610</v>
      </c>
      <c r="B8634" s="58" t="s">
        <v>17652</v>
      </c>
    </row>
    <row r="8635" spans="1:2" x14ac:dyDescent="0.25">
      <c r="A8635" s="57">
        <v>42161611</v>
      </c>
      <c r="B8635" s="58" t="s">
        <v>6633</v>
      </c>
    </row>
    <row r="8636" spans="1:2" x14ac:dyDescent="0.25">
      <c r="A8636" s="57">
        <v>42161612</v>
      </c>
      <c r="B8636" s="58" t="s">
        <v>14678</v>
      </c>
    </row>
    <row r="8637" spans="1:2" x14ac:dyDescent="0.25">
      <c r="A8637" s="57">
        <v>42161613</v>
      </c>
      <c r="B8637" s="58" t="s">
        <v>7936</v>
      </c>
    </row>
    <row r="8638" spans="1:2" x14ac:dyDescent="0.25">
      <c r="A8638" s="57">
        <v>42161614</v>
      </c>
      <c r="B8638" s="58" t="s">
        <v>13448</v>
      </c>
    </row>
    <row r="8639" spans="1:2" x14ac:dyDescent="0.25">
      <c r="A8639" s="57">
        <v>42161615</v>
      </c>
      <c r="B8639" s="58" t="s">
        <v>886</v>
      </c>
    </row>
    <row r="8640" spans="1:2" x14ac:dyDescent="0.25">
      <c r="A8640" s="57">
        <v>42161616</v>
      </c>
      <c r="B8640" s="58" t="s">
        <v>1762</v>
      </c>
    </row>
    <row r="8641" spans="1:2" x14ac:dyDescent="0.25">
      <c r="A8641" s="57">
        <v>42161617</v>
      </c>
      <c r="B8641" s="58" t="s">
        <v>8803</v>
      </c>
    </row>
    <row r="8642" spans="1:2" x14ac:dyDescent="0.25">
      <c r="A8642" s="57">
        <v>42161618</v>
      </c>
      <c r="B8642" s="58" t="s">
        <v>16755</v>
      </c>
    </row>
    <row r="8643" spans="1:2" x14ac:dyDescent="0.25">
      <c r="A8643" s="57">
        <v>42161619</v>
      </c>
      <c r="B8643" s="58" t="s">
        <v>3823</v>
      </c>
    </row>
    <row r="8644" spans="1:2" x14ac:dyDescent="0.25">
      <c r="A8644" s="57">
        <v>42161620</v>
      </c>
      <c r="B8644" s="58" t="s">
        <v>9265</v>
      </c>
    </row>
    <row r="8645" spans="1:2" x14ac:dyDescent="0.25">
      <c r="A8645" s="57">
        <v>42161621</v>
      </c>
      <c r="B8645" s="58" t="s">
        <v>12192</v>
      </c>
    </row>
    <row r="8646" spans="1:2" x14ac:dyDescent="0.25">
      <c r="A8646" s="57">
        <v>42161622</v>
      </c>
      <c r="B8646" s="58" t="s">
        <v>8142</v>
      </c>
    </row>
    <row r="8647" spans="1:2" x14ac:dyDescent="0.25">
      <c r="A8647" s="57">
        <v>42161623</v>
      </c>
      <c r="B8647" s="58" t="s">
        <v>5306</v>
      </c>
    </row>
    <row r="8648" spans="1:2" x14ac:dyDescent="0.25">
      <c r="A8648" s="57">
        <v>42161624</v>
      </c>
      <c r="B8648" s="58" t="s">
        <v>8185</v>
      </c>
    </row>
    <row r="8649" spans="1:2" x14ac:dyDescent="0.25">
      <c r="A8649" s="57">
        <v>42161625</v>
      </c>
      <c r="B8649" s="58" t="s">
        <v>12052</v>
      </c>
    </row>
    <row r="8650" spans="1:2" x14ac:dyDescent="0.25">
      <c r="A8650" s="57">
        <v>42161626</v>
      </c>
      <c r="B8650" s="58" t="s">
        <v>7476</v>
      </c>
    </row>
    <row r="8651" spans="1:2" x14ac:dyDescent="0.25">
      <c r="A8651" s="57">
        <v>42161627</v>
      </c>
      <c r="B8651" s="58" t="s">
        <v>13710</v>
      </c>
    </row>
    <row r="8652" spans="1:2" x14ac:dyDescent="0.25">
      <c r="A8652" s="57">
        <v>42161628</v>
      </c>
      <c r="B8652" s="58" t="s">
        <v>11011</v>
      </c>
    </row>
    <row r="8653" spans="1:2" x14ac:dyDescent="0.25">
      <c r="A8653" s="57">
        <v>42161629</v>
      </c>
      <c r="B8653" s="58" t="s">
        <v>16904</v>
      </c>
    </row>
    <row r="8654" spans="1:2" x14ac:dyDescent="0.25">
      <c r="A8654" s="57">
        <v>42161630</v>
      </c>
      <c r="B8654" s="58" t="s">
        <v>4520</v>
      </c>
    </row>
    <row r="8655" spans="1:2" x14ac:dyDescent="0.25">
      <c r="A8655" s="57">
        <v>42161631</v>
      </c>
      <c r="B8655" s="58" t="s">
        <v>9923</v>
      </c>
    </row>
    <row r="8656" spans="1:2" x14ac:dyDescent="0.25">
      <c r="A8656" s="57">
        <v>42161632</v>
      </c>
      <c r="B8656" s="58" t="s">
        <v>6131</v>
      </c>
    </row>
    <row r="8657" spans="1:2" x14ac:dyDescent="0.25">
      <c r="A8657" s="57">
        <v>42161633</v>
      </c>
      <c r="B8657" s="58" t="s">
        <v>4890</v>
      </c>
    </row>
    <row r="8658" spans="1:2" x14ac:dyDescent="0.25">
      <c r="A8658" s="57">
        <v>42161634</v>
      </c>
      <c r="B8658" s="58" t="s">
        <v>361</v>
      </c>
    </row>
    <row r="8659" spans="1:2" x14ac:dyDescent="0.25">
      <c r="A8659" s="57">
        <v>42161635</v>
      </c>
      <c r="B8659" s="58" t="s">
        <v>8124</v>
      </c>
    </row>
    <row r="8660" spans="1:2" x14ac:dyDescent="0.25">
      <c r="A8660" s="57">
        <v>42161701</v>
      </c>
      <c r="B8660" s="58" t="s">
        <v>6649</v>
      </c>
    </row>
    <row r="8661" spans="1:2" x14ac:dyDescent="0.25">
      <c r="A8661" s="57">
        <v>42161702</v>
      </c>
      <c r="B8661" s="58" t="s">
        <v>10202</v>
      </c>
    </row>
    <row r="8662" spans="1:2" x14ac:dyDescent="0.25">
      <c r="A8662" s="57">
        <v>42161703</v>
      </c>
      <c r="B8662" s="58" t="s">
        <v>18534</v>
      </c>
    </row>
    <row r="8663" spans="1:2" x14ac:dyDescent="0.25">
      <c r="A8663" s="57">
        <v>42161704</v>
      </c>
      <c r="B8663" s="58" t="s">
        <v>3597</v>
      </c>
    </row>
    <row r="8664" spans="1:2" x14ac:dyDescent="0.25">
      <c r="A8664" s="57">
        <v>42161801</v>
      </c>
      <c r="B8664" s="58" t="s">
        <v>16305</v>
      </c>
    </row>
    <row r="8665" spans="1:2" x14ac:dyDescent="0.25">
      <c r="A8665" s="57">
        <v>42161802</v>
      </c>
      <c r="B8665" s="58" t="s">
        <v>11024</v>
      </c>
    </row>
    <row r="8666" spans="1:2" x14ac:dyDescent="0.25">
      <c r="A8666" s="57">
        <v>42161803</v>
      </c>
      <c r="B8666" s="58" t="s">
        <v>18449</v>
      </c>
    </row>
    <row r="8667" spans="1:2" x14ac:dyDescent="0.25">
      <c r="A8667" s="57">
        <v>42161804</v>
      </c>
      <c r="B8667" s="58" t="s">
        <v>16008</v>
      </c>
    </row>
    <row r="8668" spans="1:2" x14ac:dyDescent="0.25">
      <c r="A8668" s="57">
        <v>42171501</v>
      </c>
      <c r="B8668" s="58" t="s">
        <v>8263</v>
      </c>
    </row>
    <row r="8669" spans="1:2" x14ac:dyDescent="0.25">
      <c r="A8669" s="57">
        <v>42171502</v>
      </c>
      <c r="B8669" s="58" t="s">
        <v>14993</v>
      </c>
    </row>
    <row r="8670" spans="1:2" x14ac:dyDescent="0.25">
      <c r="A8670" s="57">
        <v>42171601</v>
      </c>
      <c r="B8670" s="58" t="s">
        <v>15341</v>
      </c>
    </row>
    <row r="8671" spans="1:2" x14ac:dyDescent="0.25">
      <c r="A8671" s="57">
        <v>42171602</v>
      </c>
      <c r="B8671" s="58" t="s">
        <v>471</v>
      </c>
    </row>
    <row r="8672" spans="1:2" x14ac:dyDescent="0.25">
      <c r="A8672" s="57">
        <v>42171603</v>
      </c>
      <c r="B8672" s="58" t="s">
        <v>4432</v>
      </c>
    </row>
    <row r="8673" spans="1:2" x14ac:dyDescent="0.25">
      <c r="A8673" s="57">
        <v>42171604</v>
      </c>
      <c r="B8673" s="58" t="s">
        <v>5063</v>
      </c>
    </row>
    <row r="8674" spans="1:2" x14ac:dyDescent="0.25">
      <c r="A8674" s="57">
        <v>42171605</v>
      </c>
      <c r="B8674" s="58" t="s">
        <v>681</v>
      </c>
    </row>
    <row r="8675" spans="1:2" x14ac:dyDescent="0.25">
      <c r="A8675" s="57">
        <v>42171606</v>
      </c>
      <c r="B8675" s="58" t="s">
        <v>13455</v>
      </c>
    </row>
    <row r="8676" spans="1:2" x14ac:dyDescent="0.25">
      <c r="A8676" s="57">
        <v>42171607</v>
      </c>
      <c r="B8676" s="58" t="s">
        <v>11835</v>
      </c>
    </row>
    <row r="8677" spans="1:2" x14ac:dyDescent="0.25">
      <c r="A8677" s="57">
        <v>42171608</v>
      </c>
      <c r="B8677" s="58" t="s">
        <v>5908</v>
      </c>
    </row>
    <row r="8678" spans="1:2" x14ac:dyDescent="0.25">
      <c r="A8678" s="57">
        <v>42171609</v>
      </c>
      <c r="B8678" s="58" t="s">
        <v>12275</v>
      </c>
    </row>
    <row r="8679" spans="1:2" x14ac:dyDescent="0.25">
      <c r="A8679" s="57">
        <v>42171610</v>
      </c>
      <c r="B8679" s="58" t="s">
        <v>18064</v>
      </c>
    </row>
    <row r="8680" spans="1:2" x14ac:dyDescent="0.25">
      <c r="A8680" s="57">
        <v>42171611</v>
      </c>
      <c r="B8680" s="58" t="s">
        <v>3415</v>
      </c>
    </row>
    <row r="8681" spans="1:2" x14ac:dyDescent="0.25">
      <c r="A8681" s="57">
        <v>42171612</v>
      </c>
      <c r="B8681" s="58" t="s">
        <v>8116</v>
      </c>
    </row>
    <row r="8682" spans="1:2" x14ac:dyDescent="0.25">
      <c r="A8682" s="57">
        <v>42171613</v>
      </c>
      <c r="B8682" s="58" t="s">
        <v>2753</v>
      </c>
    </row>
    <row r="8683" spans="1:2" x14ac:dyDescent="0.25">
      <c r="A8683" s="57">
        <v>42171614</v>
      </c>
      <c r="B8683" s="58" t="s">
        <v>13688</v>
      </c>
    </row>
    <row r="8684" spans="1:2" x14ac:dyDescent="0.25">
      <c r="A8684" s="57">
        <v>42171701</v>
      </c>
      <c r="B8684" s="58" t="s">
        <v>5741</v>
      </c>
    </row>
    <row r="8685" spans="1:2" x14ac:dyDescent="0.25">
      <c r="A8685" s="57">
        <v>42171702</v>
      </c>
      <c r="B8685" s="58" t="s">
        <v>413</v>
      </c>
    </row>
    <row r="8686" spans="1:2" x14ac:dyDescent="0.25">
      <c r="A8686" s="57">
        <v>42171703</v>
      </c>
      <c r="B8686" s="58" t="s">
        <v>12796</v>
      </c>
    </row>
    <row r="8687" spans="1:2" x14ac:dyDescent="0.25">
      <c r="A8687" s="57">
        <v>42171704</v>
      </c>
      <c r="B8687" s="58" t="s">
        <v>2690</v>
      </c>
    </row>
    <row r="8688" spans="1:2" x14ac:dyDescent="0.25">
      <c r="A8688" s="57">
        <v>42171801</v>
      </c>
      <c r="B8688" s="58" t="s">
        <v>17877</v>
      </c>
    </row>
    <row r="8689" spans="1:2" x14ac:dyDescent="0.25">
      <c r="A8689" s="57">
        <v>42171802</v>
      </c>
      <c r="B8689" s="58" t="s">
        <v>2474</v>
      </c>
    </row>
    <row r="8690" spans="1:2" x14ac:dyDescent="0.25">
      <c r="A8690" s="57">
        <v>42171803</v>
      </c>
      <c r="B8690" s="58" t="s">
        <v>6035</v>
      </c>
    </row>
    <row r="8691" spans="1:2" x14ac:dyDescent="0.25">
      <c r="A8691" s="57">
        <v>42171804</v>
      </c>
      <c r="B8691" s="58" t="s">
        <v>14166</v>
      </c>
    </row>
    <row r="8692" spans="1:2" x14ac:dyDescent="0.25">
      <c r="A8692" s="57">
        <v>42171805</v>
      </c>
      <c r="B8692" s="58" t="s">
        <v>2022</v>
      </c>
    </row>
    <row r="8693" spans="1:2" x14ac:dyDescent="0.25">
      <c r="A8693" s="57">
        <v>42171806</v>
      </c>
      <c r="B8693" s="58" t="s">
        <v>12547</v>
      </c>
    </row>
    <row r="8694" spans="1:2" x14ac:dyDescent="0.25">
      <c r="A8694" s="57">
        <v>42171901</v>
      </c>
      <c r="B8694" s="58" t="s">
        <v>7009</v>
      </c>
    </row>
    <row r="8695" spans="1:2" x14ac:dyDescent="0.25">
      <c r="A8695" s="57">
        <v>42171902</v>
      </c>
      <c r="B8695" s="58" t="s">
        <v>18387</v>
      </c>
    </row>
    <row r="8696" spans="1:2" x14ac:dyDescent="0.25">
      <c r="A8696" s="57">
        <v>42171903</v>
      </c>
      <c r="B8696" s="58" t="s">
        <v>2626</v>
      </c>
    </row>
    <row r="8697" spans="1:2" x14ac:dyDescent="0.25">
      <c r="A8697" s="57">
        <v>42171904</v>
      </c>
      <c r="B8697" s="58" t="s">
        <v>14539</v>
      </c>
    </row>
    <row r="8698" spans="1:2" x14ac:dyDescent="0.25">
      <c r="A8698" s="57">
        <v>42171905</v>
      </c>
      <c r="B8698" s="58" t="s">
        <v>11064</v>
      </c>
    </row>
    <row r="8699" spans="1:2" x14ac:dyDescent="0.25">
      <c r="A8699" s="57">
        <v>42171906</v>
      </c>
      <c r="B8699" s="58" t="s">
        <v>9382</v>
      </c>
    </row>
    <row r="8700" spans="1:2" x14ac:dyDescent="0.25">
      <c r="A8700" s="57">
        <v>42171907</v>
      </c>
      <c r="B8700" s="58" t="s">
        <v>5639</v>
      </c>
    </row>
    <row r="8701" spans="1:2" x14ac:dyDescent="0.25">
      <c r="A8701" s="57">
        <v>42171908</v>
      </c>
      <c r="B8701" s="58" t="s">
        <v>12182</v>
      </c>
    </row>
    <row r="8702" spans="1:2" x14ac:dyDescent="0.25">
      <c r="A8702" s="57">
        <v>42171909</v>
      </c>
      <c r="B8702" s="58" t="s">
        <v>18414</v>
      </c>
    </row>
    <row r="8703" spans="1:2" x14ac:dyDescent="0.25">
      <c r="A8703" s="57">
        <v>42171910</v>
      </c>
      <c r="B8703" s="58" t="s">
        <v>13975</v>
      </c>
    </row>
    <row r="8704" spans="1:2" x14ac:dyDescent="0.25">
      <c r="A8704" s="57">
        <v>42171911</v>
      </c>
      <c r="B8704" s="58" t="s">
        <v>15296</v>
      </c>
    </row>
    <row r="8705" spans="1:2" x14ac:dyDescent="0.25">
      <c r="A8705" s="57">
        <v>42171912</v>
      </c>
      <c r="B8705" s="58" t="s">
        <v>15829</v>
      </c>
    </row>
    <row r="8706" spans="1:2" x14ac:dyDescent="0.25">
      <c r="A8706" s="57">
        <v>42171913</v>
      </c>
      <c r="B8706" s="58" t="s">
        <v>1397</v>
      </c>
    </row>
    <row r="8707" spans="1:2" x14ac:dyDescent="0.25">
      <c r="A8707" s="57">
        <v>42171914</v>
      </c>
      <c r="B8707" s="58" t="s">
        <v>16045</v>
      </c>
    </row>
    <row r="8708" spans="1:2" x14ac:dyDescent="0.25">
      <c r="A8708" s="57">
        <v>42171915</v>
      </c>
      <c r="B8708" s="58" t="s">
        <v>12156</v>
      </c>
    </row>
    <row r="8709" spans="1:2" x14ac:dyDescent="0.25">
      <c r="A8709" s="57">
        <v>42171916</v>
      </c>
      <c r="B8709" s="58" t="s">
        <v>7112</v>
      </c>
    </row>
    <row r="8710" spans="1:2" x14ac:dyDescent="0.25">
      <c r="A8710" s="57">
        <v>42171917</v>
      </c>
      <c r="B8710" s="58" t="s">
        <v>12422</v>
      </c>
    </row>
    <row r="8711" spans="1:2" x14ac:dyDescent="0.25">
      <c r="A8711" s="57">
        <v>42171918</v>
      </c>
      <c r="B8711" s="58" t="s">
        <v>6881</v>
      </c>
    </row>
    <row r="8712" spans="1:2" x14ac:dyDescent="0.25">
      <c r="A8712" s="57">
        <v>42171919</v>
      </c>
      <c r="B8712" s="58" t="s">
        <v>17812</v>
      </c>
    </row>
    <row r="8713" spans="1:2" x14ac:dyDescent="0.25">
      <c r="A8713" s="57">
        <v>42171920</v>
      </c>
      <c r="B8713" s="58" t="s">
        <v>15507</v>
      </c>
    </row>
    <row r="8714" spans="1:2" x14ac:dyDescent="0.25">
      <c r="A8714" s="57">
        <v>42172001</v>
      </c>
      <c r="B8714" s="58" t="s">
        <v>5261</v>
      </c>
    </row>
    <row r="8715" spans="1:2" x14ac:dyDescent="0.25">
      <c r="A8715" s="57">
        <v>42172002</v>
      </c>
      <c r="B8715" s="58" t="s">
        <v>7055</v>
      </c>
    </row>
    <row r="8716" spans="1:2" x14ac:dyDescent="0.25">
      <c r="A8716" s="57">
        <v>42172003</v>
      </c>
      <c r="B8716" s="58" t="s">
        <v>3894</v>
      </c>
    </row>
    <row r="8717" spans="1:2" x14ac:dyDescent="0.25">
      <c r="A8717" s="57">
        <v>42172004</v>
      </c>
      <c r="B8717" s="58" t="s">
        <v>12478</v>
      </c>
    </row>
    <row r="8718" spans="1:2" x14ac:dyDescent="0.25">
      <c r="A8718" s="57">
        <v>42172005</v>
      </c>
      <c r="B8718" s="58" t="s">
        <v>6508</v>
      </c>
    </row>
    <row r="8719" spans="1:2" x14ac:dyDescent="0.25">
      <c r="A8719" s="57">
        <v>42172006</v>
      </c>
      <c r="B8719" s="58" t="s">
        <v>947</v>
      </c>
    </row>
    <row r="8720" spans="1:2" x14ac:dyDescent="0.25">
      <c r="A8720" s="57">
        <v>42172007</v>
      </c>
      <c r="B8720" s="58" t="s">
        <v>11366</v>
      </c>
    </row>
    <row r="8721" spans="1:2" x14ac:dyDescent="0.25">
      <c r="A8721" s="57">
        <v>42172008</v>
      </c>
      <c r="B8721" s="58" t="s">
        <v>17888</v>
      </c>
    </row>
    <row r="8722" spans="1:2" x14ac:dyDescent="0.25">
      <c r="A8722" s="57">
        <v>42172009</v>
      </c>
      <c r="B8722" s="58" t="s">
        <v>9808</v>
      </c>
    </row>
    <row r="8723" spans="1:2" x14ac:dyDescent="0.25">
      <c r="A8723" s="57">
        <v>42172010</v>
      </c>
      <c r="B8723" s="58" t="s">
        <v>16703</v>
      </c>
    </row>
    <row r="8724" spans="1:2" x14ac:dyDescent="0.25">
      <c r="A8724" s="57">
        <v>42172011</v>
      </c>
      <c r="B8724" s="58" t="s">
        <v>18573</v>
      </c>
    </row>
    <row r="8725" spans="1:2" x14ac:dyDescent="0.25">
      <c r="A8725" s="57">
        <v>42172012</v>
      </c>
      <c r="B8725" s="58" t="s">
        <v>13939</v>
      </c>
    </row>
    <row r="8726" spans="1:2" x14ac:dyDescent="0.25">
      <c r="A8726" s="57">
        <v>42172013</v>
      </c>
      <c r="B8726" s="58" t="s">
        <v>9335</v>
      </c>
    </row>
    <row r="8727" spans="1:2" x14ac:dyDescent="0.25">
      <c r="A8727" s="57">
        <v>42172014</v>
      </c>
      <c r="B8727" s="58" t="s">
        <v>11213</v>
      </c>
    </row>
    <row r="8728" spans="1:2" x14ac:dyDescent="0.25">
      <c r="A8728" s="57">
        <v>42172015</v>
      </c>
      <c r="B8728" s="58" t="s">
        <v>8997</v>
      </c>
    </row>
    <row r="8729" spans="1:2" x14ac:dyDescent="0.25">
      <c r="A8729" s="57">
        <v>42172016</v>
      </c>
      <c r="B8729" s="58" t="s">
        <v>15311</v>
      </c>
    </row>
    <row r="8730" spans="1:2" x14ac:dyDescent="0.25">
      <c r="A8730" s="57">
        <v>42172017</v>
      </c>
      <c r="B8730" s="58" t="s">
        <v>6727</v>
      </c>
    </row>
    <row r="8731" spans="1:2" x14ac:dyDescent="0.25">
      <c r="A8731" s="57">
        <v>42172101</v>
      </c>
      <c r="B8731" s="58" t="s">
        <v>4370</v>
      </c>
    </row>
    <row r="8732" spans="1:2" x14ac:dyDescent="0.25">
      <c r="A8732" s="57">
        <v>42172102</v>
      </c>
      <c r="B8732" s="58" t="s">
        <v>13493</v>
      </c>
    </row>
    <row r="8733" spans="1:2" x14ac:dyDescent="0.25">
      <c r="A8733" s="57">
        <v>42172103</v>
      </c>
      <c r="B8733" s="58" t="s">
        <v>14739</v>
      </c>
    </row>
    <row r="8734" spans="1:2" x14ac:dyDescent="0.25">
      <c r="A8734" s="57">
        <v>42172201</v>
      </c>
      <c r="B8734" s="58" t="s">
        <v>15005</v>
      </c>
    </row>
    <row r="8735" spans="1:2" x14ac:dyDescent="0.25">
      <c r="A8735" s="57">
        <v>42181501</v>
      </c>
      <c r="B8735" s="58" t="s">
        <v>2450</v>
      </c>
    </row>
    <row r="8736" spans="1:2" x14ac:dyDescent="0.25">
      <c r="A8736" s="57">
        <v>42181502</v>
      </c>
      <c r="B8736" s="58" t="s">
        <v>7497</v>
      </c>
    </row>
    <row r="8737" spans="1:2" x14ac:dyDescent="0.25">
      <c r="A8737" s="57">
        <v>42181503</v>
      </c>
      <c r="B8737" s="58" t="s">
        <v>11082</v>
      </c>
    </row>
    <row r="8738" spans="1:2" x14ac:dyDescent="0.25">
      <c r="A8738" s="57">
        <v>42181504</v>
      </c>
      <c r="B8738" s="58" t="s">
        <v>11159</v>
      </c>
    </row>
    <row r="8739" spans="1:2" x14ac:dyDescent="0.25">
      <c r="A8739" s="57">
        <v>42181505</v>
      </c>
      <c r="B8739" s="58" t="s">
        <v>13545</v>
      </c>
    </row>
    <row r="8740" spans="1:2" x14ac:dyDescent="0.25">
      <c r="A8740" s="57">
        <v>42181506</v>
      </c>
      <c r="B8740" s="58" t="s">
        <v>6830</v>
      </c>
    </row>
    <row r="8741" spans="1:2" x14ac:dyDescent="0.25">
      <c r="A8741" s="57">
        <v>42181507</v>
      </c>
      <c r="B8741" s="58" t="s">
        <v>13211</v>
      </c>
    </row>
    <row r="8742" spans="1:2" x14ac:dyDescent="0.25">
      <c r="A8742" s="57">
        <v>42181508</v>
      </c>
      <c r="B8742" s="58" t="s">
        <v>8936</v>
      </c>
    </row>
    <row r="8743" spans="1:2" x14ac:dyDescent="0.25">
      <c r="A8743" s="57">
        <v>42181509</v>
      </c>
      <c r="B8743" s="58" t="s">
        <v>258</v>
      </c>
    </row>
    <row r="8744" spans="1:2" x14ac:dyDescent="0.25">
      <c r="A8744" s="57">
        <v>42181510</v>
      </c>
      <c r="B8744" s="58" t="s">
        <v>4156</v>
      </c>
    </row>
    <row r="8745" spans="1:2" x14ac:dyDescent="0.25">
      <c r="A8745" s="57">
        <v>42181511</v>
      </c>
      <c r="B8745" s="58" t="s">
        <v>15570</v>
      </c>
    </row>
    <row r="8746" spans="1:2" x14ac:dyDescent="0.25">
      <c r="A8746" s="57">
        <v>42181512</v>
      </c>
      <c r="B8746" s="58" t="s">
        <v>17663</v>
      </c>
    </row>
    <row r="8747" spans="1:2" x14ac:dyDescent="0.25">
      <c r="A8747" s="57">
        <v>42181513</v>
      </c>
      <c r="B8747" s="58" t="s">
        <v>4410</v>
      </c>
    </row>
    <row r="8748" spans="1:2" x14ac:dyDescent="0.25">
      <c r="A8748" s="57">
        <v>42181514</v>
      </c>
      <c r="B8748" s="58" t="s">
        <v>5279</v>
      </c>
    </row>
    <row r="8749" spans="1:2" x14ac:dyDescent="0.25">
      <c r="A8749" s="57">
        <v>42181515</v>
      </c>
      <c r="B8749" s="58" t="s">
        <v>3437</v>
      </c>
    </row>
    <row r="8750" spans="1:2" x14ac:dyDescent="0.25">
      <c r="A8750" s="57">
        <v>42181516</v>
      </c>
      <c r="B8750" s="58" t="s">
        <v>13938</v>
      </c>
    </row>
    <row r="8751" spans="1:2" x14ac:dyDescent="0.25">
      <c r="A8751" s="57">
        <v>42181517</v>
      </c>
      <c r="B8751" s="58" t="s">
        <v>2544</v>
      </c>
    </row>
    <row r="8752" spans="1:2" x14ac:dyDescent="0.25">
      <c r="A8752" s="57">
        <v>42181601</v>
      </c>
      <c r="B8752" s="58" t="s">
        <v>12455</v>
      </c>
    </row>
    <row r="8753" spans="1:2" x14ac:dyDescent="0.25">
      <c r="A8753" s="57">
        <v>42181602</v>
      </c>
      <c r="B8753" s="58" t="s">
        <v>10958</v>
      </c>
    </row>
    <row r="8754" spans="1:2" x14ac:dyDescent="0.25">
      <c r="A8754" s="57">
        <v>42181603</v>
      </c>
      <c r="B8754" s="58" t="s">
        <v>14455</v>
      </c>
    </row>
    <row r="8755" spans="1:2" x14ac:dyDescent="0.25">
      <c r="A8755" s="57">
        <v>42181604</v>
      </c>
      <c r="B8755" s="58" t="s">
        <v>1007</v>
      </c>
    </row>
    <row r="8756" spans="1:2" x14ac:dyDescent="0.25">
      <c r="A8756" s="57">
        <v>42181605</v>
      </c>
      <c r="B8756" s="58" t="s">
        <v>2141</v>
      </c>
    </row>
    <row r="8757" spans="1:2" x14ac:dyDescent="0.25">
      <c r="A8757" s="57">
        <v>42181606</v>
      </c>
      <c r="B8757" s="58" t="s">
        <v>15190</v>
      </c>
    </row>
    <row r="8758" spans="1:2" x14ac:dyDescent="0.25">
      <c r="A8758" s="57">
        <v>42181607</v>
      </c>
      <c r="B8758" s="58" t="s">
        <v>17211</v>
      </c>
    </row>
    <row r="8759" spans="1:2" x14ac:dyDescent="0.25">
      <c r="A8759" s="57">
        <v>42181608</v>
      </c>
      <c r="B8759" s="58" t="s">
        <v>5441</v>
      </c>
    </row>
    <row r="8760" spans="1:2" x14ac:dyDescent="0.25">
      <c r="A8760" s="57">
        <v>42181609</v>
      </c>
      <c r="B8760" s="58" t="s">
        <v>8318</v>
      </c>
    </row>
    <row r="8761" spans="1:2" x14ac:dyDescent="0.25">
      <c r="A8761" s="57">
        <v>42181610</v>
      </c>
      <c r="B8761" s="58" t="s">
        <v>3394</v>
      </c>
    </row>
    <row r="8762" spans="1:2" x14ac:dyDescent="0.25">
      <c r="A8762" s="57">
        <v>42181701</v>
      </c>
      <c r="B8762" s="58" t="s">
        <v>10237</v>
      </c>
    </row>
    <row r="8763" spans="1:2" x14ac:dyDescent="0.25">
      <c r="A8763" s="57">
        <v>42181702</v>
      </c>
      <c r="B8763" s="58" t="s">
        <v>18644</v>
      </c>
    </row>
    <row r="8764" spans="1:2" x14ac:dyDescent="0.25">
      <c r="A8764" s="57">
        <v>42181703</v>
      </c>
      <c r="B8764" s="58" t="s">
        <v>14777</v>
      </c>
    </row>
    <row r="8765" spans="1:2" x14ac:dyDescent="0.25">
      <c r="A8765" s="57">
        <v>42181704</v>
      </c>
      <c r="B8765" s="58" t="s">
        <v>15845</v>
      </c>
    </row>
    <row r="8766" spans="1:2" x14ac:dyDescent="0.25">
      <c r="A8766" s="57">
        <v>42181705</v>
      </c>
      <c r="B8766" s="58" t="s">
        <v>13237</v>
      </c>
    </row>
    <row r="8767" spans="1:2" x14ac:dyDescent="0.25">
      <c r="A8767" s="57">
        <v>42181706</v>
      </c>
      <c r="B8767" s="58" t="s">
        <v>12628</v>
      </c>
    </row>
    <row r="8768" spans="1:2" x14ac:dyDescent="0.25">
      <c r="A8768" s="57">
        <v>42181707</v>
      </c>
      <c r="B8768" s="58" t="s">
        <v>9255</v>
      </c>
    </row>
    <row r="8769" spans="1:2" x14ac:dyDescent="0.25">
      <c r="A8769" s="57">
        <v>42181708</v>
      </c>
      <c r="B8769" s="58" t="s">
        <v>15339</v>
      </c>
    </row>
    <row r="8770" spans="1:2" x14ac:dyDescent="0.25">
      <c r="A8770" s="57">
        <v>42181709</v>
      </c>
      <c r="B8770" s="58" t="s">
        <v>5281</v>
      </c>
    </row>
    <row r="8771" spans="1:2" x14ac:dyDescent="0.25">
      <c r="A8771" s="57">
        <v>42181710</v>
      </c>
      <c r="B8771" s="58" t="s">
        <v>1636</v>
      </c>
    </row>
    <row r="8772" spans="1:2" x14ac:dyDescent="0.25">
      <c r="A8772" s="57">
        <v>42181711</v>
      </c>
      <c r="B8772" s="58" t="s">
        <v>10788</v>
      </c>
    </row>
    <row r="8773" spans="1:2" x14ac:dyDescent="0.25">
      <c r="A8773" s="57">
        <v>42181712</v>
      </c>
      <c r="B8773" s="58" t="s">
        <v>13209</v>
      </c>
    </row>
    <row r="8774" spans="1:2" x14ac:dyDescent="0.25">
      <c r="A8774" s="57">
        <v>42181713</v>
      </c>
      <c r="B8774" s="58" t="s">
        <v>4380</v>
      </c>
    </row>
    <row r="8775" spans="1:2" x14ac:dyDescent="0.25">
      <c r="A8775" s="57">
        <v>42181714</v>
      </c>
      <c r="B8775" s="58" t="s">
        <v>6139</v>
      </c>
    </row>
    <row r="8776" spans="1:2" x14ac:dyDescent="0.25">
      <c r="A8776" s="57">
        <v>42181715</v>
      </c>
      <c r="B8776" s="58" t="s">
        <v>7094</v>
      </c>
    </row>
    <row r="8777" spans="1:2" x14ac:dyDescent="0.25">
      <c r="A8777" s="57">
        <v>42181716</v>
      </c>
      <c r="B8777" s="58" t="s">
        <v>10435</v>
      </c>
    </row>
    <row r="8778" spans="1:2" x14ac:dyDescent="0.25">
      <c r="A8778" s="57">
        <v>42181717</v>
      </c>
      <c r="B8778" s="58" t="s">
        <v>1296</v>
      </c>
    </row>
    <row r="8779" spans="1:2" x14ac:dyDescent="0.25">
      <c r="A8779" s="57">
        <v>42181718</v>
      </c>
      <c r="B8779" s="58" t="s">
        <v>16539</v>
      </c>
    </row>
    <row r="8780" spans="1:2" x14ac:dyDescent="0.25">
      <c r="A8780" s="57">
        <v>42181719</v>
      </c>
      <c r="B8780" s="58" t="s">
        <v>6774</v>
      </c>
    </row>
    <row r="8781" spans="1:2" x14ac:dyDescent="0.25">
      <c r="A8781" s="57">
        <v>42181801</v>
      </c>
      <c r="B8781" s="58" t="s">
        <v>2489</v>
      </c>
    </row>
    <row r="8782" spans="1:2" x14ac:dyDescent="0.25">
      <c r="A8782" s="57">
        <v>42181802</v>
      </c>
      <c r="B8782" s="58" t="s">
        <v>11199</v>
      </c>
    </row>
    <row r="8783" spans="1:2" x14ac:dyDescent="0.25">
      <c r="A8783" s="57">
        <v>42181803</v>
      </c>
      <c r="B8783" s="58" t="s">
        <v>9773</v>
      </c>
    </row>
    <row r="8784" spans="1:2" x14ac:dyDescent="0.25">
      <c r="A8784" s="57">
        <v>42181804</v>
      </c>
      <c r="B8784" s="58" t="s">
        <v>1160</v>
      </c>
    </row>
    <row r="8785" spans="1:2" x14ac:dyDescent="0.25">
      <c r="A8785" s="57">
        <v>42181805</v>
      </c>
      <c r="B8785" s="58" t="s">
        <v>2425</v>
      </c>
    </row>
    <row r="8786" spans="1:2" x14ac:dyDescent="0.25">
      <c r="A8786" s="57">
        <v>42181901</v>
      </c>
      <c r="B8786" s="58" t="s">
        <v>853</v>
      </c>
    </row>
    <row r="8787" spans="1:2" x14ac:dyDescent="0.25">
      <c r="A8787" s="57">
        <v>42181902</v>
      </c>
      <c r="B8787" s="58" t="s">
        <v>18258</v>
      </c>
    </row>
    <row r="8788" spans="1:2" x14ac:dyDescent="0.25">
      <c r="A8788" s="57">
        <v>42181903</v>
      </c>
      <c r="B8788" s="58" t="s">
        <v>49</v>
      </c>
    </row>
    <row r="8789" spans="1:2" x14ac:dyDescent="0.25">
      <c r="A8789" s="57">
        <v>42181904</v>
      </c>
      <c r="B8789" s="58" t="s">
        <v>9120</v>
      </c>
    </row>
    <row r="8790" spans="1:2" x14ac:dyDescent="0.25">
      <c r="A8790" s="57">
        <v>42181905</v>
      </c>
      <c r="B8790" s="58" t="s">
        <v>1243</v>
      </c>
    </row>
    <row r="8791" spans="1:2" x14ac:dyDescent="0.25">
      <c r="A8791" s="57">
        <v>42181906</v>
      </c>
      <c r="B8791" s="58" t="s">
        <v>11625</v>
      </c>
    </row>
    <row r="8792" spans="1:2" x14ac:dyDescent="0.25">
      <c r="A8792" s="57">
        <v>42181907</v>
      </c>
      <c r="B8792" s="58" t="s">
        <v>11459</v>
      </c>
    </row>
    <row r="8793" spans="1:2" x14ac:dyDescent="0.25">
      <c r="A8793" s="57">
        <v>42181908</v>
      </c>
      <c r="B8793" s="58" t="s">
        <v>13923</v>
      </c>
    </row>
    <row r="8794" spans="1:2" x14ac:dyDescent="0.25">
      <c r="A8794" s="57">
        <v>42181909</v>
      </c>
      <c r="B8794" s="58" t="s">
        <v>2399</v>
      </c>
    </row>
    <row r="8795" spans="1:2" x14ac:dyDescent="0.25">
      <c r="A8795" s="57">
        <v>42181910</v>
      </c>
      <c r="B8795" s="58" t="s">
        <v>429</v>
      </c>
    </row>
    <row r="8796" spans="1:2" x14ac:dyDescent="0.25">
      <c r="A8796" s="57">
        <v>42181911</v>
      </c>
      <c r="B8796" s="58" t="s">
        <v>7473</v>
      </c>
    </row>
    <row r="8797" spans="1:2" x14ac:dyDescent="0.25">
      <c r="A8797" s="57">
        <v>42182001</v>
      </c>
      <c r="B8797" s="58" t="s">
        <v>11969</v>
      </c>
    </row>
    <row r="8798" spans="1:2" x14ac:dyDescent="0.25">
      <c r="A8798" s="57">
        <v>42182002</v>
      </c>
      <c r="B8798" s="58" t="s">
        <v>1906</v>
      </c>
    </row>
    <row r="8799" spans="1:2" x14ac:dyDescent="0.25">
      <c r="A8799" s="57">
        <v>42182003</v>
      </c>
      <c r="B8799" s="58" t="s">
        <v>3138</v>
      </c>
    </row>
    <row r="8800" spans="1:2" x14ac:dyDescent="0.25">
      <c r="A8800" s="57">
        <v>42182004</v>
      </c>
      <c r="B8800" s="58" t="s">
        <v>13030</v>
      </c>
    </row>
    <row r="8801" spans="1:2" x14ac:dyDescent="0.25">
      <c r="A8801" s="57">
        <v>42182005</v>
      </c>
      <c r="B8801" s="58" t="s">
        <v>5265</v>
      </c>
    </row>
    <row r="8802" spans="1:2" x14ac:dyDescent="0.25">
      <c r="A8802" s="57">
        <v>42182006</v>
      </c>
      <c r="B8802" s="58" t="s">
        <v>10209</v>
      </c>
    </row>
    <row r="8803" spans="1:2" x14ac:dyDescent="0.25">
      <c r="A8803" s="57">
        <v>42182007</v>
      </c>
      <c r="B8803" s="58" t="s">
        <v>18050</v>
      </c>
    </row>
    <row r="8804" spans="1:2" x14ac:dyDescent="0.25">
      <c r="A8804" s="57">
        <v>42182008</v>
      </c>
      <c r="B8804" s="58" t="s">
        <v>18782</v>
      </c>
    </row>
    <row r="8805" spans="1:2" x14ac:dyDescent="0.25">
      <c r="A8805" s="57">
        <v>42182009</v>
      </c>
      <c r="B8805" s="58" t="s">
        <v>1414</v>
      </c>
    </row>
    <row r="8806" spans="1:2" x14ac:dyDescent="0.25">
      <c r="A8806" s="57">
        <v>42182010</v>
      </c>
      <c r="B8806" s="58" t="s">
        <v>5431</v>
      </c>
    </row>
    <row r="8807" spans="1:2" x14ac:dyDescent="0.25">
      <c r="A8807" s="57">
        <v>42182011</v>
      </c>
      <c r="B8807" s="58" t="s">
        <v>1440</v>
      </c>
    </row>
    <row r="8808" spans="1:2" x14ac:dyDescent="0.25">
      <c r="A8808" s="57">
        <v>42182012</v>
      </c>
      <c r="B8808" s="58" t="s">
        <v>18188</v>
      </c>
    </row>
    <row r="8809" spans="1:2" x14ac:dyDescent="0.25">
      <c r="A8809" s="57">
        <v>42182013</v>
      </c>
      <c r="B8809" s="58" t="s">
        <v>5193</v>
      </c>
    </row>
    <row r="8810" spans="1:2" x14ac:dyDescent="0.25">
      <c r="A8810" s="57">
        <v>42182014</v>
      </c>
      <c r="B8810" s="58" t="s">
        <v>7019</v>
      </c>
    </row>
    <row r="8811" spans="1:2" x14ac:dyDescent="0.25">
      <c r="A8811" s="57">
        <v>42182015</v>
      </c>
      <c r="B8811" s="58" t="s">
        <v>11546</v>
      </c>
    </row>
    <row r="8812" spans="1:2" x14ac:dyDescent="0.25">
      <c r="A8812" s="57">
        <v>42182016</v>
      </c>
      <c r="B8812" s="58" t="s">
        <v>17981</v>
      </c>
    </row>
    <row r="8813" spans="1:2" x14ac:dyDescent="0.25">
      <c r="A8813" s="57">
        <v>42182017</v>
      </c>
      <c r="B8813" s="58" t="s">
        <v>10248</v>
      </c>
    </row>
    <row r="8814" spans="1:2" x14ac:dyDescent="0.25">
      <c r="A8814" s="57">
        <v>42182018</v>
      </c>
      <c r="B8814" s="58" t="s">
        <v>8222</v>
      </c>
    </row>
    <row r="8815" spans="1:2" x14ac:dyDescent="0.25">
      <c r="A8815" s="57">
        <v>42182019</v>
      </c>
      <c r="B8815" s="58" t="s">
        <v>182</v>
      </c>
    </row>
    <row r="8816" spans="1:2" x14ac:dyDescent="0.25">
      <c r="A8816" s="57">
        <v>42182020</v>
      </c>
      <c r="B8816" s="58" t="s">
        <v>6495</v>
      </c>
    </row>
    <row r="8817" spans="1:2" x14ac:dyDescent="0.25">
      <c r="A8817" s="57">
        <v>42182101</v>
      </c>
      <c r="B8817" s="58" t="s">
        <v>17103</v>
      </c>
    </row>
    <row r="8818" spans="1:2" x14ac:dyDescent="0.25">
      <c r="A8818" s="57">
        <v>42182102</v>
      </c>
      <c r="B8818" s="58" t="s">
        <v>6609</v>
      </c>
    </row>
    <row r="8819" spans="1:2" x14ac:dyDescent="0.25">
      <c r="A8819" s="57">
        <v>42182103</v>
      </c>
      <c r="B8819" s="58" t="s">
        <v>12888</v>
      </c>
    </row>
    <row r="8820" spans="1:2" x14ac:dyDescent="0.25">
      <c r="A8820" s="57">
        <v>42182104</v>
      </c>
      <c r="B8820" s="58" t="s">
        <v>3937</v>
      </c>
    </row>
    <row r="8821" spans="1:2" x14ac:dyDescent="0.25">
      <c r="A8821" s="57">
        <v>42182105</v>
      </c>
      <c r="B8821" s="58" t="s">
        <v>13142</v>
      </c>
    </row>
    <row r="8822" spans="1:2" x14ac:dyDescent="0.25">
      <c r="A8822" s="57">
        <v>42182106</v>
      </c>
      <c r="B8822" s="58" t="s">
        <v>4368</v>
      </c>
    </row>
    <row r="8823" spans="1:2" x14ac:dyDescent="0.25">
      <c r="A8823" s="57">
        <v>42182107</v>
      </c>
      <c r="B8823" s="58" t="s">
        <v>13835</v>
      </c>
    </row>
    <row r="8824" spans="1:2" x14ac:dyDescent="0.25">
      <c r="A8824" s="57">
        <v>42182108</v>
      </c>
      <c r="B8824" s="58" t="s">
        <v>8987</v>
      </c>
    </row>
    <row r="8825" spans="1:2" x14ac:dyDescent="0.25">
      <c r="A8825" s="57">
        <v>42182201</v>
      </c>
      <c r="B8825" s="58" t="s">
        <v>16588</v>
      </c>
    </row>
    <row r="8826" spans="1:2" x14ac:dyDescent="0.25">
      <c r="A8826" s="57">
        <v>42182202</v>
      </c>
      <c r="B8826" s="58" t="s">
        <v>2978</v>
      </c>
    </row>
    <row r="8827" spans="1:2" x14ac:dyDescent="0.25">
      <c r="A8827" s="57">
        <v>42182203</v>
      </c>
      <c r="B8827" s="58" t="s">
        <v>5259</v>
      </c>
    </row>
    <row r="8828" spans="1:2" x14ac:dyDescent="0.25">
      <c r="A8828" s="57">
        <v>42182204</v>
      </c>
      <c r="B8828" s="58" t="s">
        <v>15115</v>
      </c>
    </row>
    <row r="8829" spans="1:2" x14ac:dyDescent="0.25">
      <c r="A8829" s="57">
        <v>42182205</v>
      </c>
      <c r="B8829" s="58" t="s">
        <v>372</v>
      </c>
    </row>
    <row r="8830" spans="1:2" x14ac:dyDescent="0.25">
      <c r="A8830" s="57">
        <v>42182206</v>
      </c>
      <c r="B8830" s="58" t="s">
        <v>16682</v>
      </c>
    </row>
    <row r="8831" spans="1:2" x14ac:dyDescent="0.25">
      <c r="A8831" s="57">
        <v>42182207</v>
      </c>
      <c r="B8831" s="58" t="s">
        <v>17429</v>
      </c>
    </row>
    <row r="8832" spans="1:2" x14ac:dyDescent="0.25">
      <c r="A8832" s="57">
        <v>42182208</v>
      </c>
      <c r="B8832" s="58" t="s">
        <v>13724</v>
      </c>
    </row>
    <row r="8833" spans="1:2" x14ac:dyDescent="0.25">
      <c r="A8833" s="57">
        <v>42182209</v>
      </c>
      <c r="B8833" s="58" t="s">
        <v>99</v>
      </c>
    </row>
    <row r="8834" spans="1:2" x14ac:dyDescent="0.25">
      <c r="A8834" s="57">
        <v>42182301</v>
      </c>
      <c r="B8834" s="58" t="s">
        <v>14960</v>
      </c>
    </row>
    <row r="8835" spans="1:2" x14ac:dyDescent="0.25">
      <c r="A8835" s="57">
        <v>42182302</v>
      </c>
      <c r="B8835" s="58" t="s">
        <v>2814</v>
      </c>
    </row>
    <row r="8836" spans="1:2" x14ac:dyDescent="0.25">
      <c r="A8836" s="57">
        <v>42182303</v>
      </c>
      <c r="B8836" s="58" t="s">
        <v>15897</v>
      </c>
    </row>
    <row r="8837" spans="1:2" x14ac:dyDescent="0.25">
      <c r="A8837" s="57">
        <v>42182304</v>
      </c>
      <c r="B8837" s="58" t="s">
        <v>1945</v>
      </c>
    </row>
    <row r="8838" spans="1:2" x14ac:dyDescent="0.25">
      <c r="A8838" s="57">
        <v>42182305</v>
      </c>
      <c r="B8838" s="58" t="s">
        <v>12331</v>
      </c>
    </row>
    <row r="8839" spans="1:2" x14ac:dyDescent="0.25">
      <c r="A8839" s="57">
        <v>42182306</v>
      </c>
      <c r="B8839" s="58" t="s">
        <v>15591</v>
      </c>
    </row>
    <row r="8840" spans="1:2" x14ac:dyDescent="0.25">
      <c r="A8840" s="57">
        <v>42182307</v>
      </c>
      <c r="B8840" s="58" t="s">
        <v>3895</v>
      </c>
    </row>
    <row r="8841" spans="1:2" x14ac:dyDescent="0.25">
      <c r="A8841" s="57">
        <v>42182308</v>
      </c>
      <c r="B8841" s="58" t="s">
        <v>5174</v>
      </c>
    </row>
    <row r="8842" spans="1:2" x14ac:dyDescent="0.25">
      <c r="A8842" s="57">
        <v>42182309</v>
      </c>
      <c r="B8842" s="58" t="s">
        <v>11983</v>
      </c>
    </row>
    <row r="8843" spans="1:2" x14ac:dyDescent="0.25">
      <c r="A8843" s="57">
        <v>42182310</v>
      </c>
      <c r="B8843" s="58" t="s">
        <v>836</v>
      </c>
    </row>
    <row r="8844" spans="1:2" x14ac:dyDescent="0.25">
      <c r="A8844" s="57">
        <v>42182311</v>
      </c>
      <c r="B8844" s="58" t="s">
        <v>14836</v>
      </c>
    </row>
    <row r="8845" spans="1:2" x14ac:dyDescent="0.25">
      <c r="A8845" s="57">
        <v>42182312</v>
      </c>
      <c r="B8845" s="58" t="s">
        <v>12134</v>
      </c>
    </row>
    <row r="8846" spans="1:2" x14ac:dyDescent="0.25">
      <c r="A8846" s="57">
        <v>42182313</v>
      </c>
      <c r="B8846" s="58" t="s">
        <v>17210</v>
      </c>
    </row>
    <row r="8847" spans="1:2" x14ac:dyDescent="0.25">
      <c r="A8847" s="57">
        <v>42182314</v>
      </c>
      <c r="B8847" s="58" t="s">
        <v>7869</v>
      </c>
    </row>
    <row r="8848" spans="1:2" x14ac:dyDescent="0.25">
      <c r="A8848" s="57">
        <v>42182401</v>
      </c>
      <c r="B8848" s="58" t="s">
        <v>12369</v>
      </c>
    </row>
    <row r="8849" spans="1:2" x14ac:dyDescent="0.25">
      <c r="A8849" s="57">
        <v>42182402</v>
      </c>
      <c r="B8849" s="58" t="s">
        <v>6887</v>
      </c>
    </row>
    <row r="8850" spans="1:2" x14ac:dyDescent="0.25">
      <c r="A8850" s="57">
        <v>42182403</v>
      </c>
      <c r="B8850" s="58" t="s">
        <v>9700</v>
      </c>
    </row>
    <row r="8851" spans="1:2" x14ac:dyDescent="0.25">
      <c r="A8851" s="57">
        <v>42182404</v>
      </c>
      <c r="B8851" s="58" t="s">
        <v>14647</v>
      </c>
    </row>
    <row r="8852" spans="1:2" x14ac:dyDescent="0.25">
      <c r="A8852" s="57">
        <v>42182405</v>
      </c>
      <c r="B8852" s="58" t="s">
        <v>8851</v>
      </c>
    </row>
    <row r="8853" spans="1:2" x14ac:dyDescent="0.25">
      <c r="A8853" s="57">
        <v>42182406</v>
      </c>
      <c r="B8853" s="58" t="s">
        <v>4465</v>
      </c>
    </row>
    <row r="8854" spans="1:2" x14ac:dyDescent="0.25">
      <c r="A8854" s="57">
        <v>42182407</v>
      </c>
      <c r="B8854" s="58" t="s">
        <v>2970</v>
      </c>
    </row>
    <row r="8855" spans="1:2" x14ac:dyDescent="0.25">
      <c r="A8855" s="57">
        <v>42182408</v>
      </c>
      <c r="B8855" s="58" t="s">
        <v>3637</v>
      </c>
    </row>
    <row r="8856" spans="1:2" x14ac:dyDescent="0.25">
      <c r="A8856" s="57">
        <v>42182409</v>
      </c>
      <c r="B8856" s="58" t="s">
        <v>2554</v>
      </c>
    </row>
    <row r="8857" spans="1:2" x14ac:dyDescent="0.25">
      <c r="A8857" s="57">
        <v>42182410</v>
      </c>
      <c r="B8857" s="58" t="s">
        <v>14349</v>
      </c>
    </row>
    <row r="8858" spans="1:2" x14ac:dyDescent="0.25">
      <c r="A8858" s="57">
        <v>42182411</v>
      </c>
      <c r="B8858" s="58" t="s">
        <v>13881</v>
      </c>
    </row>
    <row r="8859" spans="1:2" x14ac:dyDescent="0.25">
      <c r="A8859" s="57">
        <v>42182412</v>
      </c>
      <c r="B8859" s="58" t="s">
        <v>5920</v>
      </c>
    </row>
    <row r="8860" spans="1:2" x14ac:dyDescent="0.25">
      <c r="A8860" s="57">
        <v>42182413</v>
      </c>
      <c r="B8860" s="58" t="s">
        <v>8605</v>
      </c>
    </row>
    <row r="8861" spans="1:2" x14ac:dyDescent="0.25">
      <c r="A8861" s="57">
        <v>42182414</v>
      </c>
      <c r="B8861" s="58" t="s">
        <v>9496</v>
      </c>
    </row>
    <row r="8862" spans="1:2" x14ac:dyDescent="0.25">
      <c r="A8862" s="57">
        <v>42182415</v>
      </c>
      <c r="B8862" s="58" t="s">
        <v>7219</v>
      </c>
    </row>
    <row r="8863" spans="1:2" x14ac:dyDescent="0.25">
      <c r="A8863" s="57">
        <v>42182416</v>
      </c>
      <c r="B8863" s="58" t="s">
        <v>6320</v>
      </c>
    </row>
    <row r="8864" spans="1:2" x14ac:dyDescent="0.25">
      <c r="A8864" s="57">
        <v>42182417</v>
      </c>
      <c r="B8864" s="58" t="s">
        <v>7837</v>
      </c>
    </row>
    <row r="8865" spans="1:2" x14ac:dyDescent="0.25">
      <c r="A8865" s="57">
        <v>42182418</v>
      </c>
      <c r="B8865" s="58" t="s">
        <v>930</v>
      </c>
    </row>
    <row r="8866" spans="1:2" x14ac:dyDescent="0.25">
      <c r="A8866" s="57">
        <v>42182419</v>
      </c>
      <c r="B8866" s="58" t="s">
        <v>14626</v>
      </c>
    </row>
    <row r="8867" spans="1:2" x14ac:dyDescent="0.25">
      <c r="A8867" s="57">
        <v>42182420</v>
      </c>
      <c r="B8867" s="58" t="s">
        <v>17870</v>
      </c>
    </row>
    <row r="8868" spans="1:2" x14ac:dyDescent="0.25">
      <c r="A8868" s="57">
        <v>42182421</v>
      </c>
      <c r="B8868" s="58" t="s">
        <v>12721</v>
      </c>
    </row>
    <row r="8869" spans="1:2" x14ac:dyDescent="0.25">
      <c r="A8869" s="57">
        <v>42182422</v>
      </c>
      <c r="B8869" s="58" t="s">
        <v>696</v>
      </c>
    </row>
    <row r="8870" spans="1:2" x14ac:dyDescent="0.25">
      <c r="A8870" s="57">
        <v>42182501</v>
      </c>
      <c r="B8870" s="58" t="s">
        <v>3612</v>
      </c>
    </row>
    <row r="8871" spans="1:2" x14ac:dyDescent="0.25">
      <c r="A8871" s="57">
        <v>42182502</v>
      </c>
      <c r="B8871" s="58" t="s">
        <v>6030</v>
      </c>
    </row>
    <row r="8872" spans="1:2" x14ac:dyDescent="0.25">
      <c r="A8872" s="57">
        <v>42182601</v>
      </c>
      <c r="B8872" s="58" t="s">
        <v>16686</v>
      </c>
    </row>
    <row r="8873" spans="1:2" x14ac:dyDescent="0.25">
      <c r="A8873" s="57">
        <v>42182602</v>
      </c>
      <c r="B8873" s="58" t="s">
        <v>5577</v>
      </c>
    </row>
    <row r="8874" spans="1:2" x14ac:dyDescent="0.25">
      <c r="A8874" s="57">
        <v>42182603</v>
      </c>
      <c r="B8874" s="58" t="s">
        <v>15964</v>
      </c>
    </row>
    <row r="8875" spans="1:2" x14ac:dyDescent="0.25">
      <c r="A8875" s="57">
        <v>42182604</v>
      </c>
      <c r="B8875" s="58" t="s">
        <v>16517</v>
      </c>
    </row>
    <row r="8876" spans="1:2" x14ac:dyDescent="0.25">
      <c r="A8876" s="57">
        <v>42182701</v>
      </c>
      <c r="B8876" s="58" t="s">
        <v>9859</v>
      </c>
    </row>
    <row r="8877" spans="1:2" x14ac:dyDescent="0.25">
      <c r="A8877" s="57">
        <v>42182702</v>
      </c>
      <c r="B8877" s="58" t="s">
        <v>3790</v>
      </c>
    </row>
    <row r="8878" spans="1:2" x14ac:dyDescent="0.25">
      <c r="A8878" s="57">
        <v>42182703</v>
      </c>
      <c r="B8878" s="58" t="s">
        <v>4240</v>
      </c>
    </row>
    <row r="8879" spans="1:2" x14ac:dyDescent="0.25">
      <c r="A8879" s="57">
        <v>42182704</v>
      </c>
      <c r="B8879" s="58" t="s">
        <v>7348</v>
      </c>
    </row>
    <row r="8880" spans="1:2" x14ac:dyDescent="0.25">
      <c r="A8880" s="57">
        <v>42182801</v>
      </c>
      <c r="B8880" s="58" t="s">
        <v>4585</v>
      </c>
    </row>
    <row r="8881" spans="1:2" x14ac:dyDescent="0.25">
      <c r="A8881" s="57">
        <v>42182802</v>
      </c>
      <c r="B8881" s="58" t="s">
        <v>14035</v>
      </c>
    </row>
    <row r="8882" spans="1:2" x14ac:dyDescent="0.25">
      <c r="A8882" s="57">
        <v>42182803</v>
      </c>
      <c r="B8882" s="58" t="s">
        <v>16794</v>
      </c>
    </row>
    <row r="8883" spans="1:2" x14ac:dyDescent="0.25">
      <c r="A8883" s="57">
        <v>42182804</v>
      </c>
      <c r="B8883" s="58" t="s">
        <v>8227</v>
      </c>
    </row>
    <row r="8884" spans="1:2" x14ac:dyDescent="0.25">
      <c r="A8884" s="57">
        <v>42182805</v>
      </c>
      <c r="B8884" s="58" t="s">
        <v>14708</v>
      </c>
    </row>
    <row r="8885" spans="1:2" x14ac:dyDescent="0.25">
      <c r="A8885" s="57">
        <v>42182806</v>
      </c>
      <c r="B8885" s="58" t="s">
        <v>16661</v>
      </c>
    </row>
    <row r="8886" spans="1:2" x14ac:dyDescent="0.25">
      <c r="A8886" s="57">
        <v>42182807</v>
      </c>
      <c r="B8886" s="58" t="s">
        <v>5194</v>
      </c>
    </row>
    <row r="8887" spans="1:2" x14ac:dyDescent="0.25">
      <c r="A8887" s="57">
        <v>42182808</v>
      </c>
      <c r="B8887" s="58" t="s">
        <v>9765</v>
      </c>
    </row>
    <row r="8888" spans="1:2" x14ac:dyDescent="0.25">
      <c r="A8888" s="57">
        <v>42182901</v>
      </c>
      <c r="B8888" s="58" t="s">
        <v>3252</v>
      </c>
    </row>
    <row r="8889" spans="1:2" x14ac:dyDescent="0.25">
      <c r="A8889" s="57">
        <v>42182902</v>
      </c>
      <c r="B8889" s="58" t="s">
        <v>3533</v>
      </c>
    </row>
    <row r="8890" spans="1:2" x14ac:dyDescent="0.25">
      <c r="A8890" s="57">
        <v>42182903</v>
      </c>
      <c r="B8890" s="58" t="s">
        <v>9916</v>
      </c>
    </row>
    <row r="8891" spans="1:2" x14ac:dyDescent="0.25">
      <c r="A8891" s="57">
        <v>42182904</v>
      </c>
      <c r="B8891" s="58" t="s">
        <v>11284</v>
      </c>
    </row>
    <row r="8892" spans="1:2" x14ac:dyDescent="0.25">
      <c r="A8892" s="57">
        <v>42183001</v>
      </c>
      <c r="B8892" s="58" t="s">
        <v>15335</v>
      </c>
    </row>
    <row r="8893" spans="1:2" x14ac:dyDescent="0.25">
      <c r="A8893" s="57">
        <v>42183002</v>
      </c>
      <c r="B8893" s="58" t="s">
        <v>4493</v>
      </c>
    </row>
    <row r="8894" spans="1:2" x14ac:dyDescent="0.25">
      <c r="A8894" s="57">
        <v>42183003</v>
      </c>
      <c r="B8894" s="58" t="s">
        <v>1669</v>
      </c>
    </row>
    <row r="8895" spans="1:2" x14ac:dyDescent="0.25">
      <c r="A8895" s="57">
        <v>42183004</v>
      </c>
      <c r="B8895" s="58" t="s">
        <v>3328</v>
      </c>
    </row>
    <row r="8896" spans="1:2" x14ac:dyDescent="0.25">
      <c r="A8896" s="57">
        <v>42183005</v>
      </c>
      <c r="B8896" s="58" t="s">
        <v>802</v>
      </c>
    </row>
    <row r="8897" spans="1:2" x14ac:dyDescent="0.25">
      <c r="A8897" s="57">
        <v>42183006</v>
      </c>
      <c r="B8897" s="58" t="s">
        <v>18815</v>
      </c>
    </row>
    <row r="8898" spans="1:2" x14ac:dyDescent="0.25">
      <c r="A8898" s="57">
        <v>42183007</v>
      </c>
      <c r="B8898" s="58" t="s">
        <v>3075</v>
      </c>
    </row>
    <row r="8899" spans="1:2" x14ac:dyDescent="0.25">
      <c r="A8899" s="57">
        <v>42183008</v>
      </c>
      <c r="B8899" s="58" t="s">
        <v>1076</v>
      </c>
    </row>
    <row r="8900" spans="1:2" x14ac:dyDescent="0.25">
      <c r="A8900" s="57">
        <v>42183009</v>
      </c>
      <c r="B8900" s="58" t="s">
        <v>12355</v>
      </c>
    </row>
    <row r="8901" spans="1:2" x14ac:dyDescent="0.25">
      <c r="A8901" s="57">
        <v>42183010</v>
      </c>
      <c r="B8901" s="58" t="s">
        <v>11591</v>
      </c>
    </row>
    <row r="8902" spans="1:2" x14ac:dyDescent="0.25">
      <c r="A8902" s="57">
        <v>42183011</v>
      </c>
      <c r="B8902" s="58" t="s">
        <v>18322</v>
      </c>
    </row>
    <row r="8903" spans="1:2" x14ac:dyDescent="0.25">
      <c r="A8903" s="57">
        <v>42183012</v>
      </c>
      <c r="B8903" s="58" t="s">
        <v>10427</v>
      </c>
    </row>
    <row r="8904" spans="1:2" x14ac:dyDescent="0.25">
      <c r="A8904" s="57">
        <v>42183013</v>
      </c>
      <c r="B8904" s="58" t="s">
        <v>1849</v>
      </c>
    </row>
    <row r="8905" spans="1:2" x14ac:dyDescent="0.25">
      <c r="A8905" s="57">
        <v>42183014</v>
      </c>
      <c r="B8905" s="58" t="s">
        <v>13961</v>
      </c>
    </row>
    <row r="8906" spans="1:2" x14ac:dyDescent="0.25">
      <c r="A8906" s="57">
        <v>42183015</v>
      </c>
      <c r="B8906" s="58" t="s">
        <v>18531</v>
      </c>
    </row>
    <row r="8907" spans="1:2" x14ac:dyDescent="0.25">
      <c r="A8907" s="57">
        <v>42183016</v>
      </c>
      <c r="B8907" s="58" t="s">
        <v>1540</v>
      </c>
    </row>
    <row r="8908" spans="1:2" x14ac:dyDescent="0.25">
      <c r="A8908" s="57">
        <v>42183017</v>
      </c>
      <c r="B8908" s="58" t="s">
        <v>1262</v>
      </c>
    </row>
    <row r="8909" spans="1:2" x14ac:dyDescent="0.25">
      <c r="A8909" s="57">
        <v>42183018</v>
      </c>
      <c r="B8909" s="58" t="s">
        <v>18639</v>
      </c>
    </row>
    <row r="8910" spans="1:2" x14ac:dyDescent="0.25">
      <c r="A8910" s="57">
        <v>42183019</v>
      </c>
      <c r="B8910" s="58" t="s">
        <v>14366</v>
      </c>
    </row>
    <row r="8911" spans="1:2" x14ac:dyDescent="0.25">
      <c r="A8911" s="57">
        <v>42183020</v>
      </c>
      <c r="B8911" s="58" t="s">
        <v>5734</v>
      </c>
    </row>
    <row r="8912" spans="1:2" x14ac:dyDescent="0.25">
      <c r="A8912" s="57">
        <v>42183021</v>
      </c>
      <c r="B8912" s="58" t="s">
        <v>3151</v>
      </c>
    </row>
    <row r="8913" spans="1:2" x14ac:dyDescent="0.25">
      <c r="A8913" s="57">
        <v>42183022</v>
      </c>
      <c r="B8913" s="58" t="s">
        <v>565</v>
      </c>
    </row>
    <row r="8914" spans="1:2" x14ac:dyDescent="0.25">
      <c r="A8914" s="57">
        <v>42183023</v>
      </c>
      <c r="B8914" s="58" t="s">
        <v>11539</v>
      </c>
    </row>
    <row r="8915" spans="1:2" x14ac:dyDescent="0.25">
      <c r="A8915" s="57">
        <v>42183024</v>
      </c>
      <c r="B8915" s="58" t="s">
        <v>6412</v>
      </c>
    </row>
    <row r="8916" spans="1:2" x14ac:dyDescent="0.25">
      <c r="A8916" s="57">
        <v>42183025</v>
      </c>
      <c r="B8916" s="58" t="s">
        <v>16519</v>
      </c>
    </row>
    <row r="8917" spans="1:2" x14ac:dyDescent="0.25">
      <c r="A8917" s="57">
        <v>42183026</v>
      </c>
      <c r="B8917" s="58" t="s">
        <v>12481</v>
      </c>
    </row>
    <row r="8918" spans="1:2" x14ac:dyDescent="0.25">
      <c r="A8918" s="57">
        <v>42183027</v>
      </c>
      <c r="B8918" s="58" t="s">
        <v>14071</v>
      </c>
    </row>
    <row r="8919" spans="1:2" x14ac:dyDescent="0.25">
      <c r="A8919" s="57">
        <v>42183028</v>
      </c>
      <c r="B8919" s="58" t="s">
        <v>7867</v>
      </c>
    </row>
    <row r="8920" spans="1:2" x14ac:dyDescent="0.25">
      <c r="A8920" s="57">
        <v>42183029</v>
      </c>
      <c r="B8920" s="58" t="s">
        <v>4790</v>
      </c>
    </row>
    <row r="8921" spans="1:2" x14ac:dyDescent="0.25">
      <c r="A8921" s="57">
        <v>42183030</v>
      </c>
      <c r="B8921" s="58" t="s">
        <v>16688</v>
      </c>
    </row>
    <row r="8922" spans="1:2" x14ac:dyDescent="0.25">
      <c r="A8922" s="57">
        <v>42183031</v>
      </c>
      <c r="B8922" s="58" t="s">
        <v>12773</v>
      </c>
    </row>
    <row r="8923" spans="1:2" x14ac:dyDescent="0.25">
      <c r="A8923" s="57">
        <v>42183032</v>
      </c>
      <c r="B8923" s="58" t="s">
        <v>18242</v>
      </c>
    </row>
    <row r="8924" spans="1:2" x14ac:dyDescent="0.25">
      <c r="A8924" s="57">
        <v>42183033</v>
      </c>
      <c r="B8924" s="58" t="s">
        <v>14360</v>
      </c>
    </row>
    <row r="8925" spans="1:2" x14ac:dyDescent="0.25">
      <c r="A8925" s="57">
        <v>42183034</v>
      </c>
      <c r="B8925" s="58" t="s">
        <v>11714</v>
      </c>
    </row>
    <row r="8926" spans="1:2" x14ac:dyDescent="0.25">
      <c r="A8926" s="57">
        <v>42183035</v>
      </c>
      <c r="B8926" s="58" t="s">
        <v>12079</v>
      </c>
    </row>
    <row r="8927" spans="1:2" x14ac:dyDescent="0.25">
      <c r="A8927" s="57">
        <v>42183036</v>
      </c>
      <c r="B8927" s="58" t="s">
        <v>14327</v>
      </c>
    </row>
    <row r="8928" spans="1:2" x14ac:dyDescent="0.25">
      <c r="A8928" s="57">
        <v>42183037</v>
      </c>
      <c r="B8928" s="58" t="s">
        <v>15991</v>
      </c>
    </row>
    <row r="8929" spans="1:2" x14ac:dyDescent="0.25">
      <c r="A8929" s="57">
        <v>42183038</v>
      </c>
      <c r="B8929" s="58" t="s">
        <v>10413</v>
      </c>
    </row>
    <row r="8930" spans="1:2" x14ac:dyDescent="0.25">
      <c r="A8930" s="57">
        <v>42183039</v>
      </c>
      <c r="B8930" s="58" t="s">
        <v>9197</v>
      </c>
    </row>
    <row r="8931" spans="1:2" x14ac:dyDescent="0.25">
      <c r="A8931" s="57">
        <v>42183040</v>
      </c>
      <c r="B8931" s="58" t="s">
        <v>13859</v>
      </c>
    </row>
    <row r="8932" spans="1:2" x14ac:dyDescent="0.25">
      <c r="A8932" s="57">
        <v>42183041</v>
      </c>
      <c r="B8932" s="58" t="s">
        <v>2445</v>
      </c>
    </row>
    <row r="8933" spans="1:2" x14ac:dyDescent="0.25">
      <c r="A8933" s="57">
        <v>42183042</v>
      </c>
      <c r="B8933" s="58" t="s">
        <v>1084</v>
      </c>
    </row>
    <row r="8934" spans="1:2" x14ac:dyDescent="0.25">
      <c r="A8934" s="57">
        <v>42183043</v>
      </c>
      <c r="B8934" s="58" t="s">
        <v>3391</v>
      </c>
    </row>
    <row r="8935" spans="1:2" x14ac:dyDescent="0.25">
      <c r="A8935" s="57">
        <v>42183044</v>
      </c>
      <c r="B8935" s="58" t="s">
        <v>11709</v>
      </c>
    </row>
    <row r="8936" spans="1:2" x14ac:dyDescent="0.25">
      <c r="A8936" s="57">
        <v>42183045</v>
      </c>
      <c r="B8936" s="58" t="s">
        <v>4142</v>
      </c>
    </row>
    <row r="8937" spans="1:2" x14ac:dyDescent="0.25">
      <c r="A8937" s="57">
        <v>42183046</v>
      </c>
      <c r="B8937" s="58" t="s">
        <v>5015</v>
      </c>
    </row>
    <row r="8938" spans="1:2" x14ac:dyDescent="0.25">
      <c r="A8938" s="57">
        <v>42183047</v>
      </c>
      <c r="B8938" s="58" t="s">
        <v>8149</v>
      </c>
    </row>
    <row r="8939" spans="1:2" x14ac:dyDescent="0.25">
      <c r="A8939" s="57">
        <v>42183048</v>
      </c>
      <c r="B8939" s="58" t="s">
        <v>17263</v>
      </c>
    </row>
    <row r="8940" spans="1:2" x14ac:dyDescent="0.25">
      <c r="A8940" s="57">
        <v>42183101</v>
      </c>
      <c r="B8940" s="58" t="s">
        <v>13283</v>
      </c>
    </row>
    <row r="8941" spans="1:2" x14ac:dyDescent="0.25">
      <c r="A8941" s="57">
        <v>42183201</v>
      </c>
      <c r="B8941" s="58" t="s">
        <v>18041</v>
      </c>
    </row>
    <row r="8942" spans="1:2" x14ac:dyDescent="0.25">
      <c r="A8942" s="57">
        <v>42183301</v>
      </c>
      <c r="B8942" s="58" t="s">
        <v>313</v>
      </c>
    </row>
    <row r="8943" spans="1:2" x14ac:dyDescent="0.25">
      <c r="A8943" s="57">
        <v>42191501</v>
      </c>
      <c r="B8943" s="58" t="s">
        <v>6514</v>
      </c>
    </row>
    <row r="8944" spans="1:2" x14ac:dyDescent="0.25">
      <c r="A8944" s="57">
        <v>42191502</v>
      </c>
      <c r="B8944" s="58" t="s">
        <v>10143</v>
      </c>
    </row>
    <row r="8945" spans="1:2" x14ac:dyDescent="0.25">
      <c r="A8945" s="57">
        <v>42191601</v>
      </c>
      <c r="B8945" s="58" t="s">
        <v>17823</v>
      </c>
    </row>
    <row r="8946" spans="1:2" x14ac:dyDescent="0.25">
      <c r="A8946" s="57">
        <v>42191602</v>
      </c>
      <c r="B8946" s="58" t="s">
        <v>4795</v>
      </c>
    </row>
    <row r="8947" spans="1:2" x14ac:dyDescent="0.25">
      <c r="A8947" s="57">
        <v>42191603</v>
      </c>
      <c r="B8947" s="58" t="s">
        <v>389</v>
      </c>
    </row>
    <row r="8948" spans="1:2" x14ac:dyDescent="0.25">
      <c r="A8948" s="57">
        <v>42191604</v>
      </c>
      <c r="B8948" s="58" t="s">
        <v>11079</v>
      </c>
    </row>
    <row r="8949" spans="1:2" x14ac:dyDescent="0.25">
      <c r="A8949" s="57">
        <v>42191605</v>
      </c>
      <c r="B8949" s="58" t="s">
        <v>18013</v>
      </c>
    </row>
    <row r="8950" spans="1:2" x14ac:dyDescent="0.25">
      <c r="A8950" s="57">
        <v>42191606</v>
      </c>
      <c r="B8950" s="58" t="s">
        <v>11078</v>
      </c>
    </row>
    <row r="8951" spans="1:2" x14ac:dyDescent="0.25">
      <c r="A8951" s="57">
        <v>42191607</v>
      </c>
      <c r="B8951" s="58" t="s">
        <v>7723</v>
      </c>
    </row>
    <row r="8952" spans="1:2" x14ac:dyDescent="0.25">
      <c r="A8952" s="57">
        <v>42191608</v>
      </c>
      <c r="B8952" s="58" t="s">
        <v>2401</v>
      </c>
    </row>
    <row r="8953" spans="1:2" x14ac:dyDescent="0.25">
      <c r="A8953" s="57">
        <v>42191609</v>
      </c>
      <c r="B8953" s="58" t="s">
        <v>16088</v>
      </c>
    </row>
    <row r="8954" spans="1:2" x14ac:dyDescent="0.25">
      <c r="A8954" s="57">
        <v>42191610</v>
      </c>
      <c r="B8954" s="58" t="s">
        <v>15058</v>
      </c>
    </row>
    <row r="8955" spans="1:2" x14ac:dyDescent="0.25">
      <c r="A8955" s="57">
        <v>42191611</v>
      </c>
      <c r="B8955" s="58" t="s">
        <v>2137</v>
      </c>
    </row>
    <row r="8956" spans="1:2" x14ac:dyDescent="0.25">
      <c r="A8956" s="57">
        <v>42191612</v>
      </c>
      <c r="B8956" s="58" t="s">
        <v>17141</v>
      </c>
    </row>
    <row r="8957" spans="1:2" x14ac:dyDescent="0.25">
      <c r="A8957" s="57">
        <v>42191701</v>
      </c>
      <c r="B8957" s="58" t="s">
        <v>13412</v>
      </c>
    </row>
    <row r="8958" spans="1:2" x14ac:dyDescent="0.25">
      <c r="A8958" s="57">
        <v>42191702</v>
      </c>
      <c r="B8958" s="58" t="s">
        <v>864</v>
      </c>
    </row>
    <row r="8959" spans="1:2" x14ac:dyDescent="0.25">
      <c r="A8959" s="57">
        <v>42191703</v>
      </c>
      <c r="B8959" s="58" t="s">
        <v>7620</v>
      </c>
    </row>
    <row r="8960" spans="1:2" x14ac:dyDescent="0.25">
      <c r="A8960" s="57">
        <v>42191704</v>
      </c>
      <c r="B8960" s="58" t="s">
        <v>10189</v>
      </c>
    </row>
    <row r="8961" spans="1:2" x14ac:dyDescent="0.25">
      <c r="A8961" s="57">
        <v>42191705</v>
      </c>
      <c r="B8961" s="58" t="s">
        <v>7162</v>
      </c>
    </row>
    <row r="8962" spans="1:2" x14ac:dyDescent="0.25">
      <c r="A8962" s="57">
        <v>42191706</v>
      </c>
      <c r="B8962" s="58" t="s">
        <v>13107</v>
      </c>
    </row>
    <row r="8963" spans="1:2" x14ac:dyDescent="0.25">
      <c r="A8963" s="57">
        <v>42191707</v>
      </c>
      <c r="B8963" s="58" t="s">
        <v>13398</v>
      </c>
    </row>
    <row r="8964" spans="1:2" x14ac:dyDescent="0.25">
      <c r="A8964" s="57">
        <v>42191708</v>
      </c>
      <c r="B8964" s="58" t="s">
        <v>12086</v>
      </c>
    </row>
    <row r="8965" spans="1:2" x14ac:dyDescent="0.25">
      <c r="A8965" s="57">
        <v>42191709</v>
      </c>
      <c r="B8965" s="58" t="s">
        <v>7864</v>
      </c>
    </row>
    <row r="8966" spans="1:2" x14ac:dyDescent="0.25">
      <c r="A8966" s="57">
        <v>42191710</v>
      </c>
      <c r="B8966" s="58" t="s">
        <v>18767</v>
      </c>
    </row>
    <row r="8967" spans="1:2" x14ac:dyDescent="0.25">
      <c r="A8967" s="57">
        <v>42191711</v>
      </c>
      <c r="B8967" s="58" t="s">
        <v>3515</v>
      </c>
    </row>
    <row r="8968" spans="1:2" x14ac:dyDescent="0.25">
      <c r="A8968" s="57">
        <v>42191801</v>
      </c>
      <c r="B8968" s="58" t="s">
        <v>3316</v>
      </c>
    </row>
    <row r="8969" spans="1:2" x14ac:dyDescent="0.25">
      <c r="A8969" s="57">
        <v>42191802</v>
      </c>
      <c r="B8969" s="58" t="s">
        <v>10974</v>
      </c>
    </row>
    <row r="8970" spans="1:2" x14ac:dyDescent="0.25">
      <c r="A8970" s="57">
        <v>42191803</v>
      </c>
      <c r="B8970" s="58" t="s">
        <v>11144</v>
      </c>
    </row>
    <row r="8971" spans="1:2" x14ac:dyDescent="0.25">
      <c r="A8971" s="57">
        <v>42191804</v>
      </c>
      <c r="B8971" s="58" t="s">
        <v>12658</v>
      </c>
    </row>
    <row r="8972" spans="1:2" x14ac:dyDescent="0.25">
      <c r="A8972" s="57">
        <v>42191805</v>
      </c>
      <c r="B8972" s="58" t="s">
        <v>951</v>
      </c>
    </row>
    <row r="8973" spans="1:2" x14ac:dyDescent="0.25">
      <c r="A8973" s="57">
        <v>42191806</v>
      </c>
      <c r="B8973" s="58" t="s">
        <v>17805</v>
      </c>
    </row>
    <row r="8974" spans="1:2" x14ac:dyDescent="0.25">
      <c r="A8974" s="57">
        <v>42191807</v>
      </c>
      <c r="B8974" s="58" t="s">
        <v>591</v>
      </c>
    </row>
    <row r="8975" spans="1:2" x14ac:dyDescent="0.25">
      <c r="A8975" s="57">
        <v>42191808</v>
      </c>
      <c r="B8975" s="58" t="s">
        <v>13290</v>
      </c>
    </row>
    <row r="8976" spans="1:2" x14ac:dyDescent="0.25">
      <c r="A8976" s="57">
        <v>42191809</v>
      </c>
      <c r="B8976" s="58" t="s">
        <v>11479</v>
      </c>
    </row>
    <row r="8977" spans="1:2" x14ac:dyDescent="0.25">
      <c r="A8977" s="57">
        <v>42191810</v>
      </c>
      <c r="B8977" s="58" t="s">
        <v>4003</v>
      </c>
    </row>
    <row r="8978" spans="1:2" x14ac:dyDescent="0.25">
      <c r="A8978" s="57">
        <v>42191811</v>
      </c>
      <c r="B8978" s="58" t="s">
        <v>15396</v>
      </c>
    </row>
    <row r="8979" spans="1:2" x14ac:dyDescent="0.25">
      <c r="A8979" s="57">
        <v>42191812</v>
      </c>
      <c r="B8979" s="58" t="s">
        <v>10665</v>
      </c>
    </row>
    <row r="8980" spans="1:2" x14ac:dyDescent="0.25">
      <c r="A8980" s="57">
        <v>42191813</v>
      </c>
      <c r="B8980" s="58" t="s">
        <v>9888</v>
      </c>
    </row>
    <row r="8981" spans="1:2" x14ac:dyDescent="0.25">
      <c r="A8981" s="57">
        <v>42191814</v>
      </c>
      <c r="B8981" s="58" t="s">
        <v>5433</v>
      </c>
    </row>
    <row r="8982" spans="1:2" x14ac:dyDescent="0.25">
      <c r="A8982" s="57">
        <v>42191901</v>
      </c>
      <c r="B8982" s="58" t="s">
        <v>588</v>
      </c>
    </row>
    <row r="8983" spans="1:2" x14ac:dyDescent="0.25">
      <c r="A8983" s="57">
        <v>42191902</v>
      </c>
      <c r="B8983" s="58" t="s">
        <v>16740</v>
      </c>
    </row>
    <row r="8984" spans="1:2" x14ac:dyDescent="0.25">
      <c r="A8984" s="57">
        <v>42191903</v>
      </c>
      <c r="B8984" s="58" t="s">
        <v>11502</v>
      </c>
    </row>
    <row r="8985" spans="1:2" x14ac:dyDescent="0.25">
      <c r="A8985" s="57">
        <v>42191904</v>
      </c>
      <c r="B8985" s="58" t="s">
        <v>16556</v>
      </c>
    </row>
    <row r="8986" spans="1:2" x14ac:dyDescent="0.25">
      <c r="A8986" s="57">
        <v>42191905</v>
      </c>
      <c r="B8986" s="58" t="s">
        <v>6292</v>
      </c>
    </row>
    <row r="8987" spans="1:2" x14ac:dyDescent="0.25">
      <c r="A8987" s="57">
        <v>42191906</v>
      </c>
      <c r="B8987" s="58" t="s">
        <v>18350</v>
      </c>
    </row>
    <row r="8988" spans="1:2" x14ac:dyDescent="0.25">
      <c r="A8988" s="57">
        <v>42191907</v>
      </c>
      <c r="B8988" s="58" t="s">
        <v>4106</v>
      </c>
    </row>
    <row r="8989" spans="1:2" x14ac:dyDescent="0.25">
      <c r="A8989" s="57">
        <v>42192001</v>
      </c>
      <c r="B8989" s="58" t="s">
        <v>8732</v>
      </c>
    </row>
    <row r="8990" spans="1:2" x14ac:dyDescent="0.25">
      <c r="A8990" s="57">
        <v>42192002</v>
      </c>
      <c r="B8990" s="58" t="s">
        <v>10918</v>
      </c>
    </row>
    <row r="8991" spans="1:2" x14ac:dyDescent="0.25">
      <c r="A8991" s="57">
        <v>42192101</v>
      </c>
      <c r="B8991" s="58" t="s">
        <v>16007</v>
      </c>
    </row>
    <row r="8992" spans="1:2" x14ac:dyDescent="0.25">
      <c r="A8992" s="57">
        <v>42192102</v>
      </c>
      <c r="B8992" s="58" t="s">
        <v>664</v>
      </c>
    </row>
    <row r="8993" spans="1:2" x14ac:dyDescent="0.25">
      <c r="A8993" s="57">
        <v>42192103</v>
      </c>
      <c r="B8993" s="58" t="s">
        <v>221</v>
      </c>
    </row>
    <row r="8994" spans="1:2" x14ac:dyDescent="0.25">
      <c r="A8994" s="57">
        <v>42192104</v>
      </c>
      <c r="B8994" s="58" t="s">
        <v>1263</v>
      </c>
    </row>
    <row r="8995" spans="1:2" x14ac:dyDescent="0.25">
      <c r="A8995" s="57">
        <v>42192106</v>
      </c>
      <c r="B8995" s="58" t="s">
        <v>6352</v>
      </c>
    </row>
    <row r="8996" spans="1:2" x14ac:dyDescent="0.25">
      <c r="A8996" s="57">
        <v>42192107</v>
      </c>
      <c r="B8996" s="58" t="s">
        <v>5457</v>
      </c>
    </row>
    <row r="8997" spans="1:2" x14ac:dyDescent="0.25">
      <c r="A8997" s="57">
        <v>42192201</v>
      </c>
      <c r="B8997" s="58" t="s">
        <v>7481</v>
      </c>
    </row>
    <row r="8998" spans="1:2" x14ac:dyDescent="0.25">
      <c r="A8998" s="57">
        <v>42192202</v>
      </c>
      <c r="B8998" s="58" t="s">
        <v>12473</v>
      </c>
    </row>
    <row r="8999" spans="1:2" x14ac:dyDescent="0.25">
      <c r="A8999" s="57">
        <v>42192203</v>
      </c>
      <c r="B8999" s="58" t="s">
        <v>18420</v>
      </c>
    </row>
    <row r="9000" spans="1:2" x14ac:dyDescent="0.25">
      <c r="A9000" s="57">
        <v>42192204</v>
      </c>
      <c r="B9000" s="58" t="s">
        <v>13048</v>
      </c>
    </row>
    <row r="9001" spans="1:2" x14ac:dyDescent="0.25">
      <c r="A9001" s="57">
        <v>42192205</v>
      </c>
      <c r="B9001" s="58" t="s">
        <v>18429</v>
      </c>
    </row>
    <row r="9002" spans="1:2" x14ac:dyDescent="0.25">
      <c r="A9002" s="57">
        <v>42192206</v>
      </c>
      <c r="B9002" s="58" t="s">
        <v>10164</v>
      </c>
    </row>
    <row r="9003" spans="1:2" x14ac:dyDescent="0.25">
      <c r="A9003" s="57">
        <v>42192207</v>
      </c>
      <c r="B9003" s="58" t="s">
        <v>5804</v>
      </c>
    </row>
    <row r="9004" spans="1:2" x14ac:dyDescent="0.25">
      <c r="A9004" s="57">
        <v>42192208</v>
      </c>
      <c r="B9004" s="58" t="s">
        <v>12808</v>
      </c>
    </row>
    <row r="9005" spans="1:2" x14ac:dyDescent="0.25">
      <c r="A9005" s="57">
        <v>42192209</v>
      </c>
      <c r="B9005" s="58" t="s">
        <v>1679</v>
      </c>
    </row>
    <row r="9006" spans="1:2" x14ac:dyDescent="0.25">
      <c r="A9006" s="57">
        <v>42192210</v>
      </c>
      <c r="B9006" s="58" t="s">
        <v>15125</v>
      </c>
    </row>
    <row r="9007" spans="1:2" x14ac:dyDescent="0.25">
      <c r="A9007" s="57">
        <v>42192211</v>
      </c>
      <c r="B9007" s="58" t="s">
        <v>16432</v>
      </c>
    </row>
    <row r="9008" spans="1:2" x14ac:dyDescent="0.25">
      <c r="A9008" s="57">
        <v>42192212</v>
      </c>
      <c r="B9008" s="58" t="s">
        <v>3501</v>
      </c>
    </row>
    <row r="9009" spans="1:2" x14ac:dyDescent="0.25">
      <c r="A9009" s="57">
        <v>42192213</v>
      </c>
      <c r="B9009" s="58" t="s">
        <v>3925</v>
      </c>
    </row>
    <row r="9010" spans="1:2" x14ac:dyDescent="0.25">
      <c r="A9010" s="57">
        <v>42192301</v>
      </c>
      <c r="B9010" s="58" t="s">
        <v>9429</v>
      </c>
    </row>
    <row r="9011" spans="1:2" x14ac:dyDescent="0.25">
      <c r="A9011" s="57">
        <v>42192302</v>
      </c>
      <c r="B9011" s="58" t="s">
        <v>17919</v>
      </c>
    </row>
    <row r="9012" spans="1:2" x14ac:dyDescent="0.25">
      <c r="A9012" s="57">
        <v>42192303</v>
      </c>
      <c r="B9012" s="58" t="s">
        <v>6964</v>
      </c>
    </row>
    <row r="9013" spans="1:2" x14ac:dyDescent="0.25">
      <c r="A9013" s="57">
        <v>42192304</v>
      </c>
      <c r="B9013" s="58" t="s">
        <v>13262</v>
      </c>
    </row>
    <row r="9014" spans="1:2" x14ac:dyDescent="0.25">
      <c r="A9014" s="57">
        <v>42192305</v>
      </c>
      <c r="B9014" s="58" t="s">
        <v>1049</v>
      </c>
    </row>
    <row r="9015" spans="1:2" x14ac:dyDescent="0.25">
      <c r="A9015" s="57">
        <v>42192401</v>
      </c>
      <c r="B9015" s="58" t="s">
        <v>12022</v>
      </c>
    </row>
    <row r="9016" spans="1:2" x14ac:dyDescent="0.25">
      <c r="A9016" s="57">
        <v>42192402</v>
      </c>
      <c r="B9016" s="58" t="s">
        <v>18616</v>
      </c>
    </row>
    <row r="9017" spans="1:2" x14ac:dyDescent="0.25">
      <c r="A9017" s="57">
        <v>42192403</v>
      </c>
      <c r="B9017" s="58" t="s">
        <v>407</v>
      </c>
    </row>
    <row r="9018" spans="1:2" x14ac:dyDescent="0.25">
      <c r="A9018" s="57">
        <v>42192404</v>
      </c>
      <c r="B9018" s="58" t="s">
        <v>11922</v>
      </c>
    </row>
    <row r="9019" spans="1:2" x14ac:dyDescent="0.25">
      <c r="A9019" s="57">
        <v>42192405</v>
      </c>
      <c r="B9019" s="58" t="s">
        <v>17709</v>
      </c>
    </row>
    <row r="9020" spans="1:2" x14ac:dyDescent="0.25">
      <c r="A9020" s="57">
        <v>42192406</v>
      </c>
      <c r="B9020" s="58" t="s">
        <v>4267</v>
      </c>
    </row>
    <row r="9021" spans="1:2" x14ac:dyDescent="0.25">
      <c r="A9021" s="57">
        <v>42192501</v>
      </c>
      <c r="B9021" s="58" t="s">
        <v>15740</v>
      </c>
    </row>
    <row r="9022" spans="1:2" x14ac:dyDescent="0.25">
      <c r="A9022" s="57">
        <v>42192502</v>
      </c>
      <c r="B9022" s="58" t="s">
        <v>10502</v>
      </c>
    </row>
    <row r="9023" spans="1:2" x14ac:dyDescent="0.25">
      <c r="A9023" s="57">
        <v>42192601</v>
      </c>
      <c r="B9023" s="58" t="s">
        <v>8644</v>
      </c>
    </row>
    <row r="9024" spans="1:2" x14ac:dyDescent="0.25">
      <c r="A9024" s="57">
        <v>42192602</v>
      </c>
      <c r="B9024" s="58" t="s">
        <v>8335</v>
      </c>
    </row>
    <row r="9025" spans="1:2" x14ac:dyDescent="0.25">
      <c r="A9025" s="57">
        <v>42192603</v>
      </c>
      <c r="B9025" s="58" t="s">
        <v>8312</v>
      </c>
    </row>
    <row r="9026" spans="1:2" x14ac:dyDescent="0.25">
      <c r="A9026" s="57">
        <v>42192604</v>
      </c>
      <c r="B9026" s="58" t="s">
        <v>28</v>
      </c>
    </row>
    <row r="9027" spans="1:2" x14ac:dyDescent="0.25">
      <c r="A9027" s="57">
        <v>42192605</v>
      </c>
      <c r="B9027" s="58" t="s">
        <v>17434</v>
      </c>
    </row>
    <row r="9028" spans="1:2" x14ac:dyDescent="0.25">
      <c r="A9028" s="57">
        <v>42201501</v>
      </c>
      <c r="B9028" s="58" t="s">
        <v>17936</v>
      </c>
    </row>
    <row r="9029" spans="1:2" x14ac:dyDescent="0.25">
      <c r="A9029" s="57">
        <v>42201502</v>
      </c>
      <c r="B9029" s="58" t="s">
        <v>8423</v>
      </c>
    </row>
    <row r="9030" spans="1:2" x14ac:dyDescent="0.25">
      <c r="A9030" s="57">
        <v>42201503</v>
      </c>
      <c r="B9030" s="58" t="s">
        <v>6826</v>
      </c>
    </row>
    <row r="9031" spans="1:2" x14ac:dyDescent="0.25">
      <c r="A9031" s="57">
        <v>42201504</v>
      </c>
      <c r="B9031" s="58" t="s">
        <v>4836</v>
      </c>
    </row>
    <row r="9032" spans="1:2" x14ac:dyDescent="0.25">
      <c r="A9032" s="57">
        <v>42201505</v>
      </c>
      <c r="B9032" s="58" t="s">
        <v>13339</v>
      </c>
    </row>
    <row r="9033" spans="1:2" x14ac:dyDescent="0.25">
      <c r="A9033" s="57">
        <v>42201506</v>
      </c>
      <c r="B9033" s="58" t="s">
        <v>1162</v>
      </c>
    </row>
    <row r="9034" spans="1:2" x14ac:dyDescent="0.25">
      <c r="A9034" s="57">
        <v>42201507</v>
      </c>
      <c r="B9034" s="58" t="s">
        <v>3282</v>
      </c>
    </row>
    <row r="9035" spans="1:2" x14ac:dyDescent="0.25">
      <c r="A9035" s="57">
        <v>42201508</v>
      </c>
      <c r="B9035" s="58" t="s">
        <v>6456</v>
      </c>
    </row>
    <row r="9036" spans="1:2" x14ac:dyDescent="0.25">
      <c r="A9036" s="57">
        <v>42201509</v>
      </c>
      <c r="B9036" s="58" t="s">
        <v>8720</v>
      </c>
    </row>
    <row r="9037" spans="1:2" x14ac:dyDescent="0.25">
      <c r="A9037" s="57">
        <v>42201510</v>
      </c>
      <c r="B9037" s="58" t="s">
        <v>15563</v>
      </c>
    </row>
    <row r="9038" spans="1:2" x14ac:dyDescent="0.25">
      <c r="A9038" s="57">
        <v>42201511</v>
      </c>
      <c r="B9038" s="58" t="s">
        <v>6157</v>
      </c>
    </row>
    <row r="9039" spans="1:2" x14ac:dyDescent="0.25">
      <c r="A9039" s="57">
        <v>42201512</v>
      </c>
      <c r="B9039" s="58" t="s">
        <v>2369</v>
      </c>
    </row>
    <row r="9040" spans="1:2" x14ac:dyDescent="0.25">
      <c r="A9040" s="57">
        <v>42201513</v>
      </c>
      <c r="B9040" s="58" t="s">
        <v>1258</v>
      </c>
    </row>
    <row r="9041" spans="1:2" x14ac:dyDescent="0.25">
      <c r="A9041" s="57">
        <v>42201601</v>
      </c>
      <c r="B9041" s="58" t="s">
        <v>423</v>
      </c>
    </row>
    <row r="9042" spans="1:2" x14ac:dyDescent="0.25">
      <c r="A9042" s="57">
        <v>42201602</v>
      </c>
      <c r="B9042" s="58" t="s">
        <v>14413</v>
      </c>
    </row>
    <row r="9043" spans="1:2" x14ac:dyDescent="0.25">
      <c r="A9043" s="57">
        <v>42201603</v>
      </c>
      <c r="B9043" s="58" t="s">
        <v>5355</v>
      </c>
    </row>
    <row r="9044" spans="1:2" x14ac:dyDescent="0.25">
      <c r="A9044" s="57">
        <v>42201604</v>
      </c>
      <c r="B9044" s="58" t="s">
        <v>6540</v>
      </c>
    </row>
    <row r="9045" spans="1:2" x14ac:dyDescent="0.25">
      <c r="A9045" s="57">
        <v>42201605</v>
      </c>
      <c r="B9045" s="58" t="s">
        <v>11454</v>
      </c>
    </row>
    <row r="9046" spans="1:2" x14ac:dyDescent="0.25">
      <c r="A9046" s="57">
        <v>42201606</v>
      </c>
      <c r="B9046" s="58" t="s">
        <v>16770</v>
      </c>
    </row>
    <row r="9047" spans="1:2" x14ac:dyDescent="0.25">
      <c r="A9047" s="57">
        <v>42201607</v>
      </c>
      <c r="B9047" s="58" t="s">
        <v>9510</v>
      </c>
    </row>
    <row r="9048" spans="1:2" x14ac:dyDescent="0.25">
      <c r="A9048" s="57">
        <v>42201608</v>
      </c>
      <c r="B9048" s="58" t="s">
        <v>13594</v>
      </c>
    </row>
    <row r="9049" spans="1:2" x14ac:dyDescent="0.25">
      <c r="A9049" s="57">
        <v>42201609</v>
      </c>
      <c r="B9049" s="58" t="s">
        <v>5941</v>
      </c>
    </row>
    <row r="9050" spans="1:2" x14ac:dyDescent="0.25">
      <c r="A9050" s="57">
        <v>42201610</v>
      </c>
      <c r="B9050" s="58" t="s">
        <v>7223</v>
      </c>
    </row>
    <row r="9051" spans="1:2" x14ac:dyDescent="0.25">
      <c r="A9051" s="57">
        <v>42201611</v>
      </c>
      <c r="B9051" s="58" t="s">
        <v>11871</v>
      </c>
    </row>
    <row r="9052" spans="1:2" x14ac:dyDescent="0.25">
      <c r="A9052" s="57">
        <v>42201701</v>
      </c>
      <c r="B9052" s="58" t="s">
        <v>9523</v>
      </c>
    </row>
    <row r="9053" spans="1:2" x14ac:dyDescent="0.25">
      <c r="A9053" s="57">
        <v>42201702</v>
      </c>
      <c r="B9053" s="58" t="s">
        <v>1266</v>
      </c>
    </row>
    <row r="9054" spans="1:2" x14ac:dyDescent="0.25">
      <c r="A9054" s="57">
        <v>42201703</v>
      </c>
      <c r="B9054" s="58" t="s">
        <v>5617</v>
      </c>
    </row>
    <row r="9055" spans="1:2" x14ac:dyDescent="0.25">
      <c r="A9055" s="57">
        <v>42201704</v>
      </c>
      <c r="B9055" s="58" t="s">
        <v>8148</v>
      </c>
    </row>
    <row r="9056" spans="1:2" x14ac:dyDescent="0.25">
      <c r="A9056" s="57">
        <v>42201705</v>
      </c>
      <c r="B9056" s="58" t="s">
        <v>15843</v>
      </c>
    </row>
    <row r="9057" spans="1:2" x14ac:dyDescent="0.25">
      <c r="A9057" s="57">
        <v>42201706</v>
      </c>
      <c r="B9057" s="58" t="s">
        <v>2386</v>
      </c>
    </row>
    <row r="9058" spans="1:2" x14ac:dyDescent="0.25">
      <c r="A9058" s="57">
        <v>42201707</v>
      </c>
      <c r="B9058" s="58" t="s">
        <v>6040</v>
      </c>
    </row>
    <row r="9059" spans="1:2" x14ac:dyDescent="0.25">
      <c r="A9059" s="57">
        <v>42201708</v>
      </c>
      <c r="B9059" s="58" t="s">
        <v>10469</v>
      </c>
    </row>
    <row r="9060" spans="1:2" x14ac:dyDescent="0.25">
      <c r="A9060" s="57">
        <v>42201709</v>
      </c>
      <c r="B9060" s="58" t="s">
        <v>4821</v>
      </c>
    </row>
    <row r="9061" spans="1:2" x14ac:dyDescent="0.25">
      <c r="A9061" s="57">
        <v>42201710</v>
      </c>
      <c r="B9061" s="58" t="s">
        <v>8322</v>
      </c>
    </row>
    <row r="9062" spans="1:2" x14ac:dyDescent="0.25">
      <c r="A9062" s="57">
        <v>42201711</v>
      </c>
      <c r="B9062" s="58" t="s">
        <v>11630</v>
      </c>
    </row>
    <row r="9063" spans="1:2" x14ac:dyDescent="0.25">
      <c r="A9063" s="57">
        <v>42201712</v>
      </c>
      <c r="B9063" s="58" t="s">
        <v>1970</v>
      </c>
    </row>
    <row r="9064" spans="1:2" x14ac:dyDescent="0.25">
      <c r="A9064" s="57">
        <v>42201713</v>
      </c>
      <c r="B9064" s="58" t="s">
        <v>13300</v>
      </c>
    </row>
    <row r="9065" spans="1:2" x14ac:dyDescent="0.25">
      <c r="A9065" s="57">
        <v>42201714</v>
      </c>
      <c r="B9065" s="58" t="s">
        <v>6143</v>
      </c>
    </row>
    <row r="9066" spans="1:2" x14ac:dyDescent="0.25">
      <c r="A9066" s="57">
        <v>42201715</v>
      </c>
      <c r="B9066" s="58" t="s">
        <v>18660</v>
      </c>
    </row>
    <row r="9067" spans="1:2" x14ac:dyDescent="0.25">
      <c r="A9067" s="57">
        <v>42201716</v>
      </c>
      <c r="B9067" s="58" t="s">
        <v>17561</v>
      </c>
    </row>
    <row r="9068" spans="1:2" x14ac:dyDescent="0.25">
      <c r="A9068" s="57">
        <v>42201717</v>
      </c>
      <c r="B9068" s="58" t="s">
        <v>18487</v>
      </c>
    </row>
    <row r="9069" spans="1:2" x14ac:dyDescent="0.25">
      <c r="A9069" s="57">
        <v>42201718</v>
      </c>
      <c r="B9069" s="58" t="s">
        <v>2507</v>
      </c>
    </row>
    <row r="9070" spans="1:2" x14ac:dyDescent="0.25">
      <c r="A9070" s="57">
        <v>42201719</v>
      </c>
      <c r="B9070" s="58" t="s">
        <v>8862</v>
      </c>
    </row>
    <row r="9071" spans="1:2" x14ac:dyDescent="0.25">
      <c r="A9071" s="57">
        <v>42201801</v>
      </c>
      <c r="B9071" s="58" t="s">
        <v>4157</v>
      </c>
    </row>
    <row r="9072" spans="1:2" x14ac:dyDescent="0.25">
      <c r="A9072" s="57">
        <v>42201802</v>
      </c>
      <c r="B9072" s="58" t="s">
        <v>3664</v>
      </c>
    </row>
    <row r="9073" spans="1:2" x14ac:dyDescent="0.25">
      <c r="A9073" s="57">
        <v>42201803</v>
      </c>
      <c r="B9073" s="58" t="s">
        <v>15751</v>
      </c>
    </row>
    <row r="9074" spans="1:2" x14ac:dyDescent="0.25">
      <c r="A9074" s="57">
        <v>42201804</v>
      </c>
      <c r="B9074" s="58" t="s">
        <v>15682</v>
      </c>
    </row>
    <row r="9075" spans="1:2" x14ac:dyDescent="0.25">
      <c r="A9075" s="57">
        <v>42201805</v>
      </c>
      <c r="B9075" s="58" t="s">
        <v>12418</v>
      </c>
    </row>
    <row r="9076" spans="1:2" x14ac:dyDescent="0.25">
      <c r="A9076" s="57">
        <v>42201806</v>
      </c>
      <c r="B9076" s="58" t="s">
        <v>9381</v>
      </c>
    </row>
    <row r="9077" spans="1:2" x14ac:dyDescent="0.25">
      <c r="A9077" s="57">
        <v>42201807</v>
      </c>
      <c r="B9077" s="58" t="s">
        <v>9137</v>
      </c>
    </row>
    <row r="9078" spans="1:2" x14ac:dyDescent="0.25">
      <c r="A9078" s="57">
        <v>42201808</v>
      </c>
      <c r="B9078" s="58" t="s">
        <v>2730</v>
      </c>
    </row>
    <row r="9079" spans="1:2" x14ac:dyDescent="0.25">
      <c r="A9079" s="57">
        <v>42201809</v>
      </c>
      <c r="B9079" s="58" t="s">
        <v>12725</v>
      </c>
    </row>
    <row r="9080" spans="1:2" x14ac:dyDescent="0.25">
      <c r="A9080" s="57">
        <v>42201810</v>
      </c>
      <c r="B9080" s="58" t="s">
        <v>9998</v>
      </c>
    </row>
    <row r="9081" spans="1:2" x14ac:dyDescent="0.25">
      <c r="A9081" s="57">
        <v>42201811</v>
      </c>
      <c r="B9081" s="58" t="s">
        <v>16582</v>
      </c>
    </row>
    <row r="9082" spans="1:2" x14ac:dyDescent="0.25">
      <c r="A9082" s="57">
        <v>42201812</v>
      </c>
      <c r="B9082" s="58" t="s">
        <v>16546</v>
      </c>
    </row>
    <row r="9083" spans="1:2" x14ac:dyDescent="0.25">
      <c r="A9083" s="57">
        <v>42201813</v>
      </c>
      <c r="B9083" s="58" t="s">
        <v>16093</v>
      </c>
    </row>
    <row r="9084" spans="1:2" x14ac:dyDescent="0.25">
      <c r="A9084" s="57">
        <v>42201814</v>
      </c>
      <c r="B9084" s="58" t="s">
        <v>16200</v>
      </c>
    </row>
    <row r="9085" spans="1:2" x14ac:dyDescent="0.25">
      <c r="A9085" s="57">
        <v>42201815</v>
      </c>
      <c r="B9085" s="58" t="s">
        <v>9163</v>
      </c>
    </row>
    <row r="9086" spans="1:2" x14ac:dyDescent="0.25">
      <c r="A9086" s="57">
        <v>42201816</v>
      </c>
      <c r="B9086" s="58" t="s">
        <v>7262</v>
      </c>
    </row>
    <row r="9087" spans="1:2" x14ac:dyDescent="0.25">
      <c r="A9087" s="57">
        <v>42201817</v>
      </c>
      <c r="B9087" s="58" t="s">
        <v>3007</v>
      </c>
    </row>
    <row r="9088" spans="1:2" x14ac:dyDescent="0.25">
      <c r="A9088" s="57">
        <v>42201818</v>
      </c>
      <c r="B9088" s="58" t="s">
        <v>1974</v>
      </c>
    </row>
    <row r="9089" spans="1:2" x14ac:dyDescent="0.25">
      <c r="A9089" s="57">
        <v>42201819</v>
      </c>
      <c r="B9089" s="58" t="s">
        <v>6126</v>
      </c>
    </row>
    <row r="9090" spans="1:2" x14ac:dyDescent="0.25">
      <c r="A9090" s="57">
        <v>42201820</v>
      </c>
      <c r="B9090" s="58" t="s">
        <v>16810</v>
      </c>
    </row>
    <row r="9091" spans="1:2" x14ac:dyDescent="0.25">
      <c r="A9091" s="57">
        <v>42201821</v>
      </c>
      <c r="B9091" s="58" t="s">
        <v>17499</v>
      </c>
    </row>
    <row r="9092" spans="1:2" x14ac:dyDescent="0.25">
      <c r="A9092" s="57">
        <v>42201822</v>
      </c>
      <c r="B9092" s="58" t="s">
        <v>5547</v>
      </c>
    </row>
    <row r="9093" spans="1:2" x14ac:dyDescent="0.25">
      <c r="A9093" s="57">
        <v>42201823</v>
      </c>
      <c r="B9093" s="58" t="s">
        <v>17685</v>
      </c>
    </row>
    <row r="9094" spans="1:2" x14ac:dyDescent="0.25">
      <c r="A9094" s="57">
        <v>42201824</v>
      </c>
      <c r="B9094" s="58" t="s">
        <v>11604</v>
      </c>
    </row>
    <row r="9095" spans="1:2" x14ac:dyDescent="0.25">
      <c r="A9095" s="57">
        <v>42201825</v>
      </c>
      <c r="B9095" s="58" t="s">
        <v>12427</v>
      </c>
    </row>
    <row r="9096" spans="1:2" x14ac:dyDescent="0.25">
      <c r="A9096" s="57">
        <v>42201826</v>
      </c>
      <c r="B9096" s="58" t="s">
        <v>1634</v>
      </c>
    </row>
    <row r="9097" spans="1:2" x14ac:dyDescent="0.25">
      <c r="A9097" s="57">
        <v>42201827</v>
      </c>
      <c r="B9097" s="58" t="s">
        <v>8746</v>
      </c>
    </row>
    <row r="9098" spans="1:2" x14ac:dyDescent="0.25">
      <c r="A9098" s="57">
        <v>42201828</v>
      </c>
      <c r="B9098" s="58" t="s">
        <v>17760</v>
      </c>
    </row>
    <row r="9099" spans="1:2" x14ac:dyDescent="0.25">
      <c r="A9099" s="57">
        <v>42201829</v>
      </c>
      <c r="B9099" s="58" t="s">
        <v>10107</v>
      </c>
    </row>
    <row r="9100" spans="1:2" x14ac:dyDescent="0.25">
      <c r="A9100" s="57">
        <v>42201830</v>
      </c>
      <c r="B9100" s="58" t="s">
        <v>7564</v>
      </c>
    </row>
    <row r="9101" spans="1:2" x14ac:dyDescent="0.25">
      <c r="A9101" s="57">
        <v>42201831</v>
      </c>
      <c r="B9101" s="58" t="s">
        <v>11598</v>
      </c>
    </row>
    <row r="9102" spans="1:2" x14ac:dyDescent="0.25">
      <c r="A9102" s="57">
        <v>42201832</v>
      </c>
      <c r="B9102" s="58" t="s">
        <v>18476</v>
      </c>
    </row>
    <row r="9103" spans="1:2" x14ac:dyDescent="0.25">
      <c r="A9103" s="57">
        <v>42201833</v>
      </c>
      <c r="B9103" s="58" t="s">
        <v>9572</v>
      </c>
    </row>
    <row r="9104" spans="1:2" x14ac:dyDescent="0.25">
      <c r="A9104" s="57">
        <v>42201834</v>
      </c>
      <c r="B9104" s="58" t="s">
        <v>10039</v>
      </c>
    </row>
    <row r="9105" spans="1:2" x14ac:dyDescent="0.25">
      <c r="A9105" s="57">
        <v>42201835</v>
      </c>
      <c r="B9105" s="58" t="s">
        <v>9234</v>
      </c>
    </row>
    <row r="9106" spans="1:2" x14ac:dyDescent="0.25">
      <c r="A9106" s="57">
        <v>42201836</v>
      </c>
      <c r="B9106" s="58" t="s">
        <v>13364</v>
      </c>
    </row>
    <row r="9107" spans="1:2" x14ac:dyDescent="0.25">
      <c r="A9107" s="57">
        <v>42201837</v>
      </c>
      <c r="B9107" s="58" t="s">
        <v>13799</v>
      </c>
    </row>
    <row r="9108" spans="1:2" x14ac:dyDescent="0.25">
      <c r="A9108" s="57">
        <v>42201838</v>
      </c>
      <c r="B9108" s="58" t="s">
        <v>5674</v>
      </c>
    </row>
    <row r="9109" spans="1:2" x14ac:dyDescent="0.25">
      <c r="A9109" s="57">
        <v>42201839</v>
      </c>
      <c r="B9109" s="58" t="s">
        <v>6060</v>
      </c>
    </row>
    <row r="9110" spans="1:2" x14ac:dyDescent="0.25">
      <c r="A9110" s="57">
        <v>42201840</v>
      </c>
      <c r="B9110" s="58" t="s">
        <v>18557</v>
      </c>
    </row>
    <row r="9111" spans="1:2" x14ac:dyDescent="0.25">
      <c r="A9111" s="57">
        <v>42201841</v>
      </c>
      <c r="B9111" s="58" t="s">
        <v>3589</v>
      </c>
    </row>
    <row r="9112" spans="1:2" x14ac:dyDescent="0.25">
      <c r="A9112" s="57">
        <v>42201901</v>
      </c>
      <c r="B9112" s="58" t="s">
        <v>7150</v>
      </c>
    </row>
    <row r="9113" spans="1:2" x14ac:dyDescent="0.25">
      <c r="A9113" s="57">
        <v>42201902</v>
      </c>
      <c r="B9113" s="58" t="s">
        <v>4663</v>
      </c>
    </row>
    <row r="9114" spans="1:2" x14ac:dyDescent="0.25">
      <c r="A9114" s="57">
        <v>42201903</v>
      </c>
      <c r="B9114" s="58" t="s">
        <v>11030</v>
      </c>
    </row>
    <row r="9115" spans="1:2" x14ac:dyDescent="0.25">
      <c r="A9115" s="57">
        <v>42201904</v>
      </c>
      <c r="B9115" s="58" t="s">
        <v>12533</v>
      </c>
    </row>
    <row r="9116" spans="1:2" x14ac:dyDescent="0.25">
      <c r="A9116" s="57">
        <v>42201905</v>
      </c>
      <c r="B9116" s="58" t="s">
        <v>7527</v>
      </c>
    </row>
    <row r="9117" spans="1:2" x14ac:dyDescent="0.25">
      <c r="A9117" s="57">
        <v>42201906</v>
      </c>
      <c r="B9117" s="58" t="s">
        <v>12810</v>
      </c>
    </row>
    <row r="9118" spans="1:2" x14ac:dyDescent="0.25">
      <c r="A9118" s="57">
        <v>42201907</v>
      </c>
      <c r="B9118" s="58" t="s">
        <v>3833</v>
      </c>
    </row>
    <row r="9119" spans="1:2" x14ac:dyDescent="0.25">
      <c r="A9119" s="57">
        <v>42201908</v>
      </c>
      <c r="B9119" s="58" t="s">
        <v>5579</v>
      </c>
    </row>
    <row r="9120" spans="1:2" x14ac:dyDescent="0.25">
      <c r="A9120" s="57">
        <v>42202001</v>
      </c>
      <c r="B9120" s="58" t="s">
        <v>7826</v>
      </c>
    </row>
    <row r="9121" spans="1:2" x14ac:dyDescent="0.25">
      <c r="A9121" s="57">
        <v>42202002</v>
      </c>
      <c r="B9121" s="58" t="s">
        <v>17440</v>
      </c>
    </row>
    <row r="9122" spans="1:2" x14ac:dyDescent="0.25">
      <c r="A9122" s="57">
        <v>42202003</v>
      </c>
      <c r="B9122" s="58" t="s">
        <v>4611</v>
      </c>
    </row>
    <row r="9123" spans="1:2" x14ac:dyDescent="0.25">
      <c r="A9123" s="57">
        <v>42202004</v>
      </c>
      <c r="B9123" s="58" t="s">
        <v>18749</v>
      </c>
    </row>
    <row r="9124" spans="1:2" x14ac:dyDescent="0.25">
      <c r="A9124" s="57">
        <v>42202005</v>
      </c>
      <c r="B9124" s="58" t="s">
        <v>16273</v>
      </c>
    </row>
    <row r="9125" spans="1:2" x14ac:dyDescent="0.25">
      <c r="A9125" s="57">
        <v>42202101</v>
      </c>
      <c r="B9125" s="58" t="s">
        <v>14053</v>
      </c>
    </row>
    <row r="9126" spans="1:2" x14ac:dyDescent="0.25">
      <c r="A9126" s="57">
        <v>42202102</v>
      </c>
      <c r="B9126" s="58" t="s">
        <v>10420</v>
      </c>
    </row>
    <row r="9127" spans="1:2" x14ac:dyDescent="0.25">
      <c r="A9127" s="57">
        <v>42202103</v>
      </c>
      <c r="B9127" s="58" t="s">
        <v>7963</v>
      </c>
    </row>
    <row r="9128" spans="1:2" x14ac:dyDescent="0.25">
      <c r="A9128" s="57">
        <v>42202104</v>
      </c>
      <c r="B9128" s="58" t="s">
        <v>10174</v>
      </c>
    </row>
    <row r="9129" spans="1:2" x14ac:dyDescent="0.25">
      <c r="A9129" s="57">
        <v>42202105</v>
      </c>
      <c r="B9129" s="58" t="s">
        <v>7988</v>
      </c>
    </row>
    <row r="9130" spans="1:2" x14ac:dyDescent="0.25">
      <c r="A9130" s="57">
        <v>42202201</v>
      </c>
      <c r="B9130" s="58" t="s">
        <v>4261</v>
      </c>
    </row>
    <row r="9131" spans="1:2" x14ac:dyDescent="0.25">
      <c r="A9131" s="57">
        <v>42202202</v>
      </c>
      <c r="B9131" s="58" t="s">
        <v>15542</v>
      </c>
    </row>
    <row r="9132" spans="1:2" x14ac:dyDescent="0.25">
      <c r="A9132" s="57">
        <v>42202203</v>
      </c>
      <c r="B9132" s="58" t="s">
        <v>4136</v>
      </c>
    </row>
    <row r="9133" spans="1:2" x14ac:dyDescent="0.25">
      <c r="A9133" s="57">
        <v>42202301</v>
      </c>
      <c r="B9133" s="58" t="s">
        <v>16434</v>
      </c>
    </row>
    <row r="9134" spans="1:2" x14ac:dyDescent="0.25">
      <c r="A9134" s="57">
        <v>42202302</v>
      </c>
      <c r="B9134" s="58" t="s">
        <v>924</v>
      </c>
    </row>
    <row r="9135" spans="1:2" x14ac:dyDescent="0.25">
      <c r="A9135" s="57">
        <v>42202303</v>
      </c>
      <c r="B9135" s="58" t="s">
        <v>11855</v>
      </c>
    </row>
    <row r="9136" spans="1:2" x14ac:dyDescent="0.25">
      <c r="A9136" s="57">
        <v>42202401</v>
      </c>
      <c r="B9136" s="58" t="s">
        <v>16325</v>
      </c>
    </row>
    <row r="9137" spans="1:2" x14ac:dyDescent="0.25">
      <c r="A9137" s="57">
        <v>42202501</v>
      </c>
      <c r="B9137" s="58" t="s">
        <v>17550</v>
      </c>
    </row>
    <row r="9138" spans="1:2" x14ac:dyDescent="0.25">
      <c r="A9138" s="57">
        <v>42202601</v>
      </c>
      <c r="B9138" s="58" t="s">
        <v>17692</v>
      </c>
    </row>
    <row r="9139" spans="1:2" x14ac:dyDescent="0.25">
      <c r="A9139" s="57">
        <v>42202602</v>
      </c>
      <c r="B9139" s="58" t="s">
        <v>6361</v>
      </c>
    </row>
    <row r="9140" spans="1:2" x14ac:dyDescent="0.25">
      <c r="A9140" s="57">
        <v>42202701</v>
      </c>
      <c r="B9140" s="58" t="s">
        <v>7511</v>
      </c>
    </row>
    <row r="9141" spans="1:2" x14ac:dyDescent="0.25">
      <c r="A9141" s="57">
        <v>42202702</v>
      </c>
      <c r="B9141" s="58" t="s">
        <v>18552</v>
      </c>
    </row>
    <row r="9142" spans="1:2" x14ac:dyDescent="0.25">
      <c r="A9142" s="57">
        <v>42202703</v>
      </c>
      <c r="B9142" s="58" t="s">
        <v>9890</v>
      </c>
    </row>
    <row r="9143" spans="1:2" x14ac:dyDescent="0.25">
      <c r="A9143" s="57">
        <v>42202704</v>
      </c>
      <c r="B9143" s="58" t="s">
        <v>14347</v>
      </c>
    </row>
    <row r="9144" spans="1:2" x14ac:dyDescent="0.25">
      <c r="A9144" s="57">
        <v>42202801</v>
      </c>
      <c r="B9144" s="58" t="s">
        <v>3379</v>
      </c>
    </row>
    <row r="9145" spans="1:2" x14ac:dyDescent="0.25">
      <c r="A9145" s="57">
        <v>42202802</v>
      </c>
      <c r="B9145" s="58" t="s">
        <v>13642</v>
      </c>
    </row>
    <row r="9146" spans="1:2" x14ac:dyDescent="0.25">
      <c r="A9146" s="57">
        <v>42202901</v>
      </c>
      <c r="B9146" s="58" t="s">
        <v>468</v>
      </c>
    </row>
    <row r="9147" spans="1:2" x14ac:dyDescent="0.25">
      <c r="A9147" s="57">
        <v>42203001</v>
      </c>
      <c r="B9147" s="58" t="s">
        <v>15628</v>
      </c>
    </row>
    <row r="9148" spans="1:2" x14ac:dyDescent="0.25">
      <c r="A9148" s="57">
        <v>42203101</v>
      </c>
      <c r="B9148" s="58" t="s">
        <v>8981</v>
      </c>
    </row>
    <row r="9149" spans="1:2" x14ac:dyDescent="0.25">
      <c r="A9149" s="57">
        <v>42203201</v>
      </c>
      <c r="B9149" s="58" t="s">
        <v>9640</v>
      </c>
    </row>
    <row r="9150" spans="1:2" x14ac:dyDescent="0.25">
      <c r="A9150" s="57">
        <v>42203202</v>
      </c>
      <c r="B9150" s="58" t="s">
        <v>12203</v>
      </c>
    </row>
    <row r="9151" spans="1:2" x14ac:dyDescent="0.25">
      <c r="A9151" s="57">
        <v>42203301</v>
      </c>
      <c r="B9151" s="58" t="s">
        <v>6026</v>
      </c>
    </row>
    <row r="9152" spans="1:2" x14ac:dyDescent="0.25">
      <c r="A9152" s="57">
        <v>42203302</v>
      </c>
      <c r="B9152" s="58" t="s">
        <v>271</v>
      </c>
    </row>
    <row r="9153" spans="1:2" x14ac:dyDescent="0.25">
      <c r="A9153" s="57">
        <v>42203303</v>
      </c>
      <c r="B9153" s="58" t="s">
        <v>6049</v>
      </c>
    </row>
    <row r="9154" spans="1:2" x14ac:dyDescent="0.25">
      <c r="A9154" s="57">
        <v>42203401</v>
      </c>
      <c r="B9154" s="58" t="s">
        <v>8216</v>
      </c>
    </row>
    <row r="9155" spans="1:2" x14ac:dyDescent="0.25">
      <c r="A9155" s="57">
        <v>42203402</v>
      </c>
      <c r="B9155" s="58" t="s">
        <v>8204</v>
      </c>
    </row>
    <row r="9156" spans="1:2" x14ac:dyDescent="0.25">
      <c r="A9156" s="57">
        <v>42203403</v>
      </c>
      <c r="B9156" s="58" t="s">
        <v>10693</v>
      </c>
    </row>
    <row r="9157" spans="1:2" x14ac:dyDescent="0.25">
      <c r="A9157" s="57">
        <v>42203404</v>
      </c>
      <c r="B9157" s="58" t="s">
        <v>6112</v>
      </c>
    </row>
    <row r="9158" spans="1:2" x14ac:dyDescent="0.25">
      <c r="A9158" s="57">
        <v>42203405</v>
      </c>
      <c r="B9158" s="58" t="s">
        <v>14752</v>
      </c>
    </row>
    <row r="9159" spans="1:2" x14ac:dyDescent="0.25">
      <c r="A9159" s="57">
        <v>42203406</v>
      </c>
      <c r="B9159" s="58" t="s">
        <v>13243</v>
      </c>
    </row>
    <row r="9160" spans="1:2" x14ac:dyDescent="0.25">
      <c r="A9160" s="57">
        <v>42203407</v>
      </c>
      <c r="B9160" s="58" t="s">
        <v>8468</v>
      </c>
    </row>
    <row r="9161" spans="1:2" x14ac:dyDescent="0.25">
      <c r="A9161" s="57">
        <v>42203408</v>
      </c>
      <c r="B9161" s="58" t="s">
        <v>1015</v>
      </c>
    </row>
    <row r="9162" spans="1:2" x14ac:dyDescent="0.25">
      <c r="A9162" s="57">
        <v>42203409</v>
      </c>
      <c r="B9162" s="58" t="s">
        <v>12382</v>
      </c>
    </row>
    <row r="9163" spans="1:2" x14ac:dyDescent="0.25">
      <c r="A9163" s="57">
        <v>42203410</v>
      </c>
      <c r="B9163" s="58" t="s">
        <v>3479</v>
      </c>
    </row>
    <row r="9164" spans="1:2" x14ac:dyDescent="0.25">
      <c r="A9164" s="57">
        <v>42203411</v>
      </c>
      <c r="B9164" s="58" t="s">
        <v>17775</v>
      </c>
    </row>
    <row r="9165" spans="1:2" x14ac:dyDescent="0.25">
      <c r="A9165" s="57">
        <v>42203412</v>
      </c>
      <c r="B9165" s="58" t="s">
        <v>8701</v>
      </c>
    </row>
    <row r="9166" spans="1:2" x14ac:dyDescent="0.25">
      <c r="A9166" s="57">
        <v>42203501</v>
      </c>
      <c r="B9166" s="58" t="s">
        <v>12122</v>
      </c>
    </row>
    <row r="9167" spans="1:2" x14ac:dyDescent="0.25">
      <c r="A9167" s="57">
        <v>42203502</v>
      </c>
      <c r="B9167" s="58" t="s">
        <v>9110</v>
      </c>
    </row>
    <row r="9168" spans="1:2" x14ac:dyDescent="0.25">
      <c r="A9168" s="57">
        <v>42203503</v>
      </c>
      <c r="B9168" s="58" t="s">
        <v>13595</v>
      </c>
    </row>
    <row r="9169" spans="1:2" x14ac:dyDescent="0.25">
      <c r="A9169" s="57">
        <v>42203504</v>
      </c>
      <c r="B9169" s="58" t="s">
        <v>6383</v>
      </c>
    </row>
    <row r="9170" spans="1:2" x14ac:dyDescent="0.25">
      <c r="A9170" s="57">
        <v>42203601</v>
      </c>
      <c r="B9170" s="58" t="s">
        <v>15579</v>
      </c>
    </row>
    <row r="9171" spans="1:2" x14ac:dyDescent="0.25">
      <c r="A9171" s="57">
        <v>42203602</v>
      </c>
      <c r="B9171" s="58" t="s">
        <v>6569</v>
      </c>
    </row>
    <row r="9172" spans="1:2" x14ac:dyDescent="0.25">
      <c r="A9172" s="57">
        <v>42203603</v>
      </c>
      <c r="B9172" s="58" t="s">
        <v>1989</v>
      </c>
    </row>
    <row r="9173" spans="1:2" x14ac:dyDescent="0.25">
      <c r="A9173" s="57">
        <v>42203604</v>
      </c>
      <c r="B9173" s="58" t="s">
        <v>3743</v>
      </c>
    </row>
    <row r="9174" spans="1:2" x14ac:dyDescent="0.25">
      <c r="A9174" s="57">
        <v>42203605</v>
      </c>
      <c r="B9174" s="58" t="s">
        <v>12900</v>
      </c>
    </row>
    <row r="9175" spans="1:2" x14ac:dyDescent="0.25">
      <c r="A9175" s="57">
        <v>42203701</v>
      </c>
      <c r="B9175" s="58" t="s">
        <v>2502</v>
      </c>
    </row>
    <row r="9176" spans="1:2" x14ac:dyDescent="0.25">
      <c r="A9176" s="57">
        <v>42203702</v>
      </c>
      <c r="B9176" s="58" t="s">
        <v>670</v>
      </c>
    </row>
    <row r="9177" spans="1:2" x14ac:dyDescent="0.25">
      <c r="A9177" s="57">
        <v>42203703</v>
      </c>
      <c r="B9177" s="58" t="s">
        <v>4508</v>
      </c>
    </row>
    <row r="9178" spans="1:2" x14ac:dyDescent="0.25">
      <c r="A9178" s="57">
        <v>42203704</v>
      </c>
      <c r="B9178" s="58" t="s">
        <v>4414</v>
      </c>
    </row>
    <row r="9179" spans="1:2" x14ac:dyDescent="0.25">
      <c r="A9179" s="57">
        <v>42203705</v>
      </c>
      <c r="B9179" s="58" t="s">
        <v>691</v>
      </c>
    </row>
    <row r="9180" spans="1:2" x14ac:dyDescent="0.25">
      <c r="A9180" s="57">
        <v>42203706</v>
      </c>
      <c r="B9180" s="58" t="s">
        <v>13139</v>
      </c>
    </row>
    <row r="9181" spans="1:2" x14ac:dyDescent="0.25">
      <c r="A9181" s="57">
        <v>42203707</v>
      </c>
      <c r="B9181" s="58" t="s">
        <v>2878</v>
      </c>
    </row>
    <row r="9182" spans="1:2" x14ac:dyDescent="0.25">
      <c r="A9182" s="57">
        <v>42203708</v>
      </c>
      <c r="B9182" s="58" t="s">
        <v>10169</v>
      </c>
    </row>
    <row r="9183" spans="1:2" x14ac:dyDescent="0.25">
      <c r="A9183" s="57">
        <v>42203709</v>
      </c>
      <c r="B9183" s="58" t="s">
        <v>6928</v>
      </c>
    </row>
    <row r="9184" spans="1:2" x14ac:dyDescent="0.25">
      <c r="A9184" s="57">
        <v>42203710</v>
      </c>
      <c r="B9184" s="58" t="s">
        <v>9347</v>
      </c>
    </row>
    <row r="9185" spans="1:2" x14ac:dyDescent="0.25">
      <c r="A9185" s="57">
        <v>42203801</v>
      </c>
      <c r="B9185" s="58" t="s">
        <v>3051</v>
      </c>
    </row>
    <row r="9186" spans="1:2" x14ac:dyDescent="0.25">
      <c r="A9186" s="57">
        <v>42203802</v>
      </c>
      <c r="B9186" s="58" t="s">
        <v>11757</v>
      </c>
    </row>
    <row r="9187" spans="1:2" x14ac:dyDescent="0.25">
      <c r="A9187" s="57">
        <v>42203803</v>
      </c>
      <c r="B9187" s="58" t="s">
        <v>13646</v>
      </c>
    </row>
    <row r="9188" spans="1:2" x14ac:dyDescent="0.25">
      <c r="A9188" s="57">
        <v>42203901</v>
      </c>
      <c r="B9188" s="58" t="s">
        <v>3998</v>
      </c>
    </row>
    <row r="9189" spans="1:2" x14ac:dyDescent="0.25">
      <c r="A9189" s="57">
        <v>42203902</v>
      </c>
      <c r="B9189" s="58" t="s">
        <v>8955</v>
      </c>
    </row>
    <row r="9190" spans="1:2" x14ac:dyDescent="0.25">
      <c r="A9190" s="57">
        <v>42204001</v>
      </c>
      <c r="B9190" s="58" t="s">
        <v>481</v>
      </c>
    </row>
    <row r="9191" spans="1:2" x14ac:dyDescent="0.25">
      <c r="A9191" s="57">
        <v>42204002</v>
      </c>
      <c r="B9191" s="58" t="s">
        <v>14600</v>
      </c>
    </row>
    <row r="9192" spans="1:2" x14ac:dyDescent="0.25">
      <c r="A9192" s="57">
        <v>42204003</v>
      </c>
      <c r="B9192" s="58" t="s">
        <v>14633</v>
      </c>
    </row>
    <row r="9193" spans="1:2" x14ac:dyDescent="0.25">
      <c r="A9193" s="57">
        <v>42204004</v>
      </c>
      <c r="B9193" s="58" t="s">
        <v>17461</v>
      </c>
    </row>
    <row r="9194" spans="1:2" x14ac:dyDescent="0.25">
      <c r="A9194" s="57">
        <v>42204005</v>
      </c>
      <c r="B9194" s="58" t="s">
        <v>2352</v>
      </c>
    </row>
    <row r="9195" spans="1:2" x14ac:dyDescent="0.25">
      <c r="A9195" s="57">
        <v>42204006</v>
      </c>
      <c r="B9195" s="58" t="s">
        <v>10706</v>
      </c>
    </row>
    <row r="9196" spans="1:2" x14ac:dyDescent="0.25">
      <c r="A9196" s="57">
        <v>42204007</v>
      </c>
      <c r="B9196" s="58" t="s">
        <v>17946</v>
      </c>
    </row>
    <row r="9197" spans="1:2" x14ac:dyDescent="0.25">
      <c r="A9197" s="57">
        <v>42204008</v>
      </c>
      <c r="B9197" s="58" t="s">
        <v>11361</v>
      </c>
    </row>
    <row r="9198" spans="1:2" x14ac:dyDescent="0.25">
      <c r="A9198" s="57">
        <v>42211501</v>
      </c>
      <c r="B9198" s="58" t="s">
        <v>17051</v>
      </c>
    </row>
    <row r="9199" spans="1:2" x14ac:dyDescent="0.25">
      <c r="A9199" s="57">
        <v>42211502</v>
      </c>
      <c r="B9199" s="58" t="s">
        <v>5785</v>
      </c>
    </row>
    <row r="9200" spans="1:2" x14ac:dyDescent="0.25">
      <c r="A9200" s="57">
        <v>42211503</v>
      </c>
      <c r="B9200" s="58" t="s">
        <v>11981</v>
      </c>
    </row>
    <row r="9201" spans="1:2" x14ac:dyDescent="0.25">
      <c r="A9201" s="57">
        <v>42211504</v>
      </c>
      <c r="B9201" s="58" t="s">
        <v>1362</v>
      </c>
    </row>
    <row r="9202" spans="1:2" x14ac:dyDescent="0.25">
      <c r="A9202" s="57">
        <v>42211505</v>
      </c>
      <c r="B9202" s="58" t="s">
        <v>9070</v>
      </c>
    </row>
    <row r="9203" spans="1:2" x14ac:dyDescent="0.25">
      <c r="A9203" s="57">
        <v>42211506</v>
      </c>
      <c r="B9203" s="58" t="s">
        <v>15611</v>
      </c>
    </row>
    <row r="9204" spans="1:2" x14ac:dyDescent="0.25">
      <c r="A9204" s="57">
        <v>42211507</v>
      </c>
      <c r="B9204" s="58" t="s">
        <v>11784</v>
      </c>
    </row>
    <row r="9205" spans="1:2" x14ac:dyDescent="0.25">
      <c r="A9205" s="57">
        <v>42211508</v>
      </c>
      <c r="B9205" s="58" t="s">
        <v>18020</v>
      </c>
    </row>
    <row r="9206" spans="1:2" x14ac:dyDescent="0.25">
      <c r="A9206" s="57">
        <v>42211509</v>
      </c>
      <c r="B9206" s="58" t="s">
        <v>4958</v>
      </c>
    </row>
    <row r="9207" spans="1:2" x14ac:dyDescent="0.25">
      <c r="A9207" s="57">
        <v>42211601</v>
      </c>
      <c r="B9207" s="58" t="s">
        <v>14074</v>
      </c>
    </row>
    <row r="9208" spans="1:2" x14ac:dyDescent="0.25">
      <c r="A9208" s="57">
        <v>42211602</v>
      </c>
      <c r="B9208" s="58" t="s">
        <v>3243</v>
      </c>
    </row>
    <row r="9209" spans="1:2" x14ac:dyDescent="0.25">
      <c r="A9209" s="57">
        <v>42211603</v>
      </c>
      <c r="B9209" s="58" t="s">
        <v>15107</v>
      </c>
    </row>
    <row r="9210" spans="1:2" x14ac:dyDescent="0.25">
      <c r="A9210" s="57">
        <v>42211604</v>
      </c>
      <c r="B9210" s="58" t="s">
        <v>17373</v>
      </c>
    </row>
    <row r="9211" spans="1:2" x14ac:dyDescent="0.25">
      <c r="A9211" s="57">
        <v>42211605</v>
      </c>
      <c r="B9211" s="58" t="s">
        <v>10483</v>
      </c>
    </row>
    <row r="9212" spans="1:2" x14ac:dyDescent="0.25">
      <c r="A9212" s="57">
        <v>42211606</v>
      </c>
      <c r="B9212" s="58" t="s">
        <v>14589</v>
      </c>
    </row>
    <row r="9213" spans="1:2" x14ac:dyDescent="0.25">
      <c r="A9213" s="57">
        <v>42211607</v>
      </c>
      <c r="B9213" s="58" t="s">
        <v>10675</v>
      </c>
    </row>
    <row r="9214" spans="1:2" x14ac:dyDescent="0.25">
      <c r="A9214" s="57">
        <v>42211608</v>
      </c>
      <c r="B9214" s="58" t="s">
        <v>13565</v>
      </c>
    </row>
    <row r="9215" spans="1:2" x14ac:dyDescent="0.25">
      <c r="A9215" s="57">
        <v>42211609</v>
      </c>
      <c r="B9215" s="58" t="s">
        <v>9425</v>
      </c>
    </row>
    <row r="9216" spans="1:2" x14ac:dyDescent="0.25">
      <c r="A9216" s="57">
        <v>42211610</v>
      </c>
      <c r="B9216" s="58" t="s">
        <v>14996</v>
      </c>
    </row>
    <row r="9217" spans="1:2" x14ac:dyDescent="0.25">
      <c r="A9217" s="57">
        <v>42211611</v>
      </c>
      <c r="B9217" s="58" t="s">
        <v>4290</v>
      </c>
    </row>
    <row r="9218" spans="1:2" x14ac:dyDescent="0.25">
      <c r="A9218" s="57">
        <v>42211612</v>
      </c>
      <c r="B9218" s="58" t="s">
        <v>12719</v>
      </c>
    </row>
    <row r="9219" spans="1:2" x14ac:dyDescent="0.25">
      <c r="A9219" s="57">
        <v>42211613</v>
      </c>
      <c r="B9219" s="58" t="s">
        <v>5551</v>
      </c>
    </row>
    <row r="9220" spans="1:2" x14ac:dyDescent="0.25">
      <c r="A9220" s="57">
        <v>42211614</v>
      </c>
      <c r="B9220" s="58" t="s">
        <v>13346</v>
      </c>
    </row>
    <row r="9221" spans="1:2" x14ac:dyDescent="0.25">
      <c r="A9221" s="57">
        <v>42211615</v>
      </c>
      <c r="B9221" s="58" t="s">
        <v>7360</v>
      </c>
    </row>
    <row r="9222" spans="1:2" x14ac:dyDescent="0.25">
      <c r="A9222" s="57">
        <v>42211616</v>
      </c>
      <c r="B9222" s="58" t="s">
        <v>890</v>
      </c>
    </row>
    <row r="9223" spans="1:2" x14ac:dyDescent="0.25">
      <c r="A9223" s="57">
        <v>42211617</v>
      </c>
      <c r="B9223" s="58" t="s">
        <v>14564</v>
      </c>
    </row>
    <row r="9224" spans="1:2" x14ac:dyDescent="0.25">
      <c r="A9224" s="57">
        <v>42211618</v>
      </c>
      <c r="B9224" s="58" t="s">
        <v>18488</v>
      </c>
    </row>
    <row r="9225" spans="1:2" x14ac:dyDescent="0.25">
      <c r="A9225" s="57">
        <v>42211701</v>
      </c>
      <c r="B9225" s="58" t="s">
        <v>7117</v>
      </c>
    </row>
    <row r="9226" spans="1:2" x14ac:dyDescent="0.25">
      <c r="A9226" s="57">
        <v>42211702</v>
      </c>
      <c r="B9226" s="58" t="s">
        <v>13608</v>
      </c>
    </row>
    <row r="9227" spans="1:2" x14ac:dyDescent="0.25">
      <c r="A9227" s="57">
        <v>42211703</v>
      </c>
      <c r="B9227" s="58" t="s">
        <v>17052</v>
      </c>
    </row>
    <row r="9228" spans="1:2" x14ac:dyDescent="0.25">
      <c r="A9228" s="57">
        <v>42211704</v>
      </c>
      <c r="B9228" s="58" t="s">
        <v>4581</v>
      </c>
    </row>
    <row r="9229" spans="1:2" x14ac:dyDescent="0.25">
      <c r="A9229" s="57">
        <v>42211705</v>
      </c>
      <c r="B9229" s="58" t="s">
        <v>4896</v>
      </c>
    </row>
    <row r="9230" spans="1:2" x14ac:dyDescent="0.25">
      <c r="A9230" s="57">
        <v>42211706</v>
      </c>
      <c r="B9230" s="58" t="s">
        <v>16199</v>
      </c>
    </row>
    <row r="9231" spans="1:2" x14ac:dyDescent="0.25">
      <c r="A9231" s="57">
        <v>42211707</v>
      </c>
      <c r="B9231" s="58" t="s">
        <v>14016</v>
      </c>
    </row>
    <row r="9232" spans="1:2" x14ac:dyDescent="0.25">
      <c r="A9232" s="57">
        <v>42211708</v>
      </c>
      <c r="B9232" s="58" t="s">
        <v>18177</v>
      </c>
    </row>
    <row r="9233" spans="1:2" x14ac:dyDescent="0.25">
      <c r="A9233" s="57">
        <v>42211709</v>
      </c>
      <c r="B9233" s="58" t="s">
        <v>13350</v>
      </c>
    </row>
    <row r="9234" spans="1:2" x14ac:dyDescent="0.25">
      <c r="A9234" s="57">
        <v>42211710</v>
      </c>
      <c r="B9234" s="58" t="s">
        <v>15099</v>
      </c>
    </row>
    <row r="9235" spans="1:2" x14ac:dyDescent="0.25">
      <c r="A9235" s="57">
        <v>42211711</v>
      </c>
      <c r="B9235" s="58" t="s">
        <v>5181</v>
      </c>
    </row>
    <row r="9236" spans="1:2" x14ac:dyDescent="0.25">
      <c r="A9236" s="57">
        <v>42211712</v>
      </c>
      <c r="B9236" s="58" t="s">
        <v>14848</v>
      </c>
    </row>
    <row r="9237" spans="1:2" x14ac:dyDescent="0.25">
      <c r="A9237" s="57">
        <v>42211801</v>
      </c>
      <c r="B9237" s="58" t="s">
        <v>2612</v>
      </c>
    </row>
    <row r="9238" spans="1:2" x14ac:dyDescent="0.25">
      <c r="A9238" s="57">
        <v>42211802</v>
      </c>
      <c r="B9238" s="58" t="s">
        <v>419</v>
      </c>
    </row>
    <row r="9239" spans="1:2" x14ac:dyDescent="0.25">
      <c r="A9239" s="57">
        <v>42211803</v>
      </c>
      <c r="B9239" s="58" t="s">
        <v>4926</v>
      </c>
    </row>
    <row r="9240" spans="1:2" x14ac:dyDescent="0.25">
      <c r="A9240" s="57">
        <v>42211804</v>
      </c>
      <c r="B9240" s="58" t="s">
        <v>12595</v>
      </c>
    </row>
    <row r="9241" spans="1:2" x14ac:dyDescent="0.25">
      <c r="A9241" s="57">
        <v>42211805</v>
      </c>
      <c r="B9241" s="58" t="s">
        <v>6506</v>
      </c>
    </row>
    <row r="9242" spans="1:2" x14ac:dyDescent="0.25">
      <c r="A9242" s="57">
        <v>42211806</v>
      </c>
      <c r="B9242" s="58" t="s">
        <v>18246</v>
      </c>
    </row>
    <row r="9243" spans="1:2" x14ac:dyDescent="0.25">
      <c r="A9243" s="57">
        <v>42211807</v>
      </c>
      <c r="B9243" s="58" t="s">
        <v>18597</v>
      </c>
    </row>
    <row r="9244" spans="1:2" x14ac:dyDescent="0.25">
      <c r="A9244" s="57">
        <v>42211808</v>
      </c>
      <c r="B9244" s="58" t="s">
        <v>18586</v>
      </c>
    </row>
    <row r="9245" spans="1:2" x14ac:dyDescent="0.25">
      <c r="A9245" s="57">
        <v>42211809</v>
      </c>
      <c r="B9245" s="58" t="s">
        <v>5240</v>
      </c>
    </row>
    <row r="9246" spans="1:2" x14ac:dyDescent="0.25">
      <c r="A9246" s="57">
        <v>42211810</v>
      </c>
      <c r="B9246" s="58" t="s">
        <v>18051</v>
      </c>
    </row>
    <row r="9247" spans="1:2" x14ac:dyDescent="0.25">
      <c r="A9247" s="57">
        <v>42211811</v>
      </c>
      <c r="B9247" s="58" t="s">
        <v>14789</v>
      </c>
    </row>
    <row r="9248" spans="1:2" x14ac:dyDescent="0.25">
      <c r="A9248" s="57">
        <v>42211812</v>
      </c>
      <c r="B9248" s="58" t="s">
        <v>7755</v>
      </c>
    </row>
    <row r="9249" spans="1:2" x14ac:dyDescent="0.25">
      <c r="A9249" s="57">
        <v>42211813</v>
      </c>
      <c r="B9249" s="58" t="s">
        <v>12076</v>
      </c>
    </row>
    <row r="9250" spans="1:2" x14ac:dyDescent="0.25">
      <c r="A9250" s="57">
        <v>42211901</v>
      </c>
      <c r="B9250" s="58" t="s">
        <v>16981</v>
      </c>
    </row>
    <row r="9251" spans="1:2" x14ac:dyDescent="0.25">
      <c r="A9251" s="57">
        <v>42211902</v>
      </c>
      <c r="B9251" s="58" t="s">
        <v>8510</v>
      </c>
    </row>
    <row r="9252" spans="1:2" x14ac:dyDescent="0.25">
      <c r="A9252" s="57">
        <v>42211903</v>
      </c>
      <c r="B9252" s="58" t="s">
        <v>5702</v>
      </c>
    </row>
    <row r="9253" spans="1:2" x14ac:dyDescent="0.25">
      <c r="A9253" s="57">
        <v>42211904</v>
      </c>
      <c r="B9253" s="58" t="s">
        <v>6163</v>
      </c>
    </row>
    <row r="9254" spans="1:2" x14ac:dyDescent="0.25">
      <c r="A9254" s="57">
        <v>42211905</v>
      </c>
      <c r="B9254" s="58" t="s">
        <v>5890</v>
      </c>
    </row>
    <row r="9255" spans="1:2" x14ac:dyDescent="0.25">
      <c r="A9255" s="57">
        <v>42211906</v>
      </c>
      <c r="B9255" s="58" t="s">
        <v>16807</v>
      </c>
    </row>
    <row r="9256" spans="1:2" x14ac:dyDescent="0.25">
      <c r="A9256" s="57">
        <v>42211907</v>
      </c>
      <c r="B9256" s="58" t="s">
        <v>9071</v>
      </c>
    </row>
    <row r="9257" spans="1:2" x14ac:dyDescent="0.25">
      <c r="A9257" s="57">
        <v>42211908</v>
      </c>
      <c r="B9257" s="58" t="s">
        <v>16135</v>
      </c>
    </row>
    <row r="9258" spans="1:2" x14ac:dyDescent="0.25">
      <c r="A9258" s="57">
        <v>42211909</v>
      </c>
      <c r="B9258" s="58" t="s">
        <v>14038</v>
      </c>
    </row>
    <row r="9259" spans="1:2" x14ac:dyDescent="0.25">
      <c r="A9259" s="57">
        <v>42211910</v>
      </c>
      <c r="B9259" s="58" t="s">
        <v>18022</v>
      </c>
    </row>
    <row r="9260" spans="1:2" x14ac:dyDescent="0.25">
      <c r="A9260" s="57">
        <v>42211911</v>
      </c>
      <c r="B9260" s="58" t="s">
        <v>1006</v>
      </c>
    </row>
    <row r="9261" spans="1:2" x14ac:dyDescent="0.25">
      <c r="A9261" s="57">
        <v>42211912</v>
      </c>
      <c r="B9261" s="58" t="s">
        <v>8025</v>
      </c>
    </row>
    <row r="9262" spans="1:2" x14ac:dyDescent="0.25">
      <c r="A9262" s="57">
        <v>42211913</v>
      </c>
      <c r="B9262" s="58" t="s">
        <v>8535</v>
      </c>
    </row>
    <row r="9263" spans="1:2" x14ac:dyDescent="0.25">
      <c r="A9263" s="57">
        <v>42211914</v>
      </c>
      <c r="B9263" s="58" t="s">
        <v>16336</v>
      </c>
    </row>
    <row r="9264" spans="1:2" x14ac:dyDescent="0.25">
      <c r="A9264" s="57">
        <v>42211915</v>
      </c>
      <c r="B9264" s="58" t="s">
        <v>5244</v>
      </c>
    </row>
    <row r="9265" spans="1:2" x14ac:dyDescent="0.25">
      <c r="A9265" s="57">
        <v>42211916</v>
      </c>
      <c r="B9265" s="58" t="s">
        <v>10680</v>
      </c>
    </row>
    <row r="9266" spans="1:2" x14ac:dyDescent="0.25">
      <c r="A9266" s="57">
        <v>42211917</v>
      </c>
      <c r="B9266" s="58" t="s">
        <v>3183</v>
      </c>
    </row>
    <row r="9267" spans="1:2" x14ac:dyDescent="0.25">
      <c r="A9267" s="57">
        <v>42211918</v>
      </c>
      <c r="B9267" s="58" t="s">
        <v>15177</v>
      </c>
    </row>
    <row r="9268" spans="1:2" x14ac:dyDescent="0.25">
      <c r="A9268" s="57">
        <v>42212001</v>
      </c>
      <c r="B9268" s="58" t="s">
        <v>5186</v>
      </c>
    </row>
    <row r="9269" spans="1:2" x14ac:dyDescent="0.25">
      <c r="A9269" s="57">
        <v>42212002</v>
      </c>
      <c r="B9269" s="58" t="s">
        <v>11474</v>
      </c>
    </row>
    <row r="9270" spans="1:2" x14ac:dyDescent="0.25">
      <c r="A9270" s="57">
        <v>42212003</v>
      </c>
      <c r="B9270" s="58" t="s">
        <v>7093</v>
      </c>
    </row>
    <row r="9271" spans="1:2" x14ac:dyDescent="0.25">
      <c r="A9271" s="57">
        <v>42212004</v>
      </c>
      <c r="B9271" s="58" t="s">
        <v>2983</v>
      </c>
    </row>
    <row r="9272" spans="1:2" x14ac:dyDescent="0.25">
      <c r="A9272" s="57">
        <v>42212005</v>
      </c>
      <c r="B9272" s="58" t="s">
        <v>15649</v>
      </c>
    </row>
    <row r="9273" spans="1:2" x14ac:dyDescent="0.25">
      <c r="A9273" s="57">
        <v>42212006</v>
      </c>
      <c r="B9273" s="58" t="s">
        <v>8344</v>
      </c>
    </row>
    <row r="9274" spans="1:2" x14ac:dyDescent="0.25">
      <c r="A9274" s="57">
        <v>42212007</v>
      </c>
      <c r="B9274" s="58" t="s">
        <v>12925</v>
      </c>
    </row>
    <row r="9275" spans="1:2" x14ac:dyDescent="0.25">
      <c r="A9275" s="57">
        <v>42212101</v>
      </c>
      <c r="B9275" s="58" t="s">
        <v>10481</v>
      </c>
    </row>
    <row r="9276" spans="1:2" x14ac:dyDescent="0.25">
      <c r="A9276" s="57">
        <v>42212102</v>
      </c>
      <c r="B9276" s="58" t="s">
        <v>1087</v>
      </c>
    </row>
    <row r="9277" spans="1:2" x14ac:dyDescent="0.25">
      <c r="A9277" s="57">
        <v>42212103</v>
      </c>
      <c r="B9277" s="58" t="s">
        <v>10887</v>
      </c>
    </row>
    <row r="9278" spans="1:2" x14ac:dyDescent="0.25">
      <c r="A9278" s="57">
        <v>42212104</v>
      </c>
      <c r="B9278" s="58" t="s">
        <v>16499</v>
      </c>
    </row>
    <row r="9279" spans="1:2" x14ac:dyDescent="0.25">
      <c r="A9279" s="57">
        <v>42212105</v>
      </c>
      <c r="B9279" s="58" t="s">
        <v>10743</v>
      </c>
    </row>
    <row r="9280" spans="1:2" x14ac:dyDescent="0.25">
      <c r="A9280" s="57">
        <v>42212106</v>
      </c>
      <c r="B9280" s="58" t="s">
        <v>18117</v>
      </c>
    </row>
    <row r="9281" spans="1:2" x14ac:dyDescent="0.25">
      <c r="A9281" s="57">
        <v>42212107</v>
      </c>
      <c r="B9281" s="58" t="s">
        <v>15377</v>
      </c>
    </row>
    <row r="9282" spans="1:2" x14ac:dyDescent="0.25">
      <c r="A9282" s="57">
        <v>42212108</v>
      </c>
      <c r="B9282" s="58" t="s">
        <v>13151</v>
      </c>
    </row>
    <row r="9283" spans="1:2" x14ac:dyDescent="0.25">
      <c r="A9283" s="57">
        <v>42212109</v>
      </c>
      <c r="B9283" s="58" t="s">
        <v>15301</v>
      </c>
    </row>
    <row r="9284" spans="1:2" x14ac:dyDescent="0.25">
      <c r="A9284" s="57">
        <v>42212110</v>
      </c>
      <c r="B9284" s="58" t="s">
        <v>10061</v>
      </c>
    </row>
    <row r="9285" spans="1:2" x14ac:dyDescent="0.25">
      <c r="A9285" s="57">
        <v>42212111</v>
      </c>
      <c r="B9285" s="58" t="s">
        <v>17213</v>
      </c>
    </row>
    <row r="9286" spans="1:2" x14ac:dyDescent="0.25">
      <c r="A9286" s="57">
        <v>42212112</v>
      </c>
      <c r="B9286" s="58" t="s">
        <v>12226</v>
      </c>
    </row>
    <row r="9287" spans="1:2" x14ac:dyDescent="0.25">
      <c r="A9287" s="57">
        <v>42212113</v>
      </c>
      <c r="B9287" s="58" t="s">
        <v>7586</v>
      </c>
    </row>
    <row r="9288" spans="1:2" x14ac:dyDescent="0.25">
      <c r="A9288" s="57">
        <v>42212201</v>
      </c>
      <c r="B9288" s="58" t="s">
        <v>18270</v>
      </c>
    </row>
    <row r="9289" spans="1:2" x14ac:dyDescent="0.25">
      <c r="A9289" s="57">
        <v>42212202</v>
      </c>
      <c r="B9289" s="58" t="s">
        <v>1361</v>
      </c>
    </row>
    <row r="9290" spans="1:2" x14ac:dyDescent="0.25">
      <c r="A9290" s="57">
        <v>42212203</v>
      </c>
      <c r="B9290" s="58" t="s">
        <v>17606</v>
      </c>
    </row>
    <row r="9291" spans="1:2" x14ac:dyDescent="0.25">
      <c r="A9291" s="57">
        <v>42212204</v>
      </c>
      <c r="B9291" s="58" t="s">
        <v>8210</v>
      </c>
    </row>
    <row r="9292" spans="1:2" x14ac:dyDescent="0.25">
      <c r="A9292" s="57">
        <v>42212301</v>
      </c>
      <c r="B9292" s="58" t="s">
        <v>2354</v>
      </c>
    </row>
    <row r="9293" spans="1:2" x14ac:dyDescent="0.25">
      <c r="A9293" s="57">
        <v>42212302</v>
      </c>
      <c r="B9293" s="58" t="s">
        <v>2609</v>
      </c>
    </row>
    <row r="9294" spans="1:2" x14ac:dyDescent="0.25">
      <c r="A9294" s="57">
        <v>42212303</v>
      </c>
      <c r="B9294" s="58" t="s">
        <v>2413</v>
      </c>
    </row>
    <row r="9295" spans="1:2" x14ac:dyDescent="0.25">
      <c r="A9295" s="57">
        <v>42212304</v>
      </c>
      <c r="B9295" s="58" t="s">
        <v>7997</v>
      </c>
    </row>
    <row r="9296" spans="1:2" x14ac:dyDescent="0.25">
      <c r="A9296" s="57">
        <v>42221501</v>
      </c>
      <c r="B9296" s="58" t="s">
        <v>16521</v>
      </c>
    </row>
    <row r="9297" spans="1:2" x14ac:dyDescent="0.25">
      <c r="A9297" s="57">
        <v>42221502</v>
      </c>
      <c r="B9297" s="58" t="s">
        <v>5846</v>
      </c>
    </row>
    <row r="9298" spans="1:2" x14ac:dyDescent="0.25">
      <c r="A9298" s="57">
        <v>42221503</v>
      </c>
      <c r="B9298" s="58" t="s">
        <v>15126</v>
      </c>
    </row>
    <row r="9299" spans="1:2" x14ac:dyDescent="0.25">
      <c r="A9299" s="57">
        <v>42221504</v>
      </c>
      <c r="B9299" s="58" t="s">
        <v>7358</v>
      </c>
    </row>
    <row r="9300" spans="1:2" x14ac:dyDescent="0.25">
      <c r="A9300" s="57">
        <v>42221505</v>
      </c>
      <c r="B9300" s="58" t="s">
        <v>1100</v>
      </c>
    </row>
    <row r="9301" spans="1:2" x14ac:dyDescent="0.25">
      <c r="A9301" s="57">
        <v>42221506</v>
      </c>
      <c r="B9301" s="58" t="s">
        <v>16119</v>
      </c>
    </row>
    <row r="9302" spans="1:2" x14ac:dyDescent="0.25">
      <c r="A9302" s="57">
        <v>42221507</v>
      </c>
      <c r="B9302" s="58" t="s">
        <v>5997</v>
      </c>
    </row>
    <row r="9303" spans="1:2" x14ac:dyDescent="0.25">
      <c r="A9303" s="57">
        <v>42221508</v>
      </c>
      <c r="B9303" s="58" t="s">
        <v>13105</v>
      </c>
    </row>
    <row r="9304" spans="1:2" x14ac:dyDescent="0.25">
      <c r="A9304" s="57">
        <v>42221509</v>
      </c>
      <c r="B9304" s="58" t="s">
        <v>8553</v>
      </c>
    </row>
    <row r="9305" spans="1:2" x14ac:dyDescent="0.25">
      <c r="A9305" s="57">
        <v>42221512</v>
      </c>
      <c r="B9305" s="58" t="s">
        <v>6354</v>
      </c>
    </row>
    <row r="9306" spans="1:2" x14ac:dyDescent="0.25">
      <c r="A9306" s="57">
        <v>42221513</v>
      </c>
      <c r="B9306" s="58" t="s">
        <v>16532</v>
      </c>
    </row>
    <row r="9307" spans="1:2" x14ac:dyDescent="0.25">
      <c r="A9307" s="57">
        <v>42221601</v>
      </c>
      <c r="B9307" s="58" t="s">
        <v>9151</v>
      </c>
    </row>
    <row r="9308" spans="1:2" x14ac:dyDescent="0.25">
      <c r="A9308" s="57">
        <v>42221602</v>
      </c>
      <c r="B9308" s="58" t="s">
        <v>7852</v>
      </c>
    </row>
    <row r="9309" spans="1:2" x14ac:dyDescent="0.25">
      <c r="A9309" s="57">
        <v>42221603</v>
      </c>
      <c r="B9309" s="58" t="s">
        <v>17091</v>
      </c>
    </row>
    <row r="9310" spans="1:2" x14ac:dyDescent="0.25">
      <c r="A9310" s="57">
        <v>42221604</v>
      </c>
      <c r="B9310" s="58" t="s">
        <v>4740</v>
      </c>
    </row>
    <row r="9311" spans="1:2" x14ac:dyDescent="0.25">
      <c r="A9311" s="57">
        <v>42221605</v>
      </c>
      <c r="B9311" s="58" t="s">
        <v>15321</v>
      </c>
    </row>
    <row r="9312" spans="1:2" x14ac:dyDescent="0.25">
      <c r="A9312" s="57">
        <v>42221606</v>
      </c>
      <c r="B9312" s="58" t="s">
        <v>14565</v>
      </c>
    </row>
    <row r="9313" spans="1:2" x14ac:dyDescent="0.25">
      <c r="A9313" s="57">
        <v>42221607</v>
      </c>
      <c r="B9313" s="58" t="s">
        <v>3113</v>
      </c>
    </row>
    <row r="9314" spans="1:2" x14ac:dyDescent="0.25">
      <c r="A9314" s="57">
        <v>42221608</v>
      </c>
      <c r="B9314" s="58" t="s">
        <v>8177</v>
      </c>
    </row>
    <row r="9315" spans="1:2" x14ac:dyDescent="0.25">
      <c r="A9315" s="57">
        <v>42221609</v>
      </c>
      <c r="B9315" s="58" t="s">
        <v>17940</v>
      </c>
    </row>
    <row r="9316" spans="1:2" x14ac:dyDescent="0.25">
      <c r="A9316" s="57">
        <v>42221610</v>
      </c>
      <c r="B9316" s="58" t="s">
        <v>9777</v>
      </c>
    </row>
    <row r="9317" spans="1:2" x14ac:dyDescent="0.25">
      <c r="A9317" s="57">
        <v>42221611</v>
      </c>
      <c r="B9317" s="58" t="s">
        <v>13019</v>
      </c>
    </row>
    <row r="9318" spans="1:2" x14ac:dyDescent="0.25">
      <c r="A9318" s="57">
        <v>42221612</v>
      </c>
      <c r="B9318" s="58" t="s">
        <v>70</v>
      </c>
    </row>
    <row r="9319" spans="1:2" x14ac:dyDescent="0.25">
      <c r="A9319" s="57">
        <v>42221613</v>
      </c>
      <c r="B9319" s="58" t="s">
        <v>2512</v>
      </c>
    </row>
    <row r="9320" spans="1:2" x14ac:dyDescent="0.25">
      <c r="A9320" s="57">
        <v>42221614</v>
      </c>
      <c r="B9320" s="58" t="s">
        <v>7224</v>
      </c>
    </row>
    <row r="9321" spans="1:2" x14ac:dyDescent="0.25">
      <c r="A9321" s="57">
        <v>42221615</v>
      </c>
      <c r="B9321" s="58" t="s">
        <v>10235</v>
      </c>
    </row>
    <row r="9322" spans="1:2" x14ac:dyDescent="0.25">
      <c r="A9322" s="57">
        <v>42221616</v>
      </c>
      <c r="B9322" s="58" t="s">
        <v>8327</v>
      </c>
    </row>
    <row r="9323" spans="1:2" x14ac:dyDescent="0.25">
      <c r="A9323" s="57">
        <v>42221617</v>
      </c>
      <c r="B9323" s="58" t="s">
        <v>9583</v>
      </c>
    </row>
    <row r="9324" spans="1:2" x14ac:dyDescent="0.25">
      <c r="A9324" s="57">
        <v>42221618</v>
      </c>
      <c r="B9324" s="58" t="s">
        <v>10096</v>
      </c>
    </row>
    <row r="9325" spans="1:2" x14ac:dyDescent="0.25">
      <c r="A9325" s="57">
        <v>42221701</v>
      </c>
      <c r="B9325" s="58" t="s">
        <v>5019</v>
      </c>
    </row>
    <row r="9326" spans="1:2" x14ac:dyDescent="0.25">
      <c r="A9326" s="57">
        <v>42221702</v>
      </c>
      <c r="B9326" s="58" t="s">
        <v>7854</v>
      </c>
    </row>
    <row r="9327" spans="1:2" x14ac:dyDescent="0.25">
      <c r="A9327" s="57">
        <v>42221703</v>
      </c>
      <c r="B9327" s="58" t="s">
        <v>4678</v>
      </c>
    </row>
    <row r="9328" spans="1:2" x14ac:dyDescent="0.25">
      <c r="A9328" s="57">
        <v>42221704</v>
      </c>
      <c r="B9328" s="58" t="s">
        <v>10809</v>
      </c>
    </row>
    <row r="9329" spans="1:2" x14ac:dyDescent="0.25">
      <c r="A9329" s="57">
        <v>42221705</v>
      </c>
      <c r="B9329" s="58" t="s">
        <v>9658</v>
      </c>
    </row>
    <row r="9330" spans="1:2" x14ac:dyDescent="0.25">
      <c r="A9330" s="57">
        <v>42221706</v>
      </c>
      <c r="B9330" s="58" t="s">
        <v>17311</v>
      </c>
    </row>
    <row r="9331" spans="1:2" x14ac:dyDescent="0.25">
      <c r="A9331" s="57">
        <v>42221707</v>
      </c>
      <c r="B9331" s="58" t="s">
        <v>13787</v>
      </c>
    </row>
    <row r="9332" spans="1:2" x14ac:dyDescent="0.25">
      <c r="A9332" s="57">
        <v>42221801</v>
      </c>
      <c r="B9332" s="58" t="s">
        <v>11345</v>
      </c>
    </row>
    <row r="9333" spans="1:2" x14ac:dyDescent="0.25">
      <c r="A9333" s="57">
        <v>42221802</v>
      </c>
      <c r="B9333" s="58" t="s">
        <v>2266</v>
      </c>
    </row>
    <row r="9334" spans="1:2" x14ac:dyDescent="0.25">
      <c r="A9334" s="57">
        <v>42221803</v>
      </c>
      <c r="B9334" s="58" t="s">
        <v>18551</v>
      </c>
    </row>
    <row r="9335" spans="1:2" x14ac:dyDescent="0.25">
      <c r="A9335" s="57">
        <v>42221901</v>
      </c>
      <c r="B9335" s="58" t="s">
        <v>16102</v>
      </c>
    </row>
    <row r="9336" spans="1:2" x14ac:dyDescent="0.25">
      <c r="A9336" s="57">
        <v>42221902</v>
      </c>
      <c r="B9336" s="58" t="s">
        <v>14293</v>
      </c>
    </row>
    <row r="9337" spans="1:2" x14ac:dyDescent="0.25">
      <c r="A9337" s="57">
        <v>42221903</v>
      </c>
      <c r="B9337" s="58" t="s">
        <v>11485</v>
      </c>
    </row>
    <row r="9338" spans="1:2" x14ac:dyDescent="0.25">
      <c r="A9338" s="57">
        <v>42222001</v>
      </c>
      <c r="B9338" s="58" t="s">
        <v>10905</v>
      </c>
    </row>
    <row r="9339" spans="1:2" x14ac:dyDescent="0.25">
      <c r="A9339" s="57">
        <v>42222002</v>
      </c>
      <c r="B9339" s="58" t="s">
        <v>17930</v>
      </c>
    </row>
    <row r="9340" spans="1:2" x14ac:dyDescent="0.25">
      <c r="A9340" s="57">
        <v>42222003</v>
      </c>
      <c r="B9340" s="58" t="s">
        <v>16002</v>
      </c>
    </row>
    <row r="9341" spans="1:2" x14ac:dyDescent="0.25">
      <c r="A9341" s="57">
        <v>42222004</v>
      </c>
      <c r="B9341" s="58" t="s">
        <v>14521</v>
      </c>
    </row>
    <row r="9342" spans="1:2" x14ac:dyDescent="0.25">
      <c r="A9342" s="57">
        <v>42222005</v>
      </c>
      <c r="B9342" s="58" t="s">
        <v>5948</v>
      </c>
    </row>
    <row r="9343" spans="1:2" x14ac:dyDescent="0.25">
      <c r="A9343" s="57">
        <v>42222006</v>
      </c>
      <c r="B9343" s="58" t="s">
        <v>995</v>
      </c>
    </row>
    <row r="9344" spans="1:2" x14ac:dyDescent="0.25">
      <c r="A9344" s="57">
        <v>42222007</v>
      </c>
      <c r="B9344" s="58" t="s">
        <v>14279</v>
      </c>
    </row>
    <row r="9345" spans="1:2" x14ac:dyDescent="0.25">
      <c r="A9345" s="57">
        <v>42222008</v>
      </c>
      <c r="B9345" s="58" t="s">
        <v>4944</v>
      </c>
    </row>
    <row r="9346" spans="1:2" x14ac:dyDescent="0.25">
      <c r="A9346" s="57">
        <v>42222101</v>
      </c>
      <c r="B9346" s="58" t="s">
        <v>7735</v>
      </c>
    </row>
    <row r="9347" spans="1:2" x14ac:dyDescent="0.25">
      <c r="A9347" s="57">
        <v>42222102</v>
      </c>
      <c r="B9347" s="58" t="s">
        <v>4797</v>
      </c>
    </row>
    <row r="9348" spans="1:2" x14ac:dyDescent="0.25">
      <c r="A9348" s="57">
        <v>42222103</v>
      </c>
      <c r="B9348" s="58" t="s">
        <v>15887</v>
      </c>
    </row>
    <row r="9349" spans="1:2" x14ac:dyDescent="0.25">
      <c r="A9349" s="57">
        <v>42222104</v>
      </c>
      <c r="B9349" s="58" t="s">
        <v>15319</v>
      </c>
    </row>
    <row r="9350" spans="1:2" x14ac:dyDescent="0.25">
      <c r="A9350" s="57">
        <v>42222201</v>
      </c>
      <c r="B9350" s="58" t="s">
        <v>15896</v>
      </c>
    </row>
    <row r="9351" spans="1:2" x14ac:dyDescent="0.25">
      <c r="A9351" s="57">
        <v>42222202</v>
      </c>
      <c r="B9351" s="58" t="s">
        <v>16028</v>
      </c>
    </row>
    <row r="9352" spans="1:2" x14ac:dyDescent="0.25">
      <c r="A9352" s="57">
        <v>42222301</v>
      </c>
      <c r="B9352" s="58" t="s">
        <v>15438</v>
      </c>
    </row>
    <row r="9353" spans="1:2" x14ac:dyDescent="0.25">
      <c r="A9353" s="57">
        <v>42222302</v>
      </c>
      <c r="B9353" s="58" t="s">
        <v>6406</v>
      </c>
    </row>
    <row r="9354" spans="1:2" x14ac:dyDescent="0.25">
      <c r="A9354" s="57">
        <v>42222303</v>
      </c>
      <c r="B9354" s="58" t="s">
        <v>6528</v>
      </c>
    </row>
    <row r="9355" spans="1:2" x14ac:dyDescent="0.25">
      <c r="A9355" s="57">
        <v>42222304</v>
      </c>
      <c r="B9355" s="58" t="s">
        <v>17665</v>
      </c>
    </row>
    <row r="9356" spans="1:2" x14ac:dyDescent="0.25">
      <c r="A9356" s="57">
        <v>42222305</v>
      </c>
      <c r="B9356" s="58" t="s">
        <v>11124</v>
      </c>
    </row>
    <row r="9357" spans="1:2" x14ac:dyDescent="0.25">
      <c r="A9357" s="57">
        <v>42222306</v>
      </c>
      <c r="B9357" s="58" t="s">
        <v>8500</v>
      </c>
    </row>
    <row r="9358" spans="1:2" x14ac:dyDescent="0.25">
      <c r="A9358" s="57">
        <v>42222307</v>
      </c>
      <c r="B9358" s="58" t="s">
        <v>10365</v>
      </c>
    </row>
    <row r="9359" spans="1:2" x14ac:dyDescent="0.25">
      <c r="A9359" s="57">
        <v>42222308</v>
      </c>
      <c r="B9359" s="58" t="s">
        <v>18142</v>
      </c>
    </row>
    <row r="9360" spans="1:2" x14ac:dyDescent="0.25">
      <c r="A9360" s="57">
        <v>42222309</v>
      </c>
      <c r="B9360" s="58" t="s">
        <v>8623</v>
      </c>
    </row>
    <row r="9361" spans="1:2" x14ac:dyDescent="0.25">
      <c r="A9361" s="57">
        <v>42231501</v>
      </c>
      <c r="B9361" s="58" t="s">
        <v>18027</v>
      </c>
    </row>
    <row r="9362" spans="1:2" x14ac:dyDescent="0.25">
      <c r="A9362" s="57">
        <v>42231502</v>
      </c>
      <c r="B9362" s="58" t="s">
        <v>8694</v>
      </c>
    </row>
    <row r="9363" spans="1:2" x14ac:dyDescent="0.25">
      <c r="A9363" s="57">
        <v>42231503</v>
      </c>
      <c r="B9363" s="58" t="s">
        <v>1717</v>
      </c>
    </row>
    <row r="9364" spans="1:2" x14ac:dyDescent="0.25">
      <c r="A9364" s="57">
        <v>42231504</v>
      </c>
      <c r="B9364" s="58" t="s">
        <v>13103</v>
      </c>
    </row>
    <row r="9365" spans="1:2" x14ac:dyDescent="0.25">
      <c r="A9365" s="57">
        <v>42231505</v>
      </c>
      <c r="B9365" s="58" t="s">
        <v>17271</v>
      </c>
    </row>
    <row r="9366" spans="1:2" x14ac:dyDescent="0.25">
      <c r="A9366" s="57">
        <v>42231506</v>
      </c>
      <c r="B9366" s="58" t="s">
        <v>10529</v>
      </c>
    </row>
    <row r="9367" spans="1:2" x14ac:dyDescent="0.25">
      <c r="A9367" s="57">
        <v>42231507</v>
      </c>
      <c r="B9367" s="58" t="s">
        <v>17393</v>
      </c>
    </row>
    <row r="9368" spans="1:2" x14ac:dyDescent="0.25">
      <c r="A9368" s="57">
        <v>42231508</v>
      </c>
      <c r="B9368" s="58" t="s">
        <v>9693</v>
      </c>
    </row>
    <row r="9369" spans="1:2" x14ac:dyDescent="0.25">
      <c r="A9369" s="57">
        <v>42231509</v>
      </c>
      <c r="B9369" s="58" t="s">
        <v>2919</v>
      </c>
    </row>
    <row r="9370" spans="1:2" x14ac:dyDescent="0.25">
      <c r="A9370" s="57">
        <v>42231510</v>
      </c>
      <c r="B9370" s="58" t="s">
        <v>7907</v>
      </c>
    </row>
    <row r="9371" spans="1:2" x14ac:dyDescent="0.25">
      <c r="A9371" s="57">
        <v>42231601</v>
      </c>
      <c r="B9371" s="58" t="s">
        <v>4844</v>
      </c>
    </row>
    <row r="9372" spans="1:2" x14ac:dyDescent="0.25">
      <c r="A9372" s="57">
        <v>42231602</v>
      </c>
      <c r="B9372" s="58" t="s">
        <v>18384</v>
      </c>
    </row>
    <row r="9373" spans="1:2" x14ac:dyDescent="0.25">
      <c r="A9373" s="57">
        <v>42231603</v>
      </c>
      <c r="B9373" s="58" t="s">
        <v>14</v>
      </c>
    </row>
    <row r="9374" spans="1:2" x14ac:dyDescent="0.25">
      <c r="A9374" s="57">
        <v>42231604</v>
      </c>
      <c r="B9374" s="58" t="s">
        <v>18549</v>
      </c>
    </row>
    <row r="9375" spans="1:2" x14ac:dyDescent="0.25">
      <c r="A9375" s="57">
        <v>42231605</v>
      </c>
      <c r="B9375" s="58" t="s">
        <v>2777</v>
      </c>
    </row>
    <row r="9376" spans="1:2" x14ac:dyDescent="0.25">
      <c r="A9376" s="57">
        <v>42231606</v>
      </c>
      <c r="B9376" s="58" t="s">
        <v>2954</v>
      </c>
    </row>
    <row r="9377" spans="1:2" x14ac:dyDescent="0.25">
      <c r="A9377" s="57">
        <v>42231608</v>
      </c>
      <c r="B9377" s="58" t="s">
        <v>14343</v>
      </c>
    </row>
    <row r="9378" spans="1:2" x14ac:dyDescent="0.25">
      <c r="A9378" s="57">
        <v>42231609</v>
      </c>
      <c r="B9378" s="58" t="s">
        <v>6523</v>
      </c>
    </row>
    <row r="9379" spans="1:2" x14ac:dyDescent="0.25">
      <c r="A9379" s="57">
        <v>42231701</v>
      </c>
      <c r="B9379" s="58" t="s">
        <v>18226</v>
      </c>
    </row>
    <row r="9380" spans="1:2" x14ac:dyDescent="0.25">
      <c r="A9380" s="57">
        <v>42231702</v>
      </c>
      <c r="B9380" s="58" t="s">
        <v>1713</v>
      </c>
    </row>
    <row r="9381" spans="1:2" x14ac:dyDescent="0.25">
      <c r="A9381" s="57">
        <v>42231703</v>
      </c>
      <c r="B9381" s="58" t="s">
        <v>13519</v>
      </c>
    </row>
    <row r="9382" spans="1:2" x14ac:dyDescent="0.25">
      <c r="A9382" s="57">
        <v>42231704</v>
      </c>
      <c r="B9382" s="58" t="s">
        <v>18207</v>
      </c>
    </row>
    <row r="9383" spans="1:2" x14ac:dyDescent="0.25">
      <c r="A9383" s="57">
        <v>42231705</v>
      </c>
      <c r="B9383" s="58" t="s">
        <v>2900</v>
      </c>
    </row>
    <row r="9384" spans="1:2" x14ac:dyDescent="0.25">
      <c r="A9384" s="57">
        <v>42231801</v>
      </c>
      <c r="B9384" s="58" t="s">
        <v>7432</v>
      </c>
    </row>
    <row r="9385" spans="1:2" x14ac:dyDescent="0.25">
      <c r="A9385" s="57">
        <v>42231802</v>
      </c>
      <c r="B9385" s="58" t="s">
        <v>7858</v>
      </c>
    </row>
    <row r="9386" spans="1:2" x14ac:dyDescent="0.25">
      <c r="A9386" s="57">
        <v>42231803</v>
      </c>
      <c r="B9386" s="58" t="s">
        <v>10003</v>
      </c>
    </row>
    <row r="9387" spans="1:2" x14ac:dyDescent="0.25">
      <c r="A9387" s="57">
        <v>42231804</v>
      </c>
      <c r="B9387" s="58" t="s">
        <v>16749</v>
      </c>
    </row>
    <row r="9388" spans="1:2" x14ac:dyDescent="0.25">
      <c r="A9388" s="57">
        <v>42231805</v>
      </c>
      <c r="B9388" s="58" t="s">
        <v>14125</v>
      </c>
    </row>
    <row r="9389" spans="1:2" x14ac:dyDescent="0.25">
      <c r="A9389" s="57">
        <v>42231806</v>
      </c>
      <c r="B9389" s="58" t="s">
        <v>3248</v>
      </c>
    </row>
    <row r="9390" spans="1:2" x14ac:dyDescent="0.25">
      <c r="A9390" s="57">
        <v>42231807</v>
      </c>
      <c r="B9390" s="58" t="s">
        <v>8088</v>
      </c>
    </row>
    <row r="9391" spans="1:2" x14ac:dyDescent="0.25">
      <c r="A9391" s="57">
        <v>42231901</v>
      </c>
      <c r="B9391" s="58" t="s">
        <v>9367</v>
      </c>
    </row>
    <row r="9392" spans="1:2" x14ac:dyDescent="0.25">
      <c r="A9392" s="57">
        <v>42231902</v>
      </c>
      <c r="B9392" s="58" t="s">
        <v>6253</v>
      </c>
    </row>
    <row r="9393" spans="1:2" x14ac:dyDescent="0.25">
      <c r="A9393" s="57">
        <v>42231903</v>
      </c>
      <c r="B9393" s="58" t="s">
        <v>10778</v>
      </c>
    </row>
    <row r="9394" spans="1:2" x14ac:dyDescent="0.25">
      <c r="A9394" s="57">
        <v>42232001</v>
      </c>
      <c r="B9394" s="58" t="s">
        <v>3303</v>
      </c>
    </row>
    <row r="9395" spans="1:2" x14ac:dyDescent="0.25">
      <c r="A9395" s="57">
        <v>42232002</v>
      </c>
      <c r="B9395" s="58" t="s">
        <v>16484</v>
      </c>
    </row>
    <row r="9396" spans="1:2" x14ac:dyDescent="0.25">
      <c r="A9396" s="57">
        <v>42232003</v>
      </c>
      <c r="B9396" s="58" t="s">
        <v>1232</v>
      </c>
    </row>
    <row r="9397" spans="1:2" x14ac:dyDescent="0.25">
      <c r="A9397" s="57">
        <v>42241501</v>
      </c>
      <c r="B9397" s="58" t="s">
        <v>9570</v>
      </c>
    </row>
    <row r="9398" spans="1:2" x14ac:dyDescent="0.25">
      <c r="A9398" s="57">
        <v>42241502</v>
      </c>
      <c r="B9398" s="58" t="s">
        <v>17054</v>
      </c>
    </row>
    <row r="9399" spans="1:2" x14ac:dyDescent="0.25">
      <c r="A9399" s="57">
        <v>42241503</v>
      </c>
      <c r="B9399" s="58" t="s">
        <v>16772</v>
      </c>
    </row>
    <row r="9400" spans="1:2" x14ac:dyDescent="0.25">
      <c r="A9400" s="57">
        <v>42241504</v>
      </c>
      <c r="B9400" s="58" t="s">
        <v>118</v>
      </c>
    </row>
    <row r="9401" spans="1:2" x14ac:dyDescent="0.25">
      <c r="A9401" s="57">
        <v>42241505</v>
      </c>
      <c r="B9401" s="58" t="s">
        <v>5007</v>
      </c>
    </row>
    <row r="9402" spans="1:2" x14ac:dyDescent="0.25">
      <c r="A9402" s="57">
        <v>42241506</v>
      </c>
      <c r="B9402" s="58" t="s">
        <v>6162</v>
      </c>
    </row>
    <row r="9403" spans="1:2" x14ac:dyDescent="0.25">
      <c r="A9403" s="57">
        <v>42241507</v>
      </c>
      <c r="B9403" s="58" t="s">
        <v>17796</v>
      </c>
    </row>
    <row r="9404" spans="1:2" x14ac:dyDescent="0.25">
      <c r="A9404" s="57">
        <v>42241509</v>
      </c>
      <c r="B9404" s="58" t="s">
        <v>6728</v>
      </c>
    </row>
    <row r="9405" spans="1:2" x14ac:dyDescent="0.25">
      <c r="A9405" s="57">
        <v>42241510</v>
      </c>
      <c r="B9405" s="58" t="s">
        <v>7291</v>
      </c>
    </row>
    <row r="9406" spans="1:2" x14ac:dyDescent="0.25">
      <c r="A9406" s="57">
        <v>42241511</v>
      </c>
      <c r="B9406" s="58" t="s">
        <v>11476</v>
      </c>
    </row>
    <row r="9407" spans="1:2" x14ac:dyDescent="0.25">
      <c r="A9407" s="57">
        <v>42241512</v>
      </c>
      <c r="B9407" s="58" t="s">
        <v>15055</v>
      </c>
    </row>
    <row r="9408" spans="1:2" x14ac:dyDescent="0.25">
      <c r="A9408" s="57">
        <v>42241513</v>
      </c>
      <c r="B9408" s="58" t="s">
        <v>4217</v>
      </c>
    </row>
    <row r="9409" spans="1:2" x14ac:dyDescent="0.25">
      <c r="A9409" s="57">
        <v>42241514</v>
      </c>
      <c r="B9409" s="58" t="s">
        <v>16639</v>
      </c>
    </row>
    <row r="9410" spans="1:2" x14ac:dyDescent="0.25">
      <c r="A9410" s="57">
        <v>42241515</v>
      </c>
      <c r="B9410" s="58" t="s">
        <v>17241</v>
      </c>
    </row>
    <row r="9411" spans="1:2" x14ac:dyDescent="0.25">
      <c r="A9411" s="57">
        <v>42241601</v>
      </c>
      <c r="B9411" s="58" t="s">
        <v>8816</v>
      </c>
    </row>
    <row r="9412" spans="1:2" x14ac:dyDescent="0.25">
      <c r="A9412" s="57">
        <v>42241602</v>
      </c>
      <c r="B9412" s="58" t="s">
        <v>6666</v>
      </c>
    </row>
    <row r="9413" spans="1:2" x14ac:dyDescent="0.25">
      <c r="A9413" s="57">
        <v>42241603</v>
      </c>
      <c r="B9413" s="58" t="s">
        <v>18083</v>
      </c>
    </row>
    <row r="9414" spans="1:2" x14ac:dyDescent="0.25">
      <c r="A9414" s="57">
        <v>42241604</v>
      </c>
      <c r="B9414" s="58" t="s">
        <v>18662</v>
      </c>
    </row>
    <row r="9415" spans="1:2" x14ac:dyDescent="0.25">
      <c r="A9415" s="57">
        <v>42241606</v>
      </c>
      <c r="B9415" s="58" t="s">
        <v>15607</v>
      </c>
    </row>
    <row r="9416" spans="1:2" x14ac:dyDescent="0.25">
      <c r="A9416" s="57">
        <v>42241607</v>
      </c>
      <c r="B9416" s="58" t="s">
        <v>3023</v>
      </c>
    </row>
    <row r="9417" spans="1:2" x14ac:dyDescent="0.25">
      <c r="A9417" s="57">
        <v>42241701</v>
      </c>
      <c r="B9417" s="58" t="s">
        <v>7098</v>
      </c>
    </row>
    <row r="9418" spans="1:2" x14ac:dyDescent="0.25">
      <c r="A9418" s="57">
        <v>42241702</v>
      </c>
      <c r="B9418" s="58" t="s">
        <v>1996</v>
      </c>
    </row>
    <row r="9419" spans="1:2" x14ac:dyDescent="0.25">
      <c r="A9419" s="57">
        <v>42241703</v>
      </c>
      <c r="B9419" s="58" t="s">
        <v>11120</v>
      </c>
    </row>
    <row r="9420" spans="1:2" x14ac:dyDescent="0.25">
      <c r="A9420" s="57">
        <v>42241704</v>
      </c>
      <c r="B9420" s="58" t="s">
        <v>2365</v>
      </c>
    </row>
    <row r="9421" spans="1:2" x14ac:dyDescent="0.25">
      <c r="A9421" s="57">
        <v>42241705</v>
      </c>
      <c r="B9421" s="58" t="s">
        <v>16358</v>
      </c>
    </row>
    <row r="9422" spans="1:2" x14ac:dyDescent="0.25">
      <c r="A9422" s="57">
        <v>42241706</v>
      </c>
      <c r="B9422" s="58" t="s">
        <v>16235</v>
      </c>
    </row>
    <row r="9423" spans="1:2" x14ac:dyDescent="0.25">
      <c r="A9423" s="57">
        <v>42241707</v>
      </c>
      <c r="B9423" s="58" t="s">
        <v>14518</v>
      </c>
    </row>
    <row r="9424" spans="1:2" x14ac:dyDescent="0.25">
      <c r="A9424" s="57">
        <v>42241708</v>
      </c>
      <c r="B9424" s="58" t="s">
        <v>15371</v>
      </c>
    </row>
    <row r="9425" spans="1:2" x14ac:dyDescent="0.25">
      <c r="A9425" s="57">
        <v>42241801</v>
      </c>
      <c r="B9425" s="58" t="s">
        <v>5752</v>
      </c>
    </row>
    <row r="9426" spans="1:2" x14ac:dyDescent="0.25">
      <c r="A9426" s="57">
        <v>42241802</v>
      </c>
      <c r="B9426" s="58" t="s">
        <v>16502</v>
      </c>
    </row>
    <row r="9427" spans="1:2" x14ac:dyDescent="0.25">
      <c r="A9427" s="57">
        <v>42241803</v>
      </c>
      <c r="B9427" s="58" t="s">
        <v>3148</v>
      </c>
    </row>
    <row r="9428" spans="1:2" x14ac:dyDescent="0.25">
      <c r="A9428" s="57">
        <v>42241804</v>
      </c>
      <c r="B9428" s="58" t="s">
        <v>8545</v>
      </c>
    </row>
    <row r="9429" spans="1:2" x14ac:dyDescent="0.25">
      <c r="A9429" s="57">
        <v>42241805</v>
      </c>
      <c r="B9429" s="58" t="s">
        <v>9694</v>
      </c>
    </row>
    <row r="9430" spans="1:2" x14ac:dyDescent="0.25">
      <c r="A9430" s="57">
        <v>42241806</v>
      </c>
      <c r="B9430" s="58" t="s">
        <v>18779</v>
      </c>
    </row>
    <row r="9431" spans="1:2" x14ac:dyDescent="0.25">
      <c r="A9431" s="57">
        <v>42241807</v>
      </c>
      <c r="B9431" s="58" t="s">
        <v>11870</v>
      </c>
    </row>
    <row r="9432" spans="1:2" x14ac:dyDescent="0.25">
      <c r="A9432" s="57">
        <v>42241808</v>
      </c>
      <c r="B9432" s="58" t="s">
        <v>8383</v>
      </c>
    </row>
    <row r="9433" spans="1:2" x14ac:dyDescent="0.25">
      <c r="A9433" s="57">
        <v>42241809</v>
      </c>
      <c r="B9433" s="58" t="s">
        <v>8215</v>
      </c>
    </row>
    <row r="9434" spans="1:2" x14ac:dyDescent="0.25">
      <c r="A9434" s="57">
        <v>42241810</v>
      </c>
      <c r="B9434" s="58" t="s">
        <v>10635</v>
      </c>
    </row>
    <row r="9435" spans="1:2" x14ac:dyDescent="0.25">
      <c r="A9435" s="57">
        <v>42241811</v>
      </c>
      <c r="B9435" s="58" t="s">
        <v>12479</v>
      </c>
    </row>
    <row r="9436" spans="1:2" x14ac:dyDescent="0.25">
      <c r="A9436" s="57">
        <v>42241901</v>
      </c>
      <c r="B9436" s="58" t="s">
        <v>17690</v>
      </c>
    </row>
    <row r="9437" spans="1:2" x14ac:dyDescent="0.25">
      <c r="A9437" s="57">
        <v>42241902</v>
      </c>
      <c r="B9437" s="58" t="s">
        <v>3675</v>
      </c>
    </row>
    <row r="9438" spans="1:2" x14ac:dyDescent="0.25">
      <c r="A9438" s="57">
        <v>42242001</v>
      </c>
      <c r="B9438" s="58" t="s">
        <v>12881</v>
      </c>
    </row>
    <row r="9439" spans="1:2" x14ac:dyDescent="0.25">
      <c r="A9439" s="57">
        <v>42242002</v>
      </c>
      <c r="B9439" s="58" t="s">
        <v>7949</v>
      </c>
    </row>
    <row r="9440" spans="1:2" x14ac:dyDescent="0.25">
      <c r="A9440" s="57">
        <v>42242003</v>
      </c>
      <c r="B9440" s="58" t="s">
        <v>14957</v>
      </c>
    </row>
    <row r="9441" spans="1:2" x14ac:dyDescent="0.25">
      <c r="A9441" s="57">
        <v>42242004</v>
      </c>
      <c r="B9441" s="58" t="s">
        <v>16232</v>
      </c>
    </row>
    <row r="9442" spans="1:2" x14ac:dyDescent="0.25">
      <c r="A9442" s="57">
        <v>42242101</v>
      </c>
      <c r="B9442" s="58" t="s">
        <v>16780</v>
      </c>
    </row>
    <row r="9443" spans="1:2" x14ac:dyDescent="0.25">
      <c r="A9443" s="57">
        <v>42242102</v>
      </c>
      <c r="B9443" s="58" t="s">
        <v>904</v>
      </c>
    </row>
    <row r="9444" spans="1:2" x14ac:dyDescent="0.25">
      <c r="A9444" s="57">
        <v>42242103</v>
      </c>
      <c r="B9444" s="58" t="s">
        <v>13133</v>
      </c>
    </row>
    <row r="9445" spans="1:2" x14ac:dyDescent="0.25">
      <c r="A9445" s="57">
        <v>42242104</v>
      </c>
      <c r="B9445" s="58" t="s">
        <v>18787</v>
      </c>
    </row>
    <row r="9446" spans="1:2" x14ac:dyDescent="0.25">
      <c r="A9446" s="57">
        <v>42242105</v>
      </c>
      <c r="B9446" s="58" t="s">
        <v>9046</v>
      </c>
    </row>
    <row r="9447" spans="1:2" x14ac:dyDescent="0.25">
      <c r="A9447" s="57">
        <v>42242106</v>
      </c>
      <c r="B9447" s="58" t="s">
        <v>11470</v>
      </c>
    </row>
    <row r="9448" spans="1:2" x14ac:dyDescent="0.25">
      <c r="A9448" s="57">
        <v>42242107</v>
      </c>
      <c r="B9448" s="58" t="s">
        <v>5207</v>
      </c>
    </row>
    <row r="9449" spans="1:2" x14ac:dyDescent="0.25">
      <c r="A9449" s="57">
        <v>42242108</v>
      </c>
      <c r="B9449" s="58" t="s">
        <v>17144</v>
      </c>
    </row>
    <row r="9450" spans="1:2" x14ac:dyDescent="0.25">
      <c r="A9450" s="57">
        <v>42242109</v>
      </c>
      <c r="B9450" s="58" t="s">
        <v>7923</v>
      </c>
    </row>
    <row r="9451" spans="1:2" x14ac:dyDescent="0.25">
      <c r="A9451" s="57">
        <v>42242301</v>
      </c>
      <c r="B9451" s="58" t="s">
        <v>7046</v>
      </c>
    </row>
    <row r="9452" spans="1:2" x14ac:dyDescent="0.25">
      <c r="A9452" s="57">
        <v>42242302</v>
      </c>
      <c r="B9452" s="58" t="s">
        <v>5123</v>
      </c>
    </row>
    <row r="9453" spans="1:2" x14ac:dyDescent="0.25">
      <c r="A9453" s="57">
        <v>42251501</v>
      </c>
      <c r="B9453" s="58" t="s">
        <v>17112</v>
      </c>
    </row>
    <row r="9454" spans="1:2" x14ac:dyDescent="0.25">
      <c r="A9454" s="57">
        <v>42251502</v>
      </c>
      <c r="B9454" s="58" t="s">
        <v>6986</v>
      </c>
    </row>
    <row r="9455" spans="1:2" x14ac:dyDescent="0.25">
      <c r="A9455" s="57">
        <v>42251503</v>
      </c>
      <c r="B9455" s="58" t="s">
        <v>16721</v>
      </c>
    </row>
    <row r="9456" spans="1:2" x14ac:dyDescent="0.25">
      <c r="A9456" s="57">
        <v>42251504</v>
      </c>
      <c r="B9456" s="58" t="s">
        <v>8575</v>
      </c>
    </row>
    <row r="9457" spans="1:2" x14ac:dyDescent="0.25">
      <c r="A9457" s="57">
        <v>42251505</v>
      </c>
      <c r="B9457" s="58" t="s">
        <v>5835</v>
      </c>
    </row>
    <row r="9458" spans="1:2" x14ac:dyDescent="0.25">
      <c r="A9458" s="57">
        <v>42251506</v>
      </c>
      <c r="B9458" s="58" t="s">
        <v>10616</v>
      </c>
    </row>
    <row r="9459" spans="1:2" x14ac:dyDescent="0.25">
      <c r="A9459" s="57">
        <v>42251601</v>
      </c>
      <c r="B9459" s="58" t="s">
        <v>8205</v>
      </c>
    </row>
    <row r="9460" spans="1:2" x14ac:dyDescent="0.25">
      <c r="A9460" s="57">
        <v>42251602</v>
      </c>
      <c r="B9460" s="58" t="s">
        <v>13323</v>
      </c>
    </row>
    <row r="9461" spans="1:2" x14ac:dyDescent="0.25">
      <c r="A9461" s="57">
        <v>42251603</v>
      </c>
      <c r="B9461" s="58" t="s">
        <v>17233</v>
      </c>
    </row>
    <row r="9462" spans="1:2" x14ac:dyDescent="0.25">
      <c r="A9462" s="57">
        <v>42251604</v>
      </c>
      <c r="B9462" s="58" t="s">
        <v>14406</v>
      </c>
    </row>
    <row r="9463" spans="1:2" x14ac:dyDescent="0.25">
      <c r="A9463" s="57">
        <v>42251605</v>
      </c>
      <c r="B9463" s="58" t="s">
        <v>431</v>
      </c>
    </row>
    <row r="9464" spans="1:2" x14ac:dyDescent="0.25">
      <c r="A9464" s="57">
        <v>42251606</v>
      </c>
      <c r="B9464" s="58" t="s">
        <v>17527</v>
      </c>
    </row>
    <row r="9465" spans="1:2" x14ac:dyDescent="0.25">
      <c r="A9465" s="57">
        <v>42251607</v>
      </c>
      <c r="B9465" s="58" t="s">
        <v>8313</v>
      </c>
    </row>
    <row r="9466" spans="1:2" x14ac:dyDescent="0.25">
      <c r="A9466" s="57">
        <v>42251608</v>
      </c>
      <c r="B9466" s="58" t="s">
        <v>12351</v>
      </c>
    </row>
    <row r="9467" spans="1:2" x14ac:dyDescent="0.25">
      <c r="A9467" s="57">
        <v>42251609</v>
      </c>
      <c r="B9467" s="58" t="s">
        <v>17762</v>
      </c>
    </row>
    <row r="9468" spans="1:2" x14ac:dyDescent="0.25">
      <c r="A9468" s="57">
        <v>42251610</v>
      </c>
      <c r="B9468" s="58" t="s">
        <v>13767</v>
      </c>
    </row>
    <row r="9469" spans="1:2" x14ac:dyDescent="0.25">
      <c r="A9469" s="57">
        <v>42251611</v>
      </c>
      <c r="B9469" s="58" t="s">
        <v>12335</v>
      </c>
    </row>
    <row r="9470" spans="1:2" x14ac:dyDescent="0.25">
      <c r="A9470" s="57">
        <v>42251612</v>
      </c>
      <c r="B9470" s="58" t="s">
        <v>5884</v>
      </c>
    </row>
    <row r="9471" spans="1:2" x14ac:dyDescent="0.25">
      <c r="A9471" s="57">
        <v>42251613</v>
      </c>
      <c r="B9471" s="58" t="s">
        <v>7742</v>
      </c>
    </row>
    <row r="9472" spans="1:2" x14ac:dyDescent="0.25">
      <c r="A9472" s="57">
        <v>42251614</v>
      </c>
      <c r="B9472" s="58" t="s">
        <v>6767</v>
      </c>
    </row>
    <row r="9473" spans="1:2" x14ac:dyDescent="0.25">
      <c r="A9473" s="57">
        <v>42251615</v>
      </c>
      <c r="B9473" s="58" t="s">
        <v>10185</v>
      </c>
    </row>
    <row r="9474" spans="1:2" x14ac:dyDescent="0.25">
      <c r="A9474" s="57">
        <v>42251616</v>
      </c>
      <c r="B9474" s="58" t="s">
        <v>6513</v>
      </c>
    </row>
    <row r="9475" spans="1:2" x14ac:dyDescent="0.25">
      <c r="A9475" s="57">
        <v>42251617</v>
      </c>
      <c r="B9475" s="58" t="s">
        <v>10594</v>
      </c>
    </row>
    <row r="9476" spans="1:2" x14ac:dyDescent="0.25">
      <c r="A9476" s="57">
        <v>42251618</v>
      </c>
      <c r="B9476" s="58" t="s">
        <v>13162</v>
      </c>
    </row>
    <row r="9477" spans="1:2" x14ac:dyDescent="0.25">
      <c r="A9477" s="57">
        <v>42251619</v>
      </c>
      <c r="B9477" s="58" t="s">
        <v>2746</v>
      </c>
    </row>
    <row r="9478" spans="1:2" x14ac:dyDescent="0.25">
      <c r="A9478" s="57">
        <v>42251620</v>
      </c>
      <c r="B9478" s="58" t="s">
        <v>8716</v>
      </c>
    </row>
    <row r="9479" spans="1:2" x14ac:dyDescent="0.25">
      <c r="A9479" s="57">
        <v>42251621</v>
      </c>
      <c r="B9479" s="58" t="s">
        <v>15063</v>
      </c>
    </row>
    <row r="9480" spans="1:2" x14ac:dyDescent="0.25">
      <c r="A9480" s="57">
        <v>42251622</v>
      </c>
      <c r="B9480" s="58" t="s">
        <v>7466</v>
      </c>
    </row>
    <row r="9481" spans="1:2" x14ac:dyDescent="0.25">
      <c r="A9481" s="57">
        <v>42251623</v>
      </c>
      <c r="B9481" s="58" t="s">
        <v>58</v>
      </c>
    </row>
    <row r="9482" spans="1:2" x14ac:dyDescent="0.25">
      <c r="A9482" s="57">
        <v>42251624</v>
      </c>
      <c r="B9482" s="58" t="s">
        <v>13696</v>
      </c>
    </row>
    <row r="9483" spans="1:2" x14ac:dyDescent="0.25">
      <c r="A9483" s="57">
        <v>42251701</v>
      </c>
      <c r="B9483" s="58" t="s">
        <v>15123</v>
      </c>
    </row>
    <row r="9484" spans="1:2" x14ac:dyDescent="0.25">
      <c r="A9484" s="57">
        <v>42251702</v>
      </c>
      <c r="B9484" s="58" t="s">
        <v>8130</v>
      </c>
    </row>
    <row r="9485" spans="1:2" x14ac:dyDescent="0.25">
      <c r="A9485" s="57">
        <v>42251703</v>
      </c>
      <c r="B9485" s="58" t="s">
        <v>8284</v>
      </c>
    </row>
    <row r="9486" spans="1:2" x14ac:dyDescent="0.25">
      <c r="A9486" s="57">
        <v>42251704</v>
      </c>
      <c r="B9486" s="58" t="s">
        <v>12582</v>
      </c>
    </row>
    <row r="9487" spans="1:2" x14ac:dyDescent="0.25">
      <c r="A9487" s="57">
        <v>42251705</v>
      </c>
      <c r="B9487" s="58" t="s">
        <v>12748</v>
      </c>
    </row>
    <row r="9488" spans="1:2" x14ac:dyDescent="0.25">
      <c r="A9488" s="57">
        <v>42251706</v>
      </c>
      <c r="B9488" s="58" t="s">
        <v>13699</v>
      </c>
    </row>
    <row r="9489" spans="1:2" x14ac:dyDescent="0.25">
      <c r="A9489" s="57">
        <v>42251801</v>
      </c>
      <c r="B9489" s="58" t="s">
        <v>15300</v>
      </c>
    </row>
    <row r="9490" spans="1:2" x14ac:dyDescent="0.25">
      <c r="A9490" s="57">
        <v>42251802</v>
      </c>
      <c r="B9490" s="58" t="s">
        <v>7470</v>
      </c>
    </row>
    <row r="9491" spans="1:2" x14ac:dyDescent="0.25">
      <c r="A9491" s="57">
        <v>42251803</v>
      </c>
      <c r="B9491" s="58" t="s">
        <v>17988</v>
      </c>
    </row>
    <row r="9492" spans="1:2" x14ac:dyDescent="0.25">
      <c r="A9492" s="57">
        <v>42251804</v>
      </c>
      <c r="B9492" s="58" t="s">
        <v>12684</v>
      </c>
    </row>
    <row r="9493" spans="1:2" x14ac:dyDescent="0.25">
      <c r="A9493" s="57">
        <v>42251805</v>
      </c>
      <c r="B9493" s="58" t="s">
        <v>12064</v>
      </c>
    </row>
    <row r="9494" spans="1:2" x14ac:dyDescent="0.25">
      <c r="A9494" s="57">
        <v>42261501</v>
      </c>
      <c r="B9494" s="58" t="s">
        <v>2713</v>
      </c>
    </row>
    <row r="9495" spans="1:2" x14ac:dyDescent="0.25">
      <c r="A9495" s="57">
        <v>42261502</v>
      </c>
      <c r="B9495" s="58" t="s">
        <v>3262</v>
      </c>
    </row>
    <row r="9496" spans="1:2" x14ac:dyDescent="0.25">
      <c r="A9496" s="57">
        <v>42261503</v>
      </c>
      <c r="B9496" s="58" t="s">
        <v>6902</v>
      </c>
    </row>
    <row r="9497" spans="1:2" x14ac:dyDescent="0.25">
      <c r="A9497" s="57">
        <v>42261504</v>
      </c>
      <c r="B9497" s="58" t="s">
        <v>12728</v>
      </c>
    </row>
    <row r="9498" spans="1:2" x14ac:dyDescent="0.25">
      <c r="A9498" s="57">
        <v>42261505</v>
      </c>
      <c r="B9498" s="58" t="s">
        <v>7277</v>
      </c>
    </row>
    <row r="9499" spans="1:2" x14ac:dyDescent="0.25">
      <c r="A9499" s="57">
        <v>42261506</v>
      </c>
      <c r="B9499" s="58" t="s">
        <v>13706</v>
      </c>
    </row>
    <row r="9500" spans="1:2" x14ac:dyDescent="0.25">
      <c r="A9500" s="57">
        <v>42261507</v>
      </c>
      <c r="B9500" s="58" t="s">
        <v>3813</v>
      </c>
    </row>
    <row r="9501" spans="1:2" x14ac:dyDescent="0.25">
      <c r="A9501" s="57">
        <v>42261508</v>
      </c>
      <c r="B9501" s="58" t="s">
        <v>12607</v>
      </c>
    </row>
    <row r="9502" spans="1:2" x14ac:dyDescent="0.25">
      <c r="A9502" s="57">
        <v>42261509</v>
      </c>
      <c r="B9502" s="58" t="s">
        <v>84</v>
      </c>
    </row>
    <row r="9503" spans="1:2" x14ac:dyDescent="0.25">
      <c r="A9503" s="57">
        <v>42261510</v>
      </c>
      <c r="B9503" s="58" t="s">
        <v>17954</v>
      </c>
    </row>
    <row r="9504" spans="1:2" x14ac:dyDescent="0.25">
      <c r="A9504" s="57">
        <v>42261511</v>
      </c>
      <c r="B9504" s="58" t="s">
        <v>8647</v>
      </c>
    </row>
    <row r="9505" spans="1:2" x14ac:dyDescent="0.25">
      <c r="A9505" s="57">
        <v>42261512</v>
      </c>
      <c r="B9505" s="58" t="s">
        <v>11028</v>
      </c>
    </row>
    <row r="9506" spans="1:2" x14ac:dyDescent="0.25">
      <c r="A9506" s="57">
        <v>42261513</v>
      </c>
      <c r="B9506" s="58" t="s">
        <v>12477</v>
      </c>
    </row>
    <row r="9507" spans="1:2" x14ac:dyDescent="0.25">
      <c r="A9507" s="57">
        <v>42261514</v>
      </c>
      <c r="B9507" s="58" t="s">
        <v>5707</v>
      </c>
    </row>
    <row r="9508" spans="1:2" x14ac:dyDescent="0.25">
      <c r="A9508" s="57">
        <v>42261515</v>
      </c>
      <c r="B9508" s="58" t="s">
        <v>18676</v>
      </c>
    </row>
    <row r="9509" spans="1:2" x14ac:dyDescent="0.25">
      <c r="A9509" s="57">
        <v>42261516</v>
      </c>
      <c r="B9509" s="58" t="s">
        <v>5986</v>
      </c>
    </row>
    <row r="9510" spans="1:2" x14ac:dyDescent="0.25">
      <c r="A9510" s="57">
        <v>42261601</v>
      </c>
      <c r="B9510" s="58" t="s">
        <v>18006</v>
      </c>
    </row>
    <row r="9511" spans="1:2" x14ac:dyDescent="0.25">
      <c r="A9511" s="57">
        <v>42261602</v>
      </c>
      <c r="B9511" s="58" t="s">
        <v>8529</v>
      </c>
    </row>
    <row r="9512" spans="1:2" x14ac:dyDescent="0.25">
      <c r="A9512" s="57">
        <v>42261603</v>
      </c>
      <c r="B9512" s="58" t="s">
        <v>3447</v>
      </c>
    </row>
    <row r="9513" spans="1:2" x14ac:dyDescent="0.25">
      <c r="A9513" s="57">
        <v>42261604</v>
      </c>
      <c r="B9513" s="58" t="s">
        <v>1822</v>
      </c>
    </row>
    <row r="9514" spans="1:2" x14ac:dyDescent="0.25">
      <c r="A9514" s="57">
        <v>42261605</v>
      </c>
      <c r="B9514" s="58" t="s">
        <v>10226</v>
      </c>
    </row>
    <row r="9515" spans="1:2" x14ac:dyDescent="0.25">
      <c r="A9515" s="57">
        <v>42261606</v>
      </c>
      <c r="B9515" s="58" t="s">
        <v>17658</v>
      </c>
    </row>
    <row r="9516" spans="1:2" x14ac:dyDescent="0.25">
      <c r="A9516" s="57">
        <v>42261607</v>
      </c>
      <c r="B9516" s="58" t="s">
        <v>3752</v>
      </c>
    </row>
    <row r="9517" spans="1:2" x14ac:dyDescent="0.25">
      <c r="A9517" s="57">
        <v>42261608</v>
      </c>
      <c r="B9517" s="58" t="s">
        <v>876</v>
      </c>
    </row>
    <row r="9518" spans="1:2" x14ac:dyDescent="0.25">
      <c r="A9518" s="57">
        <v>42261609</v>
      </c>
      <c r="B9518" s="58" t="s">
        <v>9778</v>
      </c>
    </row>
    <row r="9519" spans="1:2" x14ac:dyDescent="0.25">
      <c r="A9519" s="57">
        <v>42261610</v>
      </c>
      <c r="B9519" s="58" t="s">
        <v>13577</v>
      </c>
    </row>
    <row r="9520" spans="1:2" x14ac:dyDescent="0.25">
      <c r="A9520" s="57">
        <v>42261611</v>
      </c>
      <c r="B9520" s="58" t="s">
        <v>688</v>
      </c>
    </row>
    <row r="9521" spans="1:2" x14ac:dyDescent="0.25">
      <c r="A9521" s="57">
        <v>42261612</v>
      </c>
      <c r="B9521" s="58" t="s">
        <v>15710</v>
      </c>
    </row>
    <row r="9522" spans="1:2" x14ac:dyDescent="0.25">
      <c r="A9522" s="57">
        <v>42261613</v>
      </c>
      <c r="B9522" s="58" t="s">
        <v>5064</v>
      </c>
    </row>
    <row r="9523" spans="1:2" x14ac:dyDescent="0.25">
      <c r="A9523" s="57">
        <v>42261701</v>
      </c>
      <c r="B9523" s="58" t="s">
        <v>18469</v>
      </c>
    </row>
    <row r="9524" spans="1:2" x14ac:dyDescent="0.25">
      <c r="A9524" s="57">
        <v>42261702</v>
      </c>
      <c r="B9524" s="58" t="s">
        <v>6169</v>
      </c>
    </row>
    <row r="9525" spans="1:2" x14ac:dyDescent="0.25">
      <c r="A9525" s="57">
        <v>42261703</v>
      </c>
      <c r="B9525" s="58" t="s">
        <v>12194</v>
      </c>
    </row>
    <row r="9526" spans="1:2" x14ac:dyDescent="0.25">
      <c r="A9526" s="57">
        <v>42261704</v>
      </c>
      <c r="B9526" s="58" t="s">
        <v>10116</v>
      </c>
    </row>
    <row r="9527" spans="1:2" x14ac:dyDescent="0.25">
      <c r="A9527" s="57">
        <v>42261705</v>
      </c>
      <c r="B9527" s="58" t="s">
        <v>1767</v>
      </c>
    </row>
    <row r="9528" spans="1:2" x14ac:dyDescent="0.25">
      <c r="A9528" s="57">
        <v>42261706</v>
      </c>
      <c r="B9528" s="58" t="s">
        <v>7480</v>
      </c>
    </row>
    <row r="9529" spans="1:2" x14ac:dyDescent="0.25">
      <c r="A9529" s="57">
        <v>42261707</v>
      </c>
      <c r="B9529" s="58" t="s">
        <v>15919</v>
      </c>
    </row>
    <row r="9530" spans="1:2" x14ac:dyDescent="0.25">
      <c r="A9530" s="57">
        <v>42261801</v>
      </c>
      <c r="B9530" s="58" t="s">
        <v>13379</v>
      </c>
    </row>
    <row r="9531" spans="1:2" x14ac:dyDescent="0.25">
      <c r="A9531" s="57">
        <v>42261802</v>
      </c>
      <c r="B9531" s="58" t="s">
        <v>17670</v>
      </c>
    </row>
    <row r="9532" spans="1:2" x14ac:dyDescent="0.25">
      <c r="A9532" s="57">
        <v>42261803</v>
      </c>
      <c r="B9532" s="58" t="s">
        <v>17250</v>
      </c>
    </row>
    <row r="9533" spans="1:2" x14ac:dyDescent="0.25">
      <c r="A9533" s="57">
        <v>42261804</v>
      </c>
      <c r="B9533" s="58" t="s">
        <v>5016</v>
      </c>
    </row>
    <row r="9534" spans="1:2" x14ac:dyDescent="0.25">
      <c r="A9534" s="57">
        <v>42261805</v>
      </c>
      <c r="B9534" s="58" t="s">
        <v>13541</v>
      </c>
    </row>
    <row r="9535" spans="1:2" x14ac:dyDescent="0.25">
      <c r="A9535" s="57">
        <v>42261806</v>
      </c>
      <c r="B9535" s="58" t="s">
        <v>11342</v>
      </c>
    </row>
    <row r="9536" spans="1:2" x14ac:dyDescent="0.25">
      <c r="A9536" s="57">
        <v>42261807</v>
      </c>
      <c r="B9536" s="58" t="s">
        <v>3032</v>
      </c>
    </row>
    <row r="9537" spans="1:2" x14ac:dyDescent="0.25">
      <c r="A9537" s="57">
        <v>42261808</v>
      </c>
      <c r="B9537" s="58" t="s">
        <v>6222</v>
      </c>
    </row>
    <row r="9538" spans="1:2" x14ac:dyDescent="0.25">
      <c r="A9538" s="57">
        <v>42261809</v>
      </c>
      <c r="B9538" s="58" t="s">
        <v>11939</v>
      </c>
    </row>
    <row r="9539" spans="1:2" x14ac:dyDescent="0.25">
      <c r="A9539" s="57">
        <v>42261810</v>
      </c>
      <c r="B9539" s="58" t="s">
        <v>11606</v>
      </c>
    </row>
    <row r="9540" spans="1:2" x14ac:dyDescent="0.25">
      <c r="A9540" s="57">
        <v>42261901</v>
      </c>
      <c r="B9540" s="58" t="s">
        <v>5506</v>
      </c>
    </row>
    <row r="9541" spans="1:2" x14ac:dyDescent="0.25">
      <c r="A9541" s="57">
        <v>42261902</v>
      </c>
      <c r="B9541" s="58" t="s">
        <v>17048</v>
      </c>
    </row>
    <row r="9542" spans="1:2" x14ac:dyDescent="0.25">
      <c r="A9542" s="57">
        <v>42261903</v>
      </c>
      <c r="B9542" s="58" t="s">
        <v>5556</v>
      </c>
    </row>
    <row r="9543" spans="1:2" x14ac:dyDescent="0.25">
      <c r="A9543" s="57">
        <v>42261904</v>
      </c>
      <c r="B9543" s="58" t="s">
        <v>12651</v>
      </c>
    </row>
    <row r="9544" spans="1:2" x14ac:dyDescent="0.25">
      <c r="A9544" s="57">
        <v>42262001</v>
      </c>
      <c r="B9544" s="58" t="s">
        <v>8729</v>
      </c>
    </row>
    <row r="9545" spans="1:2" x14ac:dyDescent="0.25">
      <c r="A9545" s="57">
        <v>42262002</v>
      </c>
      <c r="B9545" s="58" t="s">
        <v>10023</v>
      </c>
    </row>
    <row r="9546" spans="1:2" x14ac:dyDescent="0.25">
      <c r="A9546" s="57">
        <v>42262003</v>
      </c>
      <c r="B9546" s="58" t="s">
        <v>16760</v>
      </c>
    </row>
    <row r="9547" spans="1:2" x14ac:dyDescent="0.25">
      <c r="A9547" s="57">
        <v>42262004</v>
      </c>
      <c r="B9547" s="58" t="s">
        <v>15442</v>
      </c>
    </row>
    <row r="9548" spans="1:2" x14ac:dyDescent="0.25">
      <c r="A9548" s="57">
        <v>42262005</v>
      </c>
      <c r="B9548" s="58" t="s">
        <v>7815</v>
      </c>
    </row>
    <row r="9549" spans="1:2" x14ac:dyDescent="0.25">
      <c r="A9549" s="57">
        <v>42262006</v>
      </c>
      <c r="B9549" s="58" t="s">
        <v>15404</v>
      </c>
    </row>
    <row r="9550" spans="1:2" x14ac:dyDescent="0.25">
      <c r="A9550" s="57">
        <v>42262007</v>
      </c>
      <c r="B9550" s="58" t="s">
        <v>27</v>
      </c>
    </row>
    <row r="9551" spans="1:2" x14ac:dyDescent="0.25">
      <c r="A9551" s="57">
        <v>42262008</v>
      </c>
      <c r="B9551" s="58" t="s">
        <v>18386</v>
      </c>
    </row>
    <row r="9552" spans="1:2" x14ac:dyDescent="0.25">
      <c r="A9552" s="57">
        <v>42262101</v>
      </c>
      <c r="B9552" s="58" t="s">
        <v>2385</v>
      </c>
    </row>
    <row r="9553" spans="1:2" x14ac:dyDescent="0.25">
      <c r="A9553" s="57">
        <v>42262102</v>
      </c>
      <c r="B9553" s="58" t="s">
        <v>11978</v>
      </c>
    </row>
    <row r="9554" spans="1:2" x14ac:dyDescent="0.25">
      <c r="A9554" s="57">
        <v>42262103</v>
      </c>
      <c r="B9554" s="58" t="s">
        <v>1618</v>
      </c>
    </row>
    <row r="9555" spans="1:2" x14ac:dyDescent="0.25">
      <c r="A9555" s="57">
        <v>42262104</v>
      </c>
      <c r="B9555" s="58" t="s">
        <v>12461</v>
      </c>
    </row>
    <row r="9556" spans="1:2" x14ac:dyDescent="0.25">
      <c r="A9556" s="57">
        <v>42262105</v>
      </c>
      <c r="B9556" s="58" t="s">
        <v>3756</v>
      </c>
    </row>
    <row r="9557" spans="1:2" x14ac:dyDescent="0.25">
      <c r="A9557" s="57">
        <v>42271501</v>
      </c>
      <c r="B9557" s="58" t="s">
        <v>16183</v>
      </c>
    </row>
    <row r="9558" spans="1:2" x14ac:dyDescent="0.25">
      <c r="A9558" s="57">
        <v>42271502</v>
      </c>
      <c r="B9558" s="58" t="s">
        <v>17513</v>
      </c>
    </row>
    <row r="9559" spans="1:2" x14ac:dyDescent="0.25">
      <c r="A9559" s="57">
        <v>42271503</v>
      </c>
      <c r="B9559" s="58" t="s">
        <v>8831</v>
      </c>
    </row>
    <row r="9560" spans="1:2" x14ac:dyDescent="0.25">
      <c r="A9560" s="57">
        <v>42271504</v>
      </c>
      <c r="B9560" s="58" t="s">
        <v>17475</v>
      </c>
    </row>
    <row r="9561" spans="1:2" x14ac:dyDescent="0.25">
      <c r="A9561" s="57">
        <v>42271505</v>
      </c>
      <c r="B9561" s="58" t="s">
        <v>3455</v>
      </c>
    </row>
    <row r="9562" spans="1:2" x14ac:dyDescent="0.25">
      <c r="A9562" s="57">
        <v>42271506</v>
      </c>
      <c r="B9562" s="58" t="s">
        <v>10109</v>
      </c>
    </row>
    <row r="9563" spans="1:2" x14ac:dyDescent="0.25">
      <c r="A9563" s="57">
        <v>42271601</v>
      </c>
      <c r="B9563" s="58" t="s">
        <v>9154</v>
      </c>
    </row>
    <row r="9564" spans="1:2" x14ac:dyDescent="0.25">
      <c r="A9564" s="57">
        <v>42271602</v>
      </c>
      <c r="B9564" s="58" t="s">
        <v>485</v>
      </c>
    </row>
    <row r="9565" spans="1:2" x14ac:dyDescent="0.25">
      <c r="A9565" s="57">
        <v>42271603</v>
      </c>
      <c r="B9565" s="58" t="s">
        <v>547</v>
      </c>
    </row>
    <row r="9566" spans="1:2" x14ac:dyDescent="0.25">
      <c r="A9566" s="57">
        <v>42271604</v>
      </c>
      <c r="B9566" s="58" t="s">
        <v>13656</v>
      </c>
    </row>
    <row r="9567" spans="1:2" x14ac:dyDescent="0.25">
      <c r="A9567" s="57">
        <v>42271605</v>
      </c>
      <c r="B9567" s="58" t="s">
        <v>11058</v>
      </c>
    </row>
    <row r="9568" spans="1:2" x14ac:dyDescent="0.25">
      <c r="A9568" s="57">
        <v>42271606</v>
      </c>
      <c r="B9568" s="58" t="s">
        <v>3656</v>
      </c>
    </row>
    <row r="9569" spans="1:2" x14ac:dyDescent="0.25">
      <c r="A9569" s="57">
        <v>42271607</v>
      </c>
      <c r="B9569" s="58" t="s">
        <v>1994</v>
      </c>
    </row>
    <row r="9570" spans="1:2" x14ac:dyDescent="0.25">
      <c r="A9570" s="57">
        <v>42271608</v>
      </c>
      <c r="B9570" s="58" t="s">
        <v>4768</v>
      </c>
    </row>
    <row r="9571" spans="1:2" x14ac:dyDescent="0.25">
      <c r="A9571" s="57">
        <v>42271609</v>
      </c>
      <c r="B9571" s="58" t="s">
        <v>1438</v>
      </c>
    </row>
    <row r="9572" spans="1:2" x14ac:dyDescent="0.25">
      <c r="A9572" s="57">
        <v>42271610</v>
      </c>
      <c r="B9572" s="58" t="s">
        <v>15032</v>
      </c>
    </row>
    <row r="9573" spans="1:2" x14ac:dyDescent="0.25">
      <c r="A9573" s="57">
        <v>42271611</v>
      </c>
      <c r="B9573" s="58" t="s">
        <v>11750</v>
      </c>
    </row>
    <row r="9574" spans="1:2" x14ac:dyDescent="0.25">
      <c r="A9574" s="57">
        <v>42271612</v>
      </c>
      <c r="B9574" s="58" t="s">
        <v>16964</v>
      </c>
    </row>
    <row r="9575" spans="1:2" x14ac:dyDescent="0.25">
      <c r="A9575" s="57">
        <v>42271613</v>
      </c>
      <c r="B9575" s="58" t="s">
        <v>13685</v>
      </c>
    </row>
    <row r="9576" spans="1:2" x14ac:dyDescent="0.25">
      <c r="A9576" s="57">
        <v>42271614</v>
      </c>
      <c r="B9576" s="58" t="s">
        <v>834</v>
      </c>
    </row>
    <row r="9577" spans="1:2" x14ac:dyDescent="0.25">
      <c r="A9577" s="57">
        <v>42271615</v>
      </c>
      <c r="B9577" s="58" t="s">
        <v>2411</v>
      </c>
    </row>
    <row r="9578" spans="1:2" x14ac:dyDescent="0.25">
      <c r="A9578" s="57">
        <v>42271616</v>
      </c>
      <c r="B9578" s="58" t="s">
        <v>1339</v>
      </c>
    </row>
    <row r="9579" spans="1:2" x14ac:dyDescent="0.25">
      <c r="A9579" s="57">
        <v>42271617</v>
      </c>
      <c r="B9579" s="58" t="s">
        <v>10739</v>
      </c>
    </row>
    <row r="9580" spans="1:2" x14ac:dyDescent="0.25">
      <c r="A9580" s="57">
        <v>42271618</v>
      </c>
      <c r="B9580" s="58" t="s">
        <v>4274</v>
      </c>
    </row>
    <row r="9581" spans="1:2" x14ac:dyDescent="0.25">
      <c r="A9581" s="57">
        <v>42271701</v>
      </c>
      <c r="B9581" s="58" t="s">
        <v>6334</v>
      </c>
    </row>
    <row r="9582" spans="1:2" x14ac:dyDescent="0.25">
      <c r="A9582" s="57">
        <v>42271702</v>
      </c>
      <c r="B9582" s="58" t="s">
        <v>34</v>
      </c>
    </row>
    <row r="9583" spans="1:2" x14ac:dyDescent="0.25">
      <c r="A9583" s="57">
        <v>42271703</v>
      </c>
      <c r="B9583" s="58" t="s">
        <v>11575</v>
      </c>
    </row>
    <row r="9584" spans="1:2" x14ac:dyDescent="0.25">
      <c r="A9584" s="57">
        <v>42271704</v>
      </c>
      <c r="B9584" s="58" t="s">
        <v>12388</v>
      </c>
    </row>
    <row r="9585" spans="1:2" x14ac:dyDescent="0.25">
      <c r="A9585" s="57">
        <v>42271705</v>
      </c>
      <c r="B9585" s="58" t="s">
        <v>9030</v>
      </c>
    </row>
    <row r="9586" spans="1:2" x14ac:dyDescent="0.25">
      <c r="A9586" s="57">
        <v>42271706</v>
      </c>
      <c r="B9586" s="58" t="s">
        <v>10646</v>
      </c>
    </row>
    <row r="9587" spans="1:2" x14ac:dyDescent="0.25">
      <c r="A9587" s="57">
        <v>42271707</v>
      </c>
      <c r="B9587" s="58" t="s">
        <v>16809</v>
      </c>
    </row>
    <row r="9588" spans="1:2" x14ac:dyDescent="0.25">
      <c r="A9588" s="57">
        <v>42271708</v>
      </c>
      <c r="B9588" s="58" t="s">
        <v>2797</v>
      </c>
    </row>
    <row r="9589" spans="1:2" x14ac:dyDescent="0.25">
      <c r="A9589" s="57">
        <v>42271709</v>
      </c>
      <c r="B9589" s="58" t="s">
        <v>11602</v>
      </c>
    </row>
    <row r="9590" spans="1:2" x14ac:dyDescent="0.25">
      <c r="A9590" s="57">
        <v>42271710</v>
      </c>
      <c r="B9590" s="58" t="s">
        <v>11624</v>
      </c>
    </row>
    <row r="9591" spans="1:2" x14ac:dyDescent="0.25">
      <c r="A9591" s="57">
        <v>42271711</v>
      </c>
      <c r="B9591" s="58" t="s">
        <v>6065</v>
      </c>
    </row>
    <row r="9592" spans="1:2" x14ac:dyDescent="0.25">
      <c r="A9592" s="57">
        <v>42271712</v>
      </c>
      <c r="B9592" s="58" t="s">
        <v>16735</v>
      </c>
    </row>
    <row r="9593" spans="1:2" x14ac:dyDescent="0.25">
      <c r="A9593" s="57">
        <v>42271713</v>
      </c>
      <c r="B9593" s="58" t="s">
        <v>12389</v>
      </c>
    </row>
    <row r="9594" spans="1:2" x14ac:dyDescent="0.25">
      <c r="A9594" s="57">
        <v>42271714</v>
      </c>
      <c r="B9594" s="58" t="s">
        <v>1638</v>
      </c>
    </row>
    <row r="9595" spans="1:2" x14ac:dyDescent="0.25">
      <c r="A9595" s="57">
        <v>42271715</v>
      </c>
      <c r="B9595" s="58" t="s">
        <v>1867</v>
      </c>
    </row>
    <row r="9596" spans="1:2" x14ac:dyDescent="0.25">
      <c r="A9596" s="57">
        <v>42271716</v>
      </c>
      <c r="B9596" s="58" t="s">
        <v>7984</v>
      </c>
    </row>
    <row r="9597" spans="1:2" x14ac:dyDescent="0.25">
      <c r="A9597" s="57">
        <v>42271717</v>
      </c>
      <c r="B9597" s="58" t="s">
        <v>1355</v>
      </c>
    </row>
    <row r="9598" spans="1:2" x14ac:dyDescent="0.25">
      <c r="A9598" s="57">
        <v>42271718</v>
      </c>
      <c r="B9598" s="58" t="s">
        <v>7981</v>
      </c>
    </row>
    <row r="9599" spans="1:2" x14ac:dyDescent="0.25">
      <c r="A9599" s="57">
        <v>42271719</v>
      </c>
      <c r="B9599" s="58" t="s">
        <v>2789</v>
      </c>
    </row>
    <row r="9600" spans="1:2" x14ac:dyDescent="0.25">
      <c r="A9600" s="57">
        <v>42271720</v>
      </c>
      <c r="B9600" s="58" t="s">
        <v>11806</v>
      </c>
    </row>
    <row r="9601" spans="1:2" x14ac:dyDescent="0.25">
      <c r="A9601" s="57">
        <v>42271721</v>
      </c>
      <c r="B9601" s="58" t="s">
        <v>14330</v>
      </c>
    </row>
    <row r="9602" spans="1:2" x14ac:dyDescent="0.25">
      <c r="A9602" s="57">
        <v>42271801</v>
      </c>
      <c r="B9602" s="58" t="s">
        <v>15696</v>
      </c>
    </row>
    <row r="9603" spans="1:2" x14ac:dyDescent="0.25">
      <c r="A9603" s="57">
        <v>42271802</v>
      </c>
      <c r="B9603" s="58" t="s">
        <v>6635</v>
      </c>
    </row>
    <row r="9604" spans="1:2" x14ac:dyDescent="0.25">
      <c r="A9604" s="57">
        <v>42271803</v>
      </c>
      <c r="B9604" s="58" t="s">
        <v>15848</v>
      </c>
    </row>
    <row r="9605" spans="1:2" x14ac:dyDescent="0.25">
      <c r="A9605" s="57">
        <v>42271901</v>
      </c>
      <c r="B9605" s="58" t="s">
        <v>4128</v>
      </c>
    </row>
    <row r="9606" spans="1:2" x14ac:dyDescent="0.25">
      <c r="A9606" s="57">
        <v>42271902</v>
      </c>
      <c r="B9606" s="58" t="s">
        <v>6974</v>
      </c>
    </row>
    <row r="9607" spans="1:2" x14ac:dyDescent="0.25">
      <c r="A9607" s="57">
        <v>42271903</v>
      </c>
      <c r="B9607" s="58" t="s">
        <v>9099</v>
      </c>
    </row>
    <row r="9608" spans="1:2" x14ac:dyDescent="0.25">
      <c r="A9608" s="57">
        <v>42271904</v>
      </c>
      <c r="B9608" s="58" t="s">
        <v>6332</v>
      </c>
    </row>
    <row r="9609" spans="1:2" x14ac:dyDescent="0.25">
      <c r="A9609" s="57">
        <v>42271905</v>
      </c>
      <c r="B9609" s="58" t="s">
        <v>16500</v>
      </c>
    </row>
    <row r="9610" spans="1:2" x14ac:dyDescent="0.25">
      <c r="A9610" s="57">
        <v>42271906</v>
      </c>
      <c r="B9610" s="58" t="s">
        <v>16324</v>
      </c>
    </row>
    <row r="9611" spans="1:2" x14ac:dyDescent="0.25">
      <c r="A9611" s="57">
        <v>42271907</v>
      </c>
      <c r="B9611" s="58" t="s">
        <v>12343</v>
      </c>
    </row>
    <row r="9612" spans="1:2" x14ac:dyDescent="0.25">
      <c r="A9612" s="57">
        <v>42271908</v>
      </c>
      <c r="B9612" s="58" t="s">
        <v>3994</v>
      </c>
    </row>
    <row r="9613" spans="1:2" x14ac:dyDescent="0.25">
      <c r="A9613" s="57">
        <v>42271909</v>
      </c>
      <c r="B9613" s="58" t="s">
        <v>5300</v>
      </c>
    </row>
    <row r="9614" spans="1:2" x14ac:dyDescent="0.25">
      <c r="A9614" s="57">
        <v>42271910</v>
      </c>
      <c r="B9614" s="58" t="s">
        <v>2345</v>
      </c>
    </row>
    <row r="9615" spans="1:2" x14ac:dyDescent="0.25">
      <c r="A9615" s="57">
        <v>42271911</v>
      </c>
      <c r="B9615" s="58" t="s">
        <v>14230</v>
      </c>
    </row>
    <row r="9616" spans="1:2" x14ac:dyDescent="0.25">
      <c r="A9616" s="57">
        <v>42271912</v>
      </c>
      <c r="B9616" s="58" t="s">
        <v>14129</v>
      </c>
    </row>
    <row r="9617" spans="1:2" x14ac:dyDescent="0.25">
      <c r="A9617" s="57">
        <v>42271913</v>
      </c>
      <c r="B9617" s="58" t="s">
        <v>13822</v>
      </c>
    </row>
    <row r="9618" spans="1:2" x14ac:dyDescent="0.25">
      <c r="A9618" s="57">
        <v>42271914</v>
      </c>
      <c r="B9618" s="58" t="s">
        <v>15943</v>
      </c>
    </row>
    <row r="9619" spans="1:2" x14ac:dyDescent="0.25">
      <c r="A9619" s="57">
        <v>42271915</v>
      </c>
      <c r="B9619" s="58" t="s">
        <v>12038</v>
      </c>
    </row>
    <row r="9620" spans="1:2" x14ac:dyDescent="0.25">
      <c r="A9620" s="57">
        <v>42272001</v>
      </c>
      <c r="B9620" s="58" t="s">
        <v>3092</v>
      </c>
    </row>
    <row r="9621" spans="1:2" x14ac:dyDescent="0.25">
      <c r="A9621" s="57">
        <v>42272002</v>
      </c>
      <c r="B9621" s="58" t="s">
        <v>1770</v>
      </c>
    </row>
    <row r="9622" spans="1:2" x14ac:dyDescent="0.25">
      <c r="A9622" s="57">
        <v>42272003</v>
      </c>
      <c r="B9622" s="58" t="s">
        <v>15459</v>
      </c>
    </row>
    <row r="9623" spans="1:2" x14ac:dyDescent="0.25">
      <c r="A9623" s="57">
        <v>42272004</v>
      </c>
      <c r="B9623" s="58" t="s">
        <v>4145</v>
      </c>
    </row>
    <row r="9624" spans="1:2" x14ac:dyDescent="0.25">
      <c r="A9624" s="57">
        <v>42272005</v>
      </c>
      <c r="B9624" s="58" t="s">
        <v>14904</v>
      </c>
    </row>
    <row r="9625" spans="1:2" x14ac:dyDescent="0.25">
      <c r="A9625" s="57">
        <v>42272006</v>
      </c>
      <c r="B9625" s="58" t="s">
        <v>5191</v>
      </c>
    </row>
    <row r="9626" spans="1:2" x14ac:dyDescent="0.25">
      <c r="A9626" s="57">
        <v>42272007</v>
      </c>
      <c r="B9626" s="58" t="s">
        <v>717</v>
      </c>
    </row>
    <row r="9627" spans="1:2" x14ac:dyDescent="0.25">
      <c r="A9627" s="57">
        <v>42272008</v>
      </c>
      <c r="B9627" s="58" t="s">
        <v>9434</v>
      </c>
    </row>
    <row r="9628" spans="1:2" x14ac:dyDescent="0.25">
      <c r="A9628" s="57">
        <v>42272009</v>
      </c>
      <c r="B9628" s="58" t="s">
        <v>1599</v>
      </c>
    </row>
    <row r="9629" spans="1:2" x14ac:dyDescent="0.25">
      <c r="A9629" s="57">
        <v>42272010</v>
      </c>
      <c r="B9629" s="58" t="s">
        <v>9362</v>
      </c>
    </row>
    <row r="9630" spans="1:2" x14ac:dyDescent="0.25">
      <c r="A9630" s="57">
        <v>42272011</v>
      </c>
      <c r="B9630" s="58" t="s">
        <v>11689</v>
      </c>
    </row>
    <row r="9631" spans="1:2" x14ac:dyDescent="0.25">
      <c r="A9631" s="57">
        <v>42272012</v>
      </c>
      <c r="B9631" s="58" t="s">
        <v>18721</v>
      </c>
    </row>
    <row r="9632" spans="1:2" x14ac:dyDescent="0.25">
      <c r="A9632" s="57">
        <v>42272013</v>
      </c>
      <c r="B9632" s="58" t="s">
        <v>9389</v>
      </c>
    </row>
    <row r="9633" spans="1:2" x14ac:dyDescent="0.25">
      <c r="A9633" s="57">
        <v>42272014</v>
      </c>
      <c r="B9633" s="58" t="s">
        <v>284</v>
      </c>
    </row>
    <row r="9634" spans="1:2" x14ac:dyDescent="0.25">
      <c r="A9634" s="57">
        <v>42272015</v>
      </c>
      <c r="B9634" s="58" t="s">
        <v>13875</v>
      </c>
    </row>
    <row r="9635" spans="1:2" x14ac:dyDescent="0.25">
      <c r="A9635" s="57">
        <v>42272016</v>
      </c>
      <c r="B9635" s="58" t="s">
        <v>16693</v>
      </c>
    </row>
    <row r="9636" spans="1:2" x14ac:dyDescent="0.25">
      <c r="A9636" s="57">
        <v>42272017</v>
      </c>
      <c r="B9636" s="58" t="s">
        <v>15051</v>
      </c>
    </row>
    <row r="9637" spans="1:2" x14ac:dyDescent="0.25">
      <c r="A9637" s="57">
        <v>42272101</v>
      </c>
      <c r="B9637" s="58" t="s">
        <v>10829</v>
      </c>
    </row>
    <row r="9638" spans="1:2" x14ac:dyDescent="0.25">
      <c r="A9638" s="57">
        <v>42272102</v>
      </c>
      <c r="B9638" s="58" t="s">
        <v>14019</v>
      </c>
    </row>
    <row r="9639" spans="1:2" x14ac:dyDescent="0.25">
      <c r="A9639" s="57">
        <v>42272201</v>
      </c>
      <c r="B9639" s="58" t="s">
        <v>6884</v>
      </c>
    </row>
    <row r="9640" spans="1:2" x14ac:dyDescent="0.25">
      <c r="A9640" s="57">
        <v>42272202</v>
      </c>
      <c r="B9640" s="58" t="s">
        <v>8352</v>
      </c>
    </row>
    <row r="9641" spans="1:2" x14ac:dyDescent="0.25">
      <c r="A9641" s="57">
        <v>42272203</v>
      </c>
      <c r="B9641" s="58" t="s">
        <v>18669</v>
      </c>
    </row>
    <row r="9642" spans="1:2" x14ac:dyDescent="0.25">
      <c r="A9642" s="57">
        <v>42272204</v>
      </c>
      <c r="B9642" s="58" t="s">
        <v>5666</v>
      </c>
    </row>
    <row r="9643" spans="1:2" x14ac:dyDescent="0.25">
      <c r="A9643" s="57">
        <v>42272205</v>
      </c>
      <c r="B9643" s="58" t="s">
        <v>2121</v>
      </c>
    </row>
    <row r="9644" spans="1:2" x14ac:dyDescent="0.25">
      <c r="A9644" s="57">
        <v>42272206</v>
      </c>
      <c r="B9644" s="58" t="s">
        <v>1999</v>
      </c>
    </row>
    <row r="9645" spans="1:2" x14ac:dyDescent="0.25">
      <c r="A9645" s="57">
        <v>42272207</v>
      </c>
      <c r="B9645" s="58" t="s">
        <v>17476</v>
      </c>
    </row>
    <row r="9646" spans="1:2" x14ac:dyDescent="0.25">
      <c r="A9646" s="57">
        <v>42272208</v>
      </c>
      <c r="B9646" s="58" t="s">
        <v>15013</v>
      </c>
    </row>
    <row r="9647" spans="1:2" x14ac:dyDescent="0.25">
      <c r="A9647" s="57">
        <v>42272209</v>
      </c>
      <c r="B9647" s="58" t="s">
        <v>14695</v>
      </c>
    </row>
    <row r="9648" spans="1:2" x14ac:dyDescent="0.25">
      <c r="A9648" s="57">
        <v>42272210</v>
      </c>
      <c r="B9648" s="58" t="s">
        <v>4524</v>
      </c>
    </row>
    <row r="9649" spans="1:2" x14ac:dyDescent="0.25">
      <c r="A9649" s="57">
        <v>42272211</v>
      </c>
      <c r="B9649" s="58" t="s">
        <v>30</v>
      </c>
    </row>
    <row r="9650" spans="1:2" x14ac:dyDescent="0.25">
      <c r="A9650" s="57">
        <v>42272212</v>
      </c>
      <c r="B9650" s="58" t="s">
        <v>16628</v>
      </c>
    </row>
    <row r="9651" spans="1:2" x14ac:dyDescent="0.25">
      <c r="A9651" s="57">
        <v>42272213</v>
      </c>
      <c r="B9651" s="58" t="s">
        <v>16821</v>
      </c>
    </row>
    <row r="9652" spans="1:2" x14ac:dyDescent="0.25">
      <c r="A9652" s="57">
        <v>42272214</v>
      </c>
      <c r="B9652" s="58" t="s">
        <v>1707</v>
      </c>
    </row>
    <row r="9653" spans="1:2" x14ac:dyDescent="0.25">
      <c r="A9653" s="57">
        <v>42272215</v>
      </c>
      <c r="B9653" s="58" t="s">
        <v>17811</v>
      </c>
    </row>
    <row r="9654" spans="1:2" x14ac:dyDescent="0.25">
      <c r="A9654" s="57">
        <v>42272216</v>
      </c>
      <c r="B9654" s="58" t="s">
        <v>16752</v>
      </c>
    </row>
    <row r="9655" spans="1:2" x14ac:dyDescent="0.25">
      <c r="A9655" s="57">
        <v>42272217</v>
      </c>
      <c r="B9655" s="58" t="s">
        <v>3695</v>
      </c>
    </row>
    <row r="9656" spans="1:2" x14ac:dyDescent="0.25">
      <c r="A9656" s="57">
        <v>42272218</v>
      </c>
      <c r="B9656" s="58" t="s">
        <v>7135</v>
      </c>
    </row>
    <row r="9657" spans="1:2" x14ac:dyDescent="0.25">
      <c r="A9657" s="57">
        <v>42272219</v>
      </c>
      <c r="B9657" s="58" t="s">
        <v>16786</v>
      </c>
    </row>
    <row r="9658" spans="1:2" x14ac:dyDescent="0.25">
      <c r="A9658" s="57">
        <v>42272220</v>
      </c>
      <c r="B9658" s="58" t="s">
        <v>3558</v>
      </c>
    </row>
    <row r="9659" spans="1:2" x14ac:dyDescent="0.25">
      <c r="A9659" s="57">
        <v>42272221</v>
      </c>
      <c r="B9659" s="58" t="s">
        <v>14447</v>
      </c>
    </row>
    <row r="9660" spans="1:2" x14ac:dyDescent="0.25">
      <c r="A9660" s="57">
        <v>42272222</v>
      </c>
      <c r="B9660" s="58" t="s">
        <v>13478</v>
      </c>
    </row>
    <row r="9661" spans="1:2" x14ac:dyDescent="0.25">
      <c r="A9661" s="57">
        <v>42272223</v>
      </c>
      <c r="B9661" s="58" t="s">
        <v>18240</v>
      </c>
    </row>
    <row r="9662" spans="1:2" x14ac:dyDescent="0.25">
      <c r="A9662" s="57">
        <v>42272224</v>
      </c>
      <c r="B9662" s="58" t="s">
        <v>17401</v>
      </c>
    </row>
    <row r="9663" spans="1:2" x14ac:dyDescent="0.25">
      <c r="A9663" s="57">
        <v>42272225</v>
      </c>
      <c r="B9663" s="58" t="s">
        <v>2937</v>
      </c>
    </row>
    <row r="9664" spans="1:2" x14ac:dyDescent="0.25">
      <c r="A9664" s="57">
        <v>42272301</v>
      </c>
      <c r="B9664" s="58" t="s">
        <v>11586</v>
      </c>
    </row>
    <row r="9665" spans="1:2" x14ac:dyDescent="0.25">
      <c r="A9665" s="57">
        <v>42272302</v>
      </c>
      <c r="B9665" s="58" t="s">
        <v>9366</v>
      </c>
    </row>
    <row r="9666" spans="1:2" x14ac:dyDescent="0.25">
      <c r="A9666" s="57">
        <v>42272303</v>
      </c>
      <c r="B9666" s="58" t="s">
        <v>12521</v>
      </c>
    </row>
    <row r="9667" spans="1:2" x14ac:dyDescent="0.25">
      <c r="A9667" s="57">
        <v>42272304</v>
      </c>
      <c r="B9667" s="58" t="s">
        <v>3658</v>
      </c>
    </row>
    <row r="9668" spans="1:2" x14ac:dyDescent="0.25">
      <c r="A9668" s="57">
        <v>42272305</v>
      </c>
      <c r="B9668" s="58" t="s">
        <v>3166</v>
      </c>
    </row>
    <row r="9669" spans="1:2" x14ac:dyDescent="0.25">
      <c r="A9669" s="57">
        <v>42272306</v>
      </c>
      <c r="B9669" s="58" t="s">
        <v>14145</v>
      </c>
    </row>
    <row r="9670" spans="1:2" x14ac:dyDescent="0.25">
      <c r="A9670" s="57">
        <v>42272307</v>
      </c>
      <c r="B9670" s="58" t="s">
        <v>15016</v>
      </c>
    </row>
    <row r="9671" spans="1:2" x14ac:dyDescent="0.25">
      <c r="A9671" s="57">
        <v>42272401</v>
      </c>
      <c r="B9671" s="58" t="s">
        <v>14542</v>
      </c>
    </row>
    <row r="9672" spans="1:2" x14ac:dyDescent="0.25">
      <c r="A9672" s="57">
        <v>42272402</v>
      </c>
      <c r="B9672" s="58" t="s">
        <v>7487</v>
      </c>
    </row>
    <row r="9673" spans="1:2" x14ac:dyDescent="0.25">
      <c r="A9673" s="57">
        <v>42272403</v>
      </c>
      <c r="B9673" s="58" t="s">
        <v>3734</v>
      </c>
    </row>
    <row r="9674" spans="1:2" x14ac:dyDescent="0.25">
      <c r="A9674" s="57">
        <v>42272404</v>
      </c>
      <c r="B9674" s="58" t="s">
        <v>14800</v>
      </c>
    </row>
    <row r="9675" spans="1:2" x14ac:dyDescent="0.25">
      <c r="A9675" s="57">
        <v>42272501</v>
      </c>
      <c r="B9675" s="58" t="s">
        <v>9140</v>
      </c>
    </row>
    <row r="9676" spans="1:2" x14ac:dyDescent="0.25">
      <c r="A9676" s="57">
        <v>42272502</v>
      </c>
      <c r="B9676" s="58" t="s">
        <v>16376</v>
      </c>
    </row>
    <row r="9677" spans="1:2" x14ac:dyDescent="0.25">
      <c r="A9677" s="57">
        <v>42272503</v>
      </c>
      <c r="B9677" s="58" t="s">
        <v>2315</v>
      </c>
    </row>
    <row r="9678" spans="1:2" x14ac:dyDescent="0.25">
      <c r="A9678" s="57">
        <v>42272504</v>
      </c>
      <c r="B9678" s="58" t="s">
        <v>568</v>
      </c>
    </row>
    <row r="9679" spans="1:2" x14ac:dyDescent="0.25">
      <c r="A9679" s="57">
        <v>42272505</v>
      </c>
      <c r="B9679" s="58" t="s">
        <v>5935</v>
      </c>
    </row>
    <row r="9680" spans="1:2" x14ac:dyDescent="0.25">
      <c r="A9680" s="57">
        <v>42272506</v>
      </c>
      <c r="B9680" s="58" t="s">
        <v>7174</v>
      </c>
    </row>
    <row r="9681" spans="1:2" x14ac:dyDescent="0.25">
      <c r="A9681" s="57">
        <v>42272507</v>
      </c>
      <c r="B9681" s="58" t="s">
        <v>1557</v>
      </c>
    </row>
    <row r="9682" spans="1:2" x14ac:dyDescent="0.25">
      <c r="A9682" s="57">
        <v>42272508</v>
      </c>
      <c r="B9682" s="58" t="s">
        <v>13846</v>
      </c>
    </row>
    <row r="9683" spans="1:2" x14ac:dyDescent="0.25">
      <c r="A9683" s="57">
        <v>42281501</v>
      </c>
      <c r="B9683" s="58" t="s">
        <v>2579</v>
      </c>
    </row>
    <row r="9684" spans="1:2" x14ac:dyDescent="0.25">
      <c r="A9684" s="57">
        <v>42281502</v>
      </c>
      <c r="B9684" s="58" t="s">
        <v>1477</v>
      </c>
    </row>
    <row r="9685" spans="1:2" x14ac:dyDescent="0.25">
      <c r="A9685" s="57">
        <v>42281503</v>
      </c>
      <c r="B9685" s="58" t="s">
        <v>4990</v>
      </c>
    </row>
    <row r="9686" spans="1:2" x14ac:dyDescent="0.25">
      <c r="A9686" s="57">
        <v>42281504</v>
      </c>
      <c r="B9686" s="58" t="s">
        <v>9459</v>
      </c>
    </row>
    <row r="9687" spans="1:2" x14ac:dyDescent="0.25">
      <c r="A9687" s="57">
        <v>42281505</v>
      </c>
      <c r="B9687" s="58" t="s">
        <v>1792</v>
      </c>
    </row>
    <row r="9688" spans="1:2" x14ac:dyDescent="0.25">
      <c r="A9688" s="57">
        <v>42281506</v>
      </c>
      <c r="B9688" s="58" t="s">
        <v>3038</v>
      </c>
    </row>
    <row r="9689" spans="1:2" x14ac:dyDescent="0.25">
      <c r="A9689" s="57">
        <v>42281507</v>
      </c>
      <c r="B9689" s="58" t="s">
        <v>2224</v>
      </c>
    </row>
    <row r="9690" spans="1:2" x14ac:dyDescent="0.25">
      <c r="A9690" s="57">
        <v>42281508</v>
      </c>
      <c r="B9690" s="58" t="s">
        <v>454</v>
      </c>
    </row>
    <row r="9691" spans="1:2" x14ac:dyDescent="0.25">
      <c r="A9691" s="57">
        <v>42281509</v>
      </c>
      <c r="B9691" s="58" t="s">
        <v>18286</v>
      </c>
    </row>
    <row r="9692" spans="1:2" x14ac:dyDescent="0.25">
      <c r="A9692" s="57">
        <v>42281510</v>
      </c>
      <c r="B9692" s="58" t="s">
        <v>10811</v>
      </c>
    </row>
    <row r="9693" spans="1:2" x14ac:dyDescent="0.25">
      <c r="A9693" s="57">
        <v>42281511</v>
      </c>
      <c r="B9693" s="58" t="s">
        <v>9493</v>
      </c>
    </row>
    <row r="9694" spans="1:2" x14ac:dyDescent="0.25">
      <c r="A9694" s="57">
        <v>42281512</v>
      </c>
      <c r="B9694" s="58" t="s">
        <v>11239</v>
      </c>
    </row>
    <row r="9695" spans="1:2" x14ac:dyDescent="0.25">
      <c r="A9695" s="57">
        <v>42281513</v>
      </c>
      <c r="B9695" s="58" t="s">
        <v>18613</v>
      </c>
    </row>
    <row r="9696" spans="1:2" x14ac:dyDescent="0.25">
      <c r="A9696" s="57">
        <v>42281514</v>
      </c>
      <c r="B9696" s="58" t="s">
        <v>9490</v>
      </c>
    </row>
    <row r="9697" spans="1:2" x14ac:dyDescent="0.25">
      <c r="A9697" s="57">
        <v>42281515</v>
      </c>
      <c r="B9697" s="58" t="s">
        <v>16326</v>
      </c>
    </row>
    <row r="9698" spans="1:2" x14ac:dyDescent="0.25">
      <c r="A9698" s="57">
        <v>42281516</v>
      </c>
      <c r="B9698" s="58" t="s">
        <v>849</v>
      </c>
    </row>
    <row r="9699" spans="1:2" x14ac:dyDescent="0.25">
      <c r="A9699" s="57">
        <v>42281517</v>
      </c>
      <c r="B9699" s="58" t="s">
        <v>7577</v>
      </c>
    </row>
    <row r="9700" spans="1:2" x14ac:dyDescent="0.25">
      <c r="A9700" s="57">
        <v>42281518</v>
      </c>
      <c r="B9700" s="58" t="s">
        <v>16351</v>
      </c>
    </row>
    <row r="9701" spans="1:2" x14ac:dyDescent="0.25">
      <c r="A9701" s="57">
        <v>42281519</v>
      </c>
      <c r="B9701" s="58" t="s">
        <v>15232</v>
      </c>
    </row>
    <row r="9702" spans="1:2" x14ac:dyDescent="0.25">
      <c r="A9702" s="57">
        <v>42281520</v>
      </c>
      <c r="B9702" s="58" t="s">
        <v>9879</v>
      </c>
    </row>
    <row r="9703" spans="1:2" x14ac:dyDescent="0.25">
      <c r="A9703" s="57">
        <v>42281521</v>
      </c>
      <c r="B9703" s="58" t="s">
        <v>16440</v>
      </c>
    </row>
    <row r="9704" spans="1:2" x14ac:dyDescent="0.25">
      <c r="A9704" s="57">
        <v>42281522</v>
      </c>
      <c r="B9704" s="58" t="s">
        <v>3359</v>
      </c>
    </row>
    <row r="9705" spans="1:2" x14ac:dyDescent="0.25">
      <c r="A9705" s="57">
        <v>42281523</v>
      </c>
      <c r="B9705" s="58" t="s">
        <v>422</v>
      </c>
    </row>
    <row r="9706" spans="1:2" x14ac:dyDescent="0.25">
      <c r="A9706" s="57">
        <v>42281524</v>
      </c>
      <c r="B9706" s="58" t="s">
        <v>16913</v>
      </c>
    </row>
    <row r="9707" spans="1:2" x14ac:dyDescent="0.25">
      <c r="A9707" s="57">
        <v>42281601</v>
      </c>
      <c r="B9707" s="58" t="s">
        <v>18747</v>
      </c>
    </row>
    <row r="9708" spans="1:2" x14ac:dyDescent="0.25">
      <c r="A9708" s="57">
        <v>42281602</v>
      </c>
      <c r="B9708" s="58" t="s">
        <v>14510</v>
      </c>
    </row>
    <row r="9709" spans="1:2" x14ac:dyDescent="0.25">
      <c r="A9709" s="57">
        <v>42281603</v>
      </c>
      <c r="B9709" s="58" t="s">
        <v>18728</v>
      </c>
    </row>
    <row r="9710" spans="1:2" x14ac:dyDescent="0.25">
      <c r="A9710" s="57">
        <v>42281604</v>
      </c>
      <c r="B9710" s="58" t="s">
        <v>7753</v>
      </c>
    </row>
    <row r="9711" spans="1:2" x14ac:dyDescent="0.25">
      <c r="A9711" s="57">
        <v>42281605</v>
      </c>
      <c r="B9711" s="58" t="s">
        <v>62</v>
      </c>
    </row>
    <row r="9712" spans="1:2" x14ac:dyDescent="0.25">
      <c r="A9712" s="57">
        <v>42281606</v>
      </c>
      <c r="B9712" s="58" t="s">
        <v>12610</v>
      </c>
    </row>
    <row r="9713" spans="1:2" x14ac:dyDescent="0.25">
      <c r="A9713" s="57">
        <v>42281701</v>
      </c>
      <c r="B9713" s="58" t="s">
        <v>17349</v>
      </c>
    </row>
    <row r="9714" spans="1:2" x14ac:dyDescent="0.25">
      <c r="A9714" s="57">
        <v>42281702</v>
      </c>
      <c r="B9714" s="58" t="s">
        <v>12675</v>
      </c>
    </row>
    <row r="9715" spans="1:2" x14ac:dyDescent="0.25">
      <c r="A9715" s="57">
        <v>42281703</v>
      </c>
      <c r="B9715" s="58" t="s">
        <v>12483</v>
      </c>
    </row>
    <row r="9716" spans="1:2" x14ac:dyDescent="0.25">
      <c r="A9716" s="57">
        <v>42281704</v>
      </c>
      <c r="B9716" s="58" t="s">
        <v>15551</v>
      </c>
    </row>
    <row r="9717" spans="1:2" x14ac:dyDescent="0.25">
      <c r="A9717" s="57">
        <v>42281705</v>
      </c>
      <c r="B9717" s="58" t="s">
        <v>10296</v>
      </c>
    </row>
    <row r="9718" spans="1:2" x14ac:dyDescent="0.25">
      <c r="A9718" s="57">
        <v>42281706</v>
      </c>
      <c r="B9718" s="58" t="s">
        <v>8192</v>
      </c>
    </row>
    <row r="9719" spans="1:2" x14ac:dyDescent="0.25">
      <c r="A9719" s="57">
        <v>42281707</v>
      </c>
      <c r="B9719" s="58" t="s">
        <v>4176</v>
      </c>
    </row>
    <row r="9720" spans="1:2" x14ac:dyDescent="0.25">
      <c r="A9720" s="57">
        <v>42281708</v>
      </c>
      <c r="B9720" s="58" t="s">
        <v>3033</v>
      </c>
    </row>
    <row r="9721" spans="1:2" x14ac:dyDescent="0.25">
      <c r="A9721" s="57">
        <v>42281709</v>
      </c>
      <c r="B9721" s="58" t="s">
        <v>996</v>
      </c>
    </row>
    <row r="9722" spans="1:2" x14ac:dyDescent="0.25">
      <c r="A9722" s="57">
        <v>42281710</v>
      </c>
      <c r="B9722" s="58" t="s">
        <v>5590</v>
      </c>
    </row>
    <row r="9723" spans="1:2" x14ac:dyDescent="0.25">
      <c r="A9723" s="57">
        <v>42281711</v>
      </c>
      <c r="B9723" s="58" t="s">
        <v>9591</v>
      </c>
    </row>
    <row r="9724" spans="1:2" x14ac:dyDescent="0.25">
      <c r="A9724" s="57">
        <v>42281712</v>
      </c>
      <c r="B9724" s="58" t="s">
        <v>9286</v>
      </c>
    </row>
    <row r="9725" spans="1:2" x14ac:dyDescent="0.25">
      <c r="A9725" s="57">
        <v>42281713</v>
      </c>
      <c r="B9725" s="58" t="s">
        <v>2640</v>
      </c>
    </row>
    <row r="9726" spans="1:2" x14ac:dyDescent="0.25">
      <c r="A9726" s="57">
        <v>42281801</v>
      </c>
      <c r="B9726" s="58" t="s">
        <v>10983</v>
      </c>
    </row>
    <row r="9727" spans="1:2" x14ac:dyDescent="0.25">
      <c r="A9727" s="57">
        <v>42281802</v>
      </c>
      <c r="B9727" s="58" t="s">
        <v>2082</v>
      </c>
    </row>
    <row r="9728" spans="1:2" x14ac:dyDescent="0.25">
      <c r="A9728" s="57">
        <v>42281803</v>
      </c>
      <c r="B9728" s="58" t="s">
        <v>8795</v>
      </c>
    </row>
    <row r="9729" spans="1:2" x14ac:dyDescent="0.25">
      <c r="A9729" s="57">
        <v>42281804</v>
      </c>
      <c r="B9729" s="58" t="s">
        <v>7014</v>
      </c>
    </row>
    <row r="9730" spans="1:2" x14ac:dyDescent="0.25">
      <c r="A9730" s="57">
        <v>42281805</v>
      </c>
      <c r="B9730" s="58" t="s">
        <v>16947</v>
      </c>
    </row>
    <row r="9731" spans="1:2" x14ac:dyDescent="0.25">
      <c r="A9731" s="57">
        <v>42281806</v>
      </c>
      <c r="B9731" s="58" t="s">
        <v>1231</v>
      </c>
    </row>
    <row r="9732" spans="1:2" x14ac:dyDescent="0.25">
      <c r="A9732" s="57">
        <v>42281807</v>
      </c>
      <c r="B9732" s="58" t="s">
        <v>10258</v>
      </c>
    </row>
    <row r="9733" spans="1:2" x14ac:dyDescent="0.25">
      <c r="A9733" s="57">
        <v>42281808</v>
      </c>
      <c r="B9733" s="58" t="s">
        <v>2389</v>
      </c>
    </row>
    <row r="9734" spans="1:2" x14ac:dyDescent="0.25">
      <c r="A9734" s="57">
        <v>42281809</v>
      </c>
      <c r="B9734" s="58" t="s">
        <v>789</v>
      </c>
    </row>
    <row r="9735" spans="1:2" x14ac:dyDescent="0.25">
      <c r="A9735" s="57">
        <v>42281810</v>
      </c>
      <c r="B9735" s="58" t="s">
        <v>4333</v>
      </c>
    </row>
    <row r="9736" spans="1:2" x14ac:dyDescent="0.25">
      <c r="A9736" s="57">
        <v>42281901</v>
      </c>
      <c r="B9736" s="58" t="s">
        <v>18722</v>
      </c>
    </row>
    <row r="9737" spans="1:2" x14ac:dyDescent="0.25">
      <c r="A9737" s="57">
        <v>42281902</v>
      </c>
      <c r="B9737" s="58" t="s">
        <v>2419</v>
      </c>
    </row>
    <row r="9738" spans="1:2" x14ac:dyDescent="0.25">
      <c r="A9738" s="57">
        <v>42281903</v>
      </c>
      <c r="B9738" s="58" t="s">
        <v>3976</v>
      </c>
    </row>
    <row r="9739" spans="1:2" x14ac:dyDescent="0.25">
      <c r="A9739" s="57">
        <v>42281904</v>
      </c>
      <c r="B9739" s="58" t="s">
        <v>5099</v>
      </c>
    </row>
    <row r="9740" spans="1:2" x14ac:dyDescent="0.25">
      <c r="A9740" s="57">
        <v>42281905</v>
      </c>
      <c r="B9740" s="58" t="s">
        <v>9931</v>
      </c>
    </row>
    <row r="9741" spans="1:2" x14ac:dyDescent="0.25">
      <c r="A9741" s="57">
        <v>42281906</v>
      </c>
      <c r="B9741" s="58" t="s">
        <v>4670</v>
      </c>
    </row>
    <row r="9742" spans="1:2" x14ac:dyDescent="0.25">
      <c r="A9742" s="57">
        <v>42281907</v>
      </c>
      <c r="B9742" s="58" t="s">
        <v>9488</v>
      </c>
    </row>
    <row r="9743" spans="1:2" x14ac:dyDescent="0.25">
      <c r="A9743" s="57">
        <v>42281908</v>
      </c>
      <c r="B9743" s="58" t="s">
        <v>3187</v>
      </c>
    </row>
    <row r="9744" spans="1:2" x14ac:dyDescent="0.25">
      <c r="A9744" s="57">
        <v>42281909</v>
      </c>
      <c r="B9744" s="58" t="s">
        <v>787</v>
      </c>
    </row>
    <row r="9745" spans="1:2" x14ac:dyDescent="0.25">
      <c r="A9745" s="57">
        <v>42281912</v>
      </c>
      <c r="B9745" s="58" t="s">
        <v>12240</v>
      </c>
    </row>
    <row r="9746" spans="1:2" x14ac:dyDescent="0.25">
      <c r="A9746" s="57">
        <v>42281913</v>
      </c>
      <c r="B9746" s="58" t="s">
        <v>1578</v>
      </c>
    </row>
    <row r="9747" spans="1:2" x14ac:dyDescent="0.25">
      <c r="A9747" s="57">
        <v>42281914</v>
      </c>
      <c r="B9747" s="58" t="s">
        <v>11801</v>
      </c>
    </row>
    <row r="9748" spans="1:2" x14ac:dyDescent="0.25">
      <c r="A9748" s="57">
        <v>42281915</v>
      </c>
      <c r="B9748" s="58" t="s">
        <v>16168</v>
      </c>
    </row>
    <row r="9749" spans="1:2" x14ac:dyDescent="0.25">
      <c r="A9749" s="57">
        <v>42281916</v>
      </c>
      <c r="B9749" s="58" t="s">
        <v>12505</v>
      </c>
    </row>
    <row r="9750" spans="1:2" x14ac:dyDescent="0.25">
      <c r="A9750" s="57">
        <v>42291501</v>
      </c>
      <c r="B9750" s="58" t="s">
        <v>12803</v>
      </c>
    </row>
    <row r="9751" spans="1:2" x14ac:dyDescent="0.25">
      <c r="A9751" s="57">
        <v>42291502</v>
      </c>
      <c r="B9751" s="58" t="s">
        <v>13858</v>
      </c>
    </row>
    <row r="9752" spans="1:2" x14ac:dyDescent="0.25">
      <c r="A9752" s="57">
        <v>42291601</v>
      </c>
      <c r="B9752" s="58" t="s">
        <v>12463</v>
      </c>
    </row>
    <row r="9753" spans="1:2" x14ac:dyDescent="0.25">
      <c r="A9753" s="57">
        <v>42291602</v>
      </c>
      <c r="B9753" s="58" t="s">
        <v>1930</v>
      </c>
    </row>
    <row r="9754" spans="1:2" x14ac:dyDescent="0.25">
      <c r="A9754" s="57">
        <v>42291603</v>
      </c>
      <c r="B9754" s="58" t="s">
        <v>5976</v>
      </c>
    </row>
    <row r="9755" spans="1:2" x14ac:dyDescent="0.25">
      <c r="A9755" s="57">
        <v>42291604</v>
      </c>
      <c r="B9755" s="58" t="s">
        <v>15400</v>
      </c>
    </row>
    <row r="9756" spans="1:2" x14ac:dyDescent="0.25">
      <c r="A9756" s="57">
        <v>42291605</v>
      </c>
      <c r="B9756" s="58" t="s">
        <v>6019</v>
      </c>
    </row>
    <row r="9757" spans="1:2" x14ac:dyDescent="0.25">
      <c r="A9757" s="57">
        <v>42291606</v>
      </c>
      <c r="B9757" s="58" t="s">
        <v>6297</v>
      </c>
    </row>
    <row r="9758" spans="1:2" x14ac:dyDescent="0.25">
      <c r="A9758" s="57">
        <v>42291607</v>
      </c>
      <c r="B9758" s="58" t="s">
        <v>17716</v>
      </c>
    </row>
    <row r="9759" spans="1:2" x14ac:dyDescent="0.25">
      <c r="A9759" s="57">
        <v>42291608</v>
      </c>
      <c r="B9759" s="58" t="s">
        <v>15597</v>
      </c>
    </row>
    <row r="9760" spans="1:2" x14ac:dyDescent="0.25">
      <c r="A9760" s="57">
        <v>42291609</v>
      </c>
      <c r="B9760" s="58" t="s">
        <v>5898</v>
      </c>
    </row>
    <row r="9761" spans="1:2" x14ac:dyDescent="0.25">
      <c r="A9761" s="57">
        <v>42291610</v>
      </c>
      <c r="B9761" s="58" t="s">
        <v>4094</v>
      </c>
    </row>
    <row r="9762" spans="1:2" x14ac:dyDescent="0.25">
      <c r="A9762" s="57">
        <v>42291611</v>
      </c>
      <c r="B9762" s="58" t="s">
        <v>12440</v>
      </c>
    </row>
    <row r="9763" spans="1:2" x14ac:dyDescent="0.25">
      <c r="A9763" s="57">
        <v>42291612</v>
      </c>
      <c r="B9763" s="58" t="s">
        <v>11892</v>
      </c>
    </row>
    <row r="9764" spans="1:2" x14ac:dyDescent="0.25">
      <c r="A9764" s="57">
        <v>42291613</v>
      </c>
      <c r="B9764" s="58" t="s">
        <v>8067</v>
      </c>
    </row>
    <row r="9765" spans="1:2" x14ac:dyDescent="0.25">
      <c r="A9765" s="57">
        <v>42291614</v>
      </c>
      <c r="B9765" s="58" t="s">
        <v>18786</v>
      </c>
    </row>
    <row r="9766" spans="1:2" x14ac:dyDescent="0.25">
      <c r="A9766" s="57">
        <v>42291615</v>
      </c>
      <c r="B9766" s="58" t="s">
        <v>18786</v>
      </c>
    </row>
    <row r="9767" spans="1:2" x14ac:dyDescent="0.25">
      <c r="A9767" s="57">
        <v>42291616</v>
      </c>
      <c r="B9767" s="58" t="s">
        <v>15757</v>
      </c>
    </row>
    <row r="9768" spans="1:2" x14ac:dyDescent="0.25">
      <c r="A9768" s="57">
        <v>42291617</v>
      </c>
      <c r="B9768" s="58" t="s">
        <v>7711</v>
      </c>
    </row>
    <row r="9769" spans="1:2" x14ac:dyDescent="0.25">
      <c r="A9769" s="57">
        <v>42291619</v>
      </c>
      <c r="B9769" s="58" t="s">
        <v>4216</v>
      </c>
    </row>
    <row r="9770" spans="1:2" x14ac:dyDescent="0.25">
      <c r="A9770" s="57">
        <v>42291620</v>
      </c>
      <c r="B9770" s="58" t="s">
        <v>14617</v>
      </c>
    </row>
    <row r="9771" spans="1:2" x14ac:dyDescent="0.25">
      <c r="A9771" s="57">
        <v>42291621</v>
      </c>
      <c r="B9771" s="58" t="s">
        <v>13910</v>
      </c>
    </row>
    <row r="9772" spans="1:2" x14ac:dyDescent="0.25">
      <c r="A9772" s="57">
        <v>42291622</v>
      </c>
      <c r="B9772" s="58" t="s">
        <v>17766</v>
      </c>
    </row>
    <row r="9773" spans="1:2" x14ac:dyDescent="0.25">
      <c r="A9773" s="57">
        <v>42291623</v>
      </c>
      <c r="B9773" s="58" t="s">
        <v>10581</v>
      </c>
    </row>
    <row r="9774" spans="1:2" x14ac:dyDescent="0.25">
      <c r="A9774" s="57">
        <v>42291624</v>
      </c>
      <c r="B9774" s="58" t="s">
        <v>668</v>
      </c>
    </row>
    <row r="9775" spans="1:2" x14ac:dyDescent="0.25">
      <c r="A9775" s="57">
        <v>42291625</v>
      </c>
      <c r="B9775" s="58" t="s">
        <v>6048</v>
      </c>
    </row>
    <row r="9776" spans="1:2" x14ac:dyDescent="0.25">
      <c r="A9776" s="57">
        <v>42291701</v>
      </c>
      <c r="B9776" s="58" t="s">
        <v>18802</v>
      </c>
    </row>
    <row r="9777" spans="1:2" x14ac:dyDescent="0.25">
      <c r="A9777" s="57">
        <v>42291702</v>
      </c>
      <c r="B9777" s="58" t="s">
        <v>2754</v>
      </c>
    </row>
    <row r="9778" spans="1:2" x14ac:dyDescent="0.25">
      <c r="A9778" s="57">
        <v>42291703</v>
      </c>
      <c r="B9778" s="58" t="s">
        <v>6719</v>
      </c>
    </row>
    <row r="9779" spans="1:2" x14ac:dyDescent="0.25">
      <c r="A9779" s="57">
        <v>42291704</v>
      </c>
      <c r="B9779" s="58" t="s">
        <v>9285</v>
      </c>
    </row>
    <row r="9780" spans="1:2" x14ac:dyDescent="0.25">
      <c r="A9780" s="57">
        <v>42291705</v>
      </c>
      <c r="B9780" s="58" t="s">
        <v>6058</v>
      </c>
    </row>
    <row r="9781" spans="1:2" x14ac:dyDescent="0.25">
      <c r="A9781" s="57">
        <v>42291706</v>
      </c>
      <c r="B9781" s="58" t="s">
        <v>9359</v>
      </c>
    </row>
    <row r="9782" spans="1:2" x14ac:dyDescent="0.25">
      <c r="A9782" s="57">
        <v>42291707</v>
      </c>
      <c r="B9782" s="58" t="s">
        <v>10932</v>
      </c>
    </row>
    <row r="9783" spans="1:2" x14ac:dyDescent="0.25">
      <c r="A9783" s="57">
        <v>42291708</v>
      </c>
      <c r="B9783" s="58" t="s">
        <v>15822</v>
      </c>
    </row>
    <row r="9784" spans="1:2" x14ac:dyDescent="0.25">
      <c r="A9784" s="57">
        <v>42291709</v>
      </c>
      <c r="B9784" s="58" t="s">
        <v>13773</v>
      </c>
    </row>
    <row r="9785" spans="1:2" x14ac:dyDescent="0.25">
      <c r="A9785" s="57">
        <v>42291801</v>
      </c>
      <c r="B9785" s="58" t="s">
        <v>10328</v>
      </c>
    </row>
    <row r="9786" spans="1:2" x14ac:dyDescent="0.25">
      <c r="A9786" s="57">
        <v>42291802</v>
      </c>
      <c r="B9786" s="58" t="s">
        <v>11593</v>
      </c>
    </row>
    <row r="9787" spans="1:2" x14ac:dyDescent="0.25">
      <c r="A9787" s="57">
        <v>42291803</v>
      </c>
      <c r="B9787" s="58" t="s">
        <v>14458</v>
      </c>
    </row>
    <row r="9788" spans="1:2" x14ac:dyDescent="0.25">
      <c r="A9788" s="57">
        <v>42291901</v>
      </c>
      <c r="B9788" s="58" t="s">
        <v>1212</v>
      </c>
    </row>
    <row r="9789" spans="1:2" x14ac:dyDescent="0.25">
      <c r="A9789" s="57">
        <v>42291902</v>
      </c>
      <c r="B9789" s="58" t="s">
        <v>5942</v>
      </c>
    </row>
    <row r="9790" spans="1:2" x14ac:dyDescent="0.25">
      <c r="A9790" s="57">
        <v>42292001</v>
      </c>
      <c r="B9790" s="58" t="s">
        <v>16313</v>
      </c>
    </row>
    <row r="9791" spans="1:2" x14ac:dyDescent="0.25">
      <c r="A9791" s="57">
        <v>42292101</v>
      </c>
      <c r="B9791" s="58" t="s">
        <v>2240</v>
      </c>
    </row>
    <row r="9792" spans="1:2" x14ac:dyDescent="0.25">
      <c r="A9792" s="57">
        <v>42292102</v>
      </c>
      <c r="B9792" s="58" t="s">
        <v>16356</v>
      </c>
    </row>
    <row r="9793" spans="1:2" x14ac:dyDescent="0.25">
      <c r="A9793" s="57">
        <v>42292103</v>
      </c>
      <c r="B9793" s="58" t="s">
        <v>11984</v>
      </c>
    </row>
    <row r="9794" spans="1:2" x14ac:dyDescent="0.25">
      <c r="A9794" s="57">
        <v>42292201</v>
      </c>
      <c r="B9794" s="58" t="s">
        <v>2622</v>
      </c>
    </row>
    <row r="9795" spans="1:2" x14ac:dyDescent="0.25">
      <c r="A9795" s="57">
        <v>42292202</v>
      </c>
      <c r="B9795" s="58" t="s">
        <v>7006</v>
      </c>
    </row>
    <row r="9796" spans="1:2" x14ac:dyDescent="0.25">
      <c r="A9796" s="57">
        <v>42292203</v>
      </c>
      <c r="B9796" s="58" t="s">
        <v>2191</v>
      </c>
    </row>
    <row r="9797" spans="1:2" x14ac:dyDescent="0.25">
      <c r="A9797" s="57">
        <v>42292301</v>
      </c>
      <c r="B9797" s="58" t="s">
        <v>17969</v>
      </c>
    </row>
    <row r="9798" spans="1:2" x14ac:dyDescent="0.25">
      <c r="A9798" s="57">
        <v>42292302</v>
      </c>
      <c r="B9798" s="58" t="s">
        <v>14522</v>
      </c>
    </row>
    <row r="9799" spans="1:2" x14ac:dyDescent="0.25">
      <c r="A9799" s="57">
        <v>42292303</v>
      </c>
      <c r="B9799" s="58" t="s">
        <v>16422</v>
      </c>
    </row>
    <row r="9800" spans="1:2" x14ac:dyDescent="0.25">
      <c r="A9800" s="57">
        <v>42292304</v>
      </c>
      <c r="B9800" s="58" t="s">
        <v>6375</v>
      </c>
    </row>
    <row r="9801" spans="1:2" x14ac:dyDescent="0.25">
      <c r="A9801" s="57">
        <v>42292305</v>
      </c>
      <c r="B9801" s="58" t="s">
        <v>273</v>
      </c>
    </row>
    <row r="9802" spans="1:2" x14ac:dyDescent="0.25">
      <c r="A9802" s="57">
        <v>42292306</v>
      </c>
      <c r="B9802" s="58" t="s">
        <v>2931</v>
      </c>
    </row>
    <row r="9803" spans="1:2" x14ac:dyDescent="0.25">
      <c r="A9803" s="57">
        <v>42292307</v>
      </c>
      <c r="B9803" s="58" t="s">
        <v>10987</v>
      </c>
    </row>
    <row r="9804" spans="1:2" x14ac:dyDescent="0.25">
      <c r="A9804" s="57">
        <v>42292401</v>
      </c>
      <c r="B9804" s="58" t="s">
        <v>14436</v>
      </c>
    </row>
    <row r="9805" spans="1:2" x14ac:dyDescent="0.25">
      <c r="A9805" s="57">
        <v>42292402</v>
      </c>
      <c r="B9805" s="58" t="s">
        <v>3375</v>
      </c>
    </row>
    <row r="9806" spans="1:2" x14ac:dyDescent="0.25">
      <c r="A9806" s="57">
        <v>42292403</v>
      </c>
      <c r="B9806" s="58" t="s">
        <v>625</v>
      </c>
    </row>
    <row r="9807" spans="1:2" x14ac:dyDescent="0.25">
      <c r="A9807" s="57">
        <v>42292501</v>
      </c>
      <c r="B9807" s="58" t="s">
        <v>13078</v>
      </c>
    </row>
    <row r="9808" spans="1:2" x14ac:dyDescent="0.25">
      <c r="A9808" s="57">
        <v>42292502</v>
      </c>
      <c r="B9808" s="58" t="s">
        <v>12043</v>
      </c>
    </row>
    <row r="9809" spans="1:2" x14ac:dyDescent="0.25">
      <c r="A9809" s="57">
        <v>42292503</v>
      </c>
      <c r="B9809" s="58" t="s">
        <v>8639</v>
      </c>
    </row>
    <row r="9810" spans="1:2" x14ac:dyDescent="0.25">
      <c r="A9810" s="57">
        <v>42292504</v>
      </c>
      <c r="B9810" s="58" t="s">
        <v>10920</v>
      </c>
    </row>
    <row r="9811" spans="1:2" x14ac:dyDescent="0.25">
      <c r="A9811" s="57">
        <v>42292505</v>
      </c>
      <c r="B9811" s="58" t="s">
        <v>11440</v>
      </c>
    </row>
    <row r="9812" spans="1:2" x14ac:dyDescent="0.25">
      <c r="A9812" s="57">
        <v>42292601</v>
      </c>
      <c r="B9812" s="58" t="s">
        <v>6807</v>
      </c>
    </row>
    <row r="9813" spans="1:2" x14ac:dyDescent="0.25">
      <c r="A9813" s="57">
        <v>42292602</v>
      </c>
      <c r="B9813" s="58" t="s">
        <v>17646</v>
      </c>
    </row>
    <row r="9814" spans="1:2" x14ac:dyDescent="0.25">
      <c r="A9814" s="57">
        <v>42292603</v>
      </c>
      <c r="B9814" s="58" t="s">
        <v>15156</v>
      </c>
    </row>
    <row r="9815" spans="1:2" x14ac:dyDescent="0.25">
      <c r="A9815" s="57">
        <v>42292701</v>
      </c>
      <c r="B9815" s="58" t="s">
        <v>10879</v>
      </c>
    </row>
    <row r="9816" spans="1:2" x14ac:dyDescent="0.25">
      <c r="A9816" s="57">
        <v>42292702</v>
      </c>
      <c r="B9816" s="58" t="s">
        <v>18769</v>
      </c>
    </row>
    <row r="9817" spans="1:2" x14ac:dyDescent="0.25">
      <c r="A9817" s="57">
        <v>42292703</v>
      </c>
      <c r="B9817" s="58" t="s">
        <v>11504</v>
      </c>
    </row>
    <row r="9818" spans="1:2" x14ac:dyDescent="0.25">
      <c r="A9818" s="57">
        <v>42292704</v>
      </c>
      <c r="B9818" s="58" t="s">
        <v>12889</v>
      </c>
    </row>
    <row r="9819" spans="1:2" x14ac:dyDescent="0.25">
      <c r="A9819" s="57">
        <v>42292801</v>
      </c>
      <c r="B9819" s="58" t="s">
        <v>17750</v>
      </c>
    </row>
    <row r="9820" spans="1:2" x14ac:dyDescent="0.25">
      <c r="A9820" s="57">
        <v>42292802</v>
      </c>
      <c r="B9820" s="58" t="s">
        <v>769</v>
      </c>
    </row>
    <row r="9821" spans="1:2" x14ac:dyDescent="0.25">
      <c r="A9821" s="57">
        <v>42292901</v>
      </c>
      <c r="B9821" s="58" t="s">
        <v>7250</v>
      </c>
    </row>
    <row r="9822" spans="1:2" x14ac:dyDescent="0.25">
      <c r="A9822" s="57">
        <v>42292902</v>
      </c>
      <c r="B9822" s="58" t="s">
        <v>12393</v>
      </c>
    </row>
    <row r="9823" spans="1:2" x14ac:dyDescent="0.25">
      <c r="A9823" s="57">
        <v>42292903</v>
      </c>
      <c r="B9823" s="58" t="s">
        <v>10593</v>
      </c>
    </row>
    <row r="9824" spans="1:2" x14ac:dyDescent="0.25">
      <c r="A9824" s="57">
        <v>42292904</v>
      </c>
      <c r="B9824" s="58" t="s">
        <v>18691</v>
      </c>
    </row>
    <row r="9825" spans="1:2" x14ac:dyDescent="0.25">
      <c r="A9825" s="57">
        <v>42292907</v>
      </c>
      <c r="B9825" s="58" t="s">
        <v>9612</v>
      </c>
    </row>
    <row r="9826" spans="1:2" x14ac:dyDescent="0.25">
      <c r="A9826" s="57">
        <v>42292908</v>
      </c>
      <c r="B9826" s="58" t="s">
        <v>3795</v>
      </c>
    </row>
    <row r="9827" spans="1:2" x14ac:dyDescent="0.25">
      <c r="A9827" s="57">
        <v>42293001</v>
      </c>
      <c r="B9827" s="58" t="s">
        <v>12606</v>
      </c>
    </row>
    <row r="9828" spans="1:2" x14ac:dyDescent="0.25">
      <c r="A9828" s="57">
        <v>42293002</v>
      </c>
      <c r="B9828" s="58" t="s">
        <v>11265</v>
      </c>
    </row>
    <row r="9829" spans="1:2" x14ac:dyDescent="0.25">
      <c r="A9829" s="57">
        <v>42293003</v>
      </c>
      <c r="B9829" s="58" t="s">
        <v>2215</v>
      </c>
    </row>
    <row r="9830" spans="1:2" x14ac:dyDescent="0.25">
      <c r="A9830" s="57">
        <v>42293004</v>
      </c>
      <c r="B9830" s="58" t="s">
        <v>3482</v>
      </c>
    </row>
    <row r="9831" spans="1:2" x14ac:dyDescent="0.25">
      <c r="A9831" s="57">
        <v>42293005</v>
      </c>
      <c r="B9831" s="58" t="s">
        <v>6312</v>
      </c>
    </row>
    <row r="9832" spans="1:2" x14ac:dyDescent="0.25">
      <c r="A9832" s="57">
        <v>42293006</v>
      </c>
      <c r="B9832" s="58" t="s">
        <v>5644</v>
      </c>
    </row>
    <row r="9833" spans="1:2" x14ac:dyDescent="0.25">
      <c r="A9833" s="57">
        <v>42293101</v>
      </c>
      <c r="B9833" s="58" t="s">
        <v>10922</v>
      </c>
    </row>
    <row r="9834" spans="1:2" x14ac:dyDescent="0.25">
      <c r="A9834" s="57">
        <v>42293102</v>
      </c>
      <c r="B9834" s="58" t="s">
        <v>4970</v>
      </c>
    </row>
    <row r="9835" spans="1:2" x14ac:dyDescent="0.25">
      <c r="A9835" s="57">
        <v>42293103</v>
      </c>
      <c r="B9835" s="58" t="s">
        <v>4386</v>
      </c>
    </row>
    <row r="9836" spans="1:2" x14ac:dyDescent="0.25">
      <c r="A9836" s="57">
        <v>42293104</v>
      </c>
      <c r="B9836" s="58" t="s">
        <v>17862</v>
      </c>
    </row>
    <row r="9837" spans="1:2" x14ac:dyDescent="0.25">
      <c r="A9837" s="57">
        <v>42293105</v>
      </c>
      <c r="B9837" s="58" t="s">
        <v>11996</v>
      </c>
    </row>
    <row r="9838" spans="1:2" x14ac:dyDescent="0.25">
      <c r="A9838" s="57">
        <v>42293106</v>
      </c>
      <c r="B9838" s="58" t="s">
        <v>18509</v>
      </c>
    </row>
    <row r="9839" spans="1:2" x14ac:dyDescent="0.25">
      <c r="A9839" s="57">
        <v>42293107</v>
      </c>
      <c r="B9839" s="58" t="s">
        <v>6237</v>
      </c>
    </row>
    <row r="9840" spans="1:2" x14ac:dyDescent="0.25">
      <c r="A9840" s="57">
        <v>42293108</v>
      </c>
      <c r="B9840" s="58" t="s">
        <v>6958</v>
      </c>
    </row>
    <row r="9841" spans="1:2" x14ac:dyDescent="0.25">
      <c r="A9841" s="57">
        <v>42293109</v>
      </c>
      <c r="B9841" s="58" t="s">
        <v>5573</v>
      </c>
    </row>
    <row r="9842" spans="1:2" x14ac:dyDescent="0.25">
      <c r="A9842" s="57">
        <v>42293110</v>
      </c>
      <c r="B9842" s="58" t="s">
        <v>9697</v>
      </c>
    </row>
    <row r="9843" spans="1:2" x14ac:dyDescent="0.25">
      <c r="A9843" s="57">
        <v>42293111</v>
      </c>
      <c r="B9843" s="58" t="s">
        <v>2129</v>
      </c>
    </row>
    <row r="9844" spans="1:2" x14ac:dyDescent="0.25">
      <c r="A9844" s="57">
        <v>42293112</v>
      </c>
      <c r="B9844" s="58" t="s">
        <v>4598</v>
      </c>
    </row>
    <row r="9845" spans="1:2" x14ac:dyDescent="0.25">
      <c r="A9845" s="57">
        <v>42293113</v>
      </c>
      <c r="B9845" s="58" t="s">
        <v>6446</v>
      </c>
    </row>
    <row r="9846" spans="1:2" x14ac:dyDescent="0.25">
      <c r="A9846" s="57">
        <v>42293114</v>
      </c>
      <c r="B9846" s="58" t="s">
        <v>11675</v>
      </c>
    </row>
    <row r="9847" spans="1:2" x14ac:dyDescent="0.25">
      <c r="A9847" s="57">
        <v>42293115</v>
      </c>
      <c r="B9847" s="58" t="s">
        <v>3628</v>
      </c>
    </row>
    <row r="9848" spans="1:2" x14ac:dyDescent="0.25">
      <c r="A9848" s="57">
        <v>42293116</v>
      </c>
      <c r="B9848" s="58" t="s">
        <v>11581</v>
      </c>
    </row>
    <row r="9849" spans="1:2" x14ac:dyDescent="0.25">
      <c r="A9849" s="57">
        <v>42293117</v>
      </c>
      <c r="B9849" s="58" t="s">
        <v>12793</v>
      </c>
    </row>
    <row r="9850" spans="1:2" x14ac:dyDescent="0.25">
      <c r="A9850" s="57">
        <v>42293118</v>
      </c>
      <c r="B9850" s="58" t="s">
        <v>17788</v>
      </c>
    </row>
    <row r="9851" spans="1:2" x14ac:dyDescent="0.25">
      <c r="A9851" s="57">
        <v>42293119</v>
      </c>
      <c r="B9851" s="58" t="s">
        <v>4873</v>
      </c>
    </row>
    <row r="9852" spans="1:2" x14ac:dyDescent="0.25">
      <c r="A9852" s="57">
        <v>42293120</v>
      </c>
      <c r="B9852" s="58" t="s">
        <v>12127</v>
      </c>
    </row>
    <row r="9853" spans="1:2" x14ac:dyDescent="0.25">
      <c r="A9853" s="57">
        <v>42293121</v>
      </c>
      <c r="B9853" s="58" t="s">
        <v>2207</v>
      </c>
    </row>
    <row r="9854" spans="1:2" x14ac:dyDescent="0.25">
      <c r="A9854" s="57">
        <v>42293122</v>
      </c>
      <c r="B9854" s="58" t="s">
        <v>8789</v>
      </c>
    </row>
    <row r="9855" spans="1:2" x14ac:dyDescent="0.25">
      <c r="A9855" s="57">
        <v>42293123</v>
      </c>
      <c r="B9855" s="58" t="s">
        <v>13542</v>
      </c>
    </row>
    <row r="9856" spans="1:2" x14ac:dyDescent="0.25">
      <c r="A9856" s="57">
        <v>42293124</v>
      </c>
      <c r="B9856" s="58" t="s">
        <v>15446</v>
      </c>
    </row>
    <row r="9857" spans="1:2" x14ac:dyDescent="0.25">
      <c r="A9857" s="57">
        <v>42293125</v>
      </c>
      <c r="B9857" s="58" t="s">
        <v>9525</v>
      </c>
    </row>
    <row r="9858" spans="1:2" x14ac:dyDescent="0.25">
      <c r="A9858" s="57">
        <v>42293126</v>
      </c>
      <c r="B9858" s="58" t="s">
        <v>3954</v>
      </c>
    </row>
    <row r="9859" spans="1:2" x14ac:dyDescent="0.25">
      <c r="A9859" s="57">
        <v>42293127</v>
      </c>
      <c r="B9859" s="58" t="s">
        <v>9526</v>
      </c>
    </row>
    <row r="9860" spans="1:2" x14ac:dyDescent="0.25">
      <c r="A9860" s="57">
        <v>42293128</v>
      </c>
      <c r="B9860" s="58" t="s">
        <v>10524</v>
      </c>
    </row>
    <row r="9861" spans="1:2" x14ac:dyDescent="0.25">
      <c r="A9861" s="57">
        <v>42293129</v>
      </c>
      <c r="B9861" s="58" t="s">
        <v>16257</v>
      </c>
    </row>
    <row r="9862" spans="1:2" x14ac:dyDescent="0.25">
      <c r="A9862" s="57">
        <v>42293130</v>
      </c>
      <c r="B9862" s="58" t="s">
        <v>6842</v>
      </c>
    </row>
    <row r="9863" spans="1:2" x14ac:dyDescent="0.25">
      <c r="A9863" s="57">
        <v>42293131</v>
      </c>
      <c r="B9863" s="58" t="s">
        <v>10781</v>
      </c>
    </row>
    <row r="9864" spans="1:2" x14ac:dyDescent="0.25">
      <c r="A9864" s="57">
        <v>42293132</v>
      </c>
      <c r="B9864" s="58" t="s">
        <v>5866</v>
      </c>
    </row>
    <row r="9865" spans="1:2" x14ac:dyDescent="0.25">
      <c r="A9865" s="57">
        <v>42293133</v>
      </c>
      <c r="B9865" s="58" t="s">
        <v>4734</v>
      </c>
    </row>
    <row r="9866" spans="1:2" x14ac:dyDescent="0.25">
      <c r="A9866" s="57">
        <v>42293134</v>
      </c>
      <c r="B9866" s="58" t="s">
        <v>7272</v>
      </c>
    </row>
    <row r="9867" spans="1:2" x14ac:dyDescent="0.25">
      <c r="A9867" s="57">
        <v>42293135</v>
      </c>
      <c r="B9867" s="58" t="s">
        <v>15085</v>
      </c>
    </row>
    <row r="9868" spans="1:2" x14ac:dyDescent="0.25">
      <c r="A9868" s="57">
        <v>42293136</v>
      </c>
      <c r="B9868" s="58" t="s">
        <v>6959</v>
      </c>
    </row>
    <row r="9869" spans="1:2" x14ac:dyDescent="0.25">
      <c r="A9869" s="57">
        <v>42293137</v>
      </c>
      <c r="B9869" s="58" t="s">
        <v>11193</v>
      </c>
    </row>
    <row r="9870" spans="1:2" x14ac:dyDescent="0.25">
      <c r="A9870" s="57">
        <v>42293138</v>
      </c>
      <c r="B9870" s="58" t="s">
        <v>14769</v>
      </c>
    </row>
    <row r="9871" spans="1:2" x14ac:dyDescent="0.25">
      <c r="A9871" s="57">
        <v>42293139</v>
      </c>
      <c r="B9871" s="58" t="s">
        <v>4901</v>
      </c>
    </row>
    <row r="9872" spans="1:2" x14ac:dyDescent="0.25">
      <c r="A9872" s="57">
        <v>42293201</v>
      </c>
      <c r="B9872" s="58" t="s">
        <v>18447</v>
      </c>
    </row>
    <row r="9873" spans="1:2" x14ac:dyDescent="0.25">
      <c r="A9873" s="57">
        <v>42293301</v>
      </c>
      <c r="B9873" s="58" t="s">
        <v>18413</v>
      </c>
    </row>
    <row r="9874" spans="1:2" x14ac:dyDescent="0.25">
      <c r="A9874" s="57">
        <v>42293302</v>
      </c>
      <c r="B9874" s="58" t="s">
        <v>2196</v>
      </c>
    </row>
    <row r="9875" spans="1:2" x14ac:dyDescent="0.25">
      <c r="A9875" s="57">
        <v>42293303</v>
      </c>
      <c r="B9875" s="58" t="s">
        <v>11168</v>
      </c>
    </row>
    <row r="9876" spans="1:2" x14ac:dyDescent="0.25">
      <c r="A9876" s="57">
        <v>42293304</v>
      </c>
      <c r="B9876" s="58" t="s">
        <v>11845</v>
      </c>
    </row>
    <row r="9877" spans="1:2" x14ac:dyDescent="0.25">
      <c r="A9877" s="57">
        <v>42293401</v>
      </c>
      <c r="B9877" s="58" t="s">
        <v>8442</v>
      </c>
    </row>
    <row r="9878" spans="1:2" x14ac:dyDescent="0.25">
      <c r="A9878" s="57">
        <v>42293403</v>
      </c>
      <c r="B9878" s="58" t="s">
        <v>16207</v>
      </c>
    </row>
    <row r="9879" spans="1:2" x14ac:dyDescent="0.25">
      <c r="A9879" s="57">
        <v>42293404</v>
      </c>
      <c r="B9879" s="58" t="s">
        <v>10979</v>
      </c>
    </row>
    <row r="9880" spans="1:2" x14ac:dyDescent="0.25">
      <c r="A9880" s="57">
        <v>42293405</v>
      </c>
      <c r="B9880" s="58" t="s">
        <v>9997</v>
      </c>
    </row>
    <row r="9881" spans="1:2" x14ac:dyDescent="0.25">
      <c r="A9881" s="57">
        <v>42293406</v>
      </c>
      <c r="B9881" s="58" t="s">
        <v>9139</v>
      </c>
    </row>
    <row r="9882" spans="1:2" x14ac:dyDescent="0.25">
      <c r="A9882" s="57">
        <v>42293407</v>
      </c>
      <c r="B9882" s="58" t="s">
        <v>12354</v>
      </c>
    </row>
    <row r="9883" spans="1:2" x14ac:dyDescent="0.25">
      <c r="A9883" s="57">
        <v>42293501</v>
      </c>
      <c r="B9883" s="58" t="s">
        <v>4061</v>
      </c>
    </row>
    <row r="9884" spans="1:2" x14ac:dyDescent="0.25">
      <c r="A9884" s="57">
        <v>42293502</v>
      </c>
      <c r="B9884" s="58" t="s">
        <v>8676</v>
      </c>
    </row>
    <row r="9885" spans="1:2" x14ac:dyDescent="0.25">
      <c r="A9885" s="57">
        <v>42293503</v>
      </c>
      <c r="B9885" s="58" t="s">
        <v>12815</v>
      </c>
    </row>
    <row r="9886" spans="1:2" x14ac:dyDescent="0.25">
      <c r="A9886" s="57">
        <v>42293504</v>
      </c>
      <c r="B9886" s="58" t="s">
        <v>14130</v>
      </c>
    </row>
    <row r="9887" spans="1:2" x14ac:dyDescent="0.25">
      <c r="A9887" s="57">
        <v>42293505</v>
      </c>
      <c r="B9887" s="58" t="s">
        <v>17186</v>
      </c>
    </row>
    <row r="9888" spans="1:2" x14ac:dyDescent="0.25">
      <c r="A9888" s="57">
        <v>42293506</v>
      </c>
      <c r="B9888" s="58" t="s">
        <v>8011</v>
      </c>
    </row>
    <row r="9889" spans="1:2" x14ac:dyDescent="0.25">
      <c r="A9889" s="57">
        <v>42293507</v>
      </c>
      <c r="B9889" s="58" t="s">
        <v>240</v>
      </c>
    </row>
    <row r="9890" spans="1:2" x14ac:dyDescent="0.25">
      <c r="A9890" s="57">
        <v>42293508</v>
      </c>
      <c r="B9890" s="58" t="s">
        <v>5967</v>
      </c>
    </row>
    <row r="9891" spans="1:2" x14ac:dyDescent="0.25">
      <c r="A9891" s="57">
        <v>42293509</v>
      </c>
      <c r="B9891" s="58" t="s">
        <v>9041</v>
      </c>
    </row>
    <row r="9892" spans="1:2" x14ac:dyDescent="0.25">
      <c r="A9892" s="57">
        <v>42293601</v>
      </c>
      <c r="B9892" s="58" t="s">
        <v>8586</v>
      </c>
    </row>
    <row r="9893" spans="1:2" x14ac:dyDescent="0.25">
      <c r="A9893" s="57">
        <v>42293602</v>
      </c>
      <c r="B9893" s="58" t="s">
        <v>16998</v>
      </c>
    </row>
    <row r="9894" spans="1:2" x14ac:dyDescent="0.25">
      <c r="A9894" s="57">
        <v>42293603</v>
      </c>
      <c r="B9894" s="58" t="s">
        <v>5854</v>
      </c>
    </row>
    <row r="9895" spans="1:2" x14ac:dyDescent="0.25">
      <c r="A9895" s="57">
        <v>42293701</v>
      </c>
      <c r="B9895" s="58" t="s">
        <v>222</v>
      </c>
    </row>
    <row r="9896" spans="1:2" x14ac:dyDescent="0.25">
      <c r="A9896" s="57">
        <v>42293702</v>
      </c>
      <c r="B9896" s="58" t="s">
        <v>2448</v>
      </c>
    </row>
    <row r="9897" spans="1:2" x14ac:dyDescent="0.25">
      <c r="A9897" s="57">
        <v>42293703</v>
      </c>
      <c r="B9897" s="58" t="s">
        <v>2268</v>
      </c>
    </row>
    <row r="9898" spans="1:2" x14ac:dyDescent="0.25">
      <c r="A9898" s="57">
        <v>42293801</v>
      </c>
      <c r="B9898" s="58" t="s">
        <v>18315</v>
      </c>
    </row>
    <row r="9899" spans="1:2" x14ac:dyDescent="0.25">
      <c r="A9899" s="57">
        <v>42293802</v>
      </c>
      <c r="B9899" s="58" t="s">
        <v>3936</v>
      </c>
    </row>
    <row r="9900" spans="1:2" x14ac:dyDescent="0.25">
      <c r="A9900" s="57">
        <v>42293803</v>
      </c>
      <c r="B9900" s="58" t="s">
        <v>14191</v>
      </c>
    </row>
    <row r="9901" spans="1:2" x14ac:dyDescent="0.25">
      <c r="A9901" s="57">
        <v>42293804</v>
      </c>
      <c r="B9901" s="58" t="s">
        <v>866</v>
      </c>
    </row>
    <row r="9902" spans="1:2" x14ac:dyDescent="0.25">
      <c r="A9902" s="57">
        <v>42293901</v>
      </c>
      <c r="B9902" s="58" t="s">
        <v>15904</v>
      </c>
    </row>
    <row r="9903" spans="1:2" x14ac:dyDescent="0.25">
      <c r="A9903" s="57">
        <v>42293902</v>
      </c>
      <c r="B9903" s="58" t="s">
        <v>410</v>
      </c>
    </row>
    <row r="9904" spans="1:2" x14ac:dyDescent="0.25">
      <c r="A9904" s="57">
        <v>42294001</v>
      </c>
      <c r="B9904" s="58" t="s">
        <v>15744</v>
      </c>
    </row>
    <row r="9905" spans="1:2" x14ac:dyDescent="0.25">
      <c r="A9905" s="57">
        <v>42294002</v>
      </c>
      <c r="B9905" s="58" t="s">
        <v>9630</v>
      </c>
    </row>
    <row r="9906" spans="1:2" x14ac:dyDescent="0.25">
      <c r="A9906" s="57">
        <v>42294003</v>
      </c>
      <c r="B9906" s="58" t="s">
        <v>10604</v>
      </c>
    </row>
    <row r="9907" spans="1:2" x14ac:dyDescent="0.25">
      <c r="A9907" s="57">
        <v>42294101</v>
      </c>
      <c r="B9907" s="58" t="s">
        <v>6281</v>
      </c>
    </row>
    <row r="9908" spans="1:2" x14ac:dyDescent="0.25">
      <c r="A9908" s="57">
        <v>42294102</v>
      </c>
      <c r="B9908" s="58" t="s">
        <v>11861</v>
      </c>
    </row>
    <row r="9909" spans="1:2" x14ac:dyDescent="0.25">
      <c r="A9909" s="57">
        <v>42294103</v>
      </c>
      <c r="B9909" s="58" t="s">
        <v>2063</v>
      </c>
    </row>
    <row r="9910" spans="1:2" x14ac:dyDescent="0.25">
      <c r="A9910" s="57">
        <v>42294201</v>
      </c>
      <c r="B9910" s="58" t="s">
        <v>7371</v>
      </c>
    </row>
    <row r="9911" spans="1:2" x14ac:dyDescent="0.25">
      <c r="A9911" s="57">
        <v>42294202</v>
      </c>
      <c r="B9911" s="58" t="s">
        <v>7836</v>
      </c>
    </row>
    <row r="9912" spans="1:2" x14ac:dyDescent="0.25">
      <c r="A9912" s="57">
        <v>42294203</v>
      </c>
      <c r="B9912" s="58" t="s">
        <v>4046</v>
      </c>
    </row>
    <row r="9913" spans="1:2" x14ac:dyDescent="0.25">
      <c r="A9913" s="57">
        <v>42294204</v>
      </c>
      <c r="B9913" s="58" t="s">
        <v>4845</v>
      </c>
    </row>
    <row r="9914" spans="1:2" x14ac:dyDescent="0.25">
      <c r="A9914" s="57">
        <v>42294205</v>
      </c>
      <c r="B9914" s="58" t="s">
        <v>17935</v>
      </c>
    </row>
    <row r="9915" spans="1:2" x14ac:dyDescent="0.25">
      <c r="A9915" s="57">
        <v>42294206</v>
      </c>
      <c r="B9915" s="58" t="s">
        <v>11786</v>
      </c>
    </row>
    <row r="9916" spans="1:2" x14ac:dyDescent="0.25">
      <c r="A9916" s="57">
        <v>42294207</v>
      </c>
      <c r="B9916" s="58" t="s">
        <v>16292</v>
      </c>
    </row>
    <row r="9917" spans="1:2" x14ac:dyDescent="0.25">
      <c r="A9917" s="57">
        <v>42294208</v>
      </c>
      <c r="B9917" s="58" t="s">
        <v>16689</v>
      </c>
    </row>
    <row r="9918" spans="1:2" x14ac:dyDescent="0.25">
      <c r="A9918" s="57">
        <v>42294209</v>
      </c>
      <c r="B9918" s="58" t="s">
        <v>10366</v>
      </c>
    </row>
    <row r="9919" spans="1:2" x14ac:dyDescent="0.25">
      <c r="A9919" s="57">
        <v>42294210</v>
      </c>
      <c r="B9919" s="58" t="s">
        <v>17428</v>
      </c>
    </row>
    <row r="9920" spans="1:2" x14ac:dyDescent="0.25">
      <c r="A9920" s="57">
        <v>42294211</v>
      </c>
      <c r="B9920" s="58" t="s">
        <v>3365</v>
      </c>
    </row>
    <row r="9921" spans="1:2" x14ac:dyDescent="0.25">
      <c r="A9921" s="57">
        <v>42294212</v>
      </c>
      <c r="B9921" s="58" t="s">
        <v>13568</v>
      </c>
    </row>
    <row r="9922" spans="1:2" x14ac:dyDescent="0.25">
      <c r="A9922" s="57">
        <v>42294213</v>
      </c>
      <c r="B9922" s="58" t="s">
        <v>13446</v>
      </c>
    </row>
    <row r="9923" spans="1:2" x14ac:dyDescent="0.25">
      <c r="A9923" s="57">
        <v>42294214</v>
      </c>
      <c r="B9923" s="58" t="s">
        <v>2759</v>
      </c>
    </row>
    <row r="9924" spans="1:2" x14ac:dyDescent="0.25">
      <c r="A9924" s="57">
        <v>42294215</v>
      </c>
      <c r="B9924" s="58" t="s">
        <v>18344</v>
      </c>
    </row>
    <row r="9925" spans="1:2" x14ac:dyDescent="0.25">
      <c r="A9925" s="57">
        <v>42294216</v>
      </c>
      <c r="B9925" s="58" t="s">
        <v>2909</v>
      </c>
    </row>
    <row r="9926" spans="1:2" x14ac:dyDescent="0.25">
      <c r="A9926" s="57">
        <v>42294217</v>
      </c>
      <c r="B9926" s="58" t="s">
        <v>14869</v>
      </c>
    </row>
    <row r="9927" spans="1:2" x14ac:dyDescent="0.25">
      <c r="A9927" s="57">
        <v>42294218</v>
      </c>
      <c r="B9927" s="58" t="s">
        <v>18046</v>
      </c>
    </row>
    <row r="9928" spans="1:2" x14ac:dyDescent="0.25">
      <c r="A9928" s="57">
        <v>42294219</v>
      </c>
      <c r="B9928" s="58" t="s">
        <v>8362</v>
      </c>
    </row>
    <row r="9929" spans="1:2" x14ac:dyDescent="0.25">
      <c r="A9929" s="57">
        <v>42294220</v>
      </c>
      <c r="B9929" s="58" t="s">
        <v>5781</v>
      </c>
    </row>
    <row r="9930" spans="1:2" x14ac:dyDescent="0.25">
      <c r="A9930" s="57">
        <v>42294301</v>
      </c>
      <c r="B9930" s="58" t="s">
        <v>11703</v>
      </c>
    </row>
    <row r="9931" spans="1:2" x14ac:dyDescent="0.25">
      <c r="A9931" s="57">
        <v>42294302</v>
      </c>
      <c r="B9931" s="58" t="s">
        <v>15272</v>
      </c>
    </row>
    <row r="9932" spans="1:2" x14ac:dyDescent="0.25">
      <c r="A9932" s="57">
        <v>42294303</v>
      </c>
      <c r="B9932" s="58" t="s">
        <v>191</v>
      </c>
    </row>
    <row r="9933" spans="1:2" x14ac:dyDescent="0.25">
      <c r="A9933" s="57">
        <v>42294304</v>
      </c>
      <c r="B9933" s="58" t="s">
        <v>500</v>
      </c>
    </row>
    <row r="9934" spans="1:2" x14ac:dyDescent="0.25">
      <c r="A9934" s="57">
        <v>42294305</v>
      </c>
      <c r="B9934" s="58" t="s">
        <v>3024</v>
      </c>
    </row>
    <row r="9935" spans="1:2" x14ac:dyDescent="0.25">
      <c r="A9935" s="57">
        <v>42294306</v>
      </c>
      <c r="B9935" s="58" t="s">
        <v>17833</v>
      </c>
    </row>
    <row r="9936" spans="1:2" x14ac:dyDescent="0.25">
      <c r="A9936" s="57">
        <v>42294401</v>
      </c>
      <c r="B9936" s="58" t="s">
        <v>7295</v>
      </c>
    </row>
    <row r="9937" spans="1:2" x14ac:dyDescent="0.25">
      <c r="A9937" s="57">
        <v>42294402</v>
      </c>
      <c r="B9937" s="58" t="s">
        <v>13182</v>
      </c>
    </row>
    <row r="9938" spans="1:2" x14ac:dyDescent="0.25">
      <c r="A9938" s="57">
        <v>42294501</v>
      </c>
      <c r="B9938" s="58" t="s">
        <v>6122</v>
      </c>
    </row>
    <row r="9939" spans="1:2" x14ac:dyDescent="0.25">
      <c r="A9939" s="57">
        <v>42294502</v>
      </c>
      <c r="B9939" s="58" t="s">
        <v>5802</v>
      </c>
    </row>
    <row r="9940" spans="1:2" x14ac:dyDescent="0.25">
      <c r="A9940" s="57">
        <v>42294503</v>
      </c>
      <c r="B9940" s="58" t="s">
        <v>8282</v>
      </c>
    </row>
    <row r="9941" spans="1:2" x14ac:dyDescent="0.25">
      <c r="A9941" s="57">
        <v>42294504</v>
      </c>
      <c r="B9941" s="58" t="s">
        <v>6546</v>
      </c>
    </row>
    <row r="9942" spans="1:2" x14ac:dyDescent="0.25">
      <c r="A9942" s="57">
        <v>42294505</v>
      </c>
      <c r="B9942" s="58" t="s">
        <v>12825</v>
      </c>
    </row>
    <row r="9943" spans="1:2" x14ac:dyDescent="0.25">
      <c r="A9943" s="57">
        <v>42294506</v>
      </c>
      <c r="B9943" s="58" t="s">
        <v>452</v>
      </c>
    </row>
    <row r="9944" spans="1:2" x14ac:dyDescent="0.25">
      <c r="A9944" s="57">
        <v>42294507</v>
      </c>
      <c r="B9944" s="58" t="s">
        <v>18014</v>
      </c>
    </row>
    <row r="9945" spans="1:2" x14ac:dyDescent="0.25">
      <c r="A9945" s="57">
        <v>42294508</v>
      </c>
      <c r="B9945" s="58" t="s">
        <v>13222</v>
      </c>
    </row>
    <row r="9946" spans="1:2" x14ac:dyDescent="0.25">
      <c r="A9946" s="57">
        <v>42294509</v>
      </c>
      <c r="B9946" s="58" t="s">
        <v>4898</v>
      </c>
    </row>
    <row r="9947" spans="1:2" x14ac:dyDescent="0.25">
      <c r="A9947" s="57">
        <v>42294510</v>
      </c>
      <c r="B9947" s="58" t="s">
        <v>8450</v>
      </c>
    </row>
    <row r="9948" spans="1:2" x14ac:dyDescent="0.25">
      <c r="A9948" s="57">
        <v>42294511</v>
      </c>
      <c r="B9948" s="58" t="s">
        <v>15562</v>
      </c>
    </row>
    <row r="9949" spans="1:2" x14ac:dyDescent="0.25">
      <c r="A9949" s="57">
        <v>42294512</v>
      </c>
      <c r="B9949" s="58" t="s">
        <v>4336</v>
      </c>
    </row>
    <row r="9950" spans="1:2" x14ac:dyDescent="0.25">
      <c r="A9950" s="57">
        <v>42294513</v>
      </c>
      <c r="B9950" s="58" t="s">
        <v>12184</v>
      </c>
    </row>
    <row r="9951" spans="1:2" x14ac:dyDescent="0.25">
      <c r="A9951" s="57">
        <v>42294514</v>
      </c>
      <c r="B9951" s="58" t="s">
        <v>11760</v>
      </c>
    </row>
    <row r="9952" spans="1:2" x14ac:dyDescent="0.25">
      <c r="A9952" s="57">
        <v>42294515</v>
      </c>
      <c r="B9952" s="58" t="s">
        <v>11555</v>
      </c>
    </row>
    <row r="9953" spans="1:2" x14ac:dyDescent="0.25">
      <c r="A9953" s="57">
        <v>42294516</v>
      </c>
      <c r="B9953" s="58" t="s">
        <v>6124</v>
      </c>
    </row>
    <row r="9954" spans="1:2" x14ac:dyDescent="0.25">
      <c r="A9954" s="57">
        <v>42294517</v>
      </c>
      <c r="B9954" s="58" t="s">
        <v>8154</v>
      </c>
    </row>
    <row r="9955" spans="1:2" x14ac:dyDescent="0.25">
      <c r="A9955" s="57">
        <v>42294518</v>
      </c>
      <c r="B9955" s="58" t="s">
        <v>7726</v>
      </c>
    </row>
    <row r="9956" spans="1:2" x14ac:dyDescent="0.25">
      <c r="A9956" s="57">
        <v>42294519</v>
      </c>
      <c r="B9956" s="58" t="s">
        <v>2693</v>
      </c>
    </row>
    <row r="9957" spans="1:2" x14ac:dyDescent="0.25">
      <c r="A9957" s="57">
        <v>42294520</v>
      </c>
      <c r="B9957" s="58" t="s">
        <v>9796</v>
      </c>
    </row>
    <row r="9958" spans="1:2" x14ac:dyDescent="0.25">
      <c r="A9958" s="57">
        <v>42294521</v>
      </c>
      <c r="B9958" s="58" t="s">
        <v>8308</v>
      </c>
    </row>
    <row r="9959" spans="1:2" x14ac:dyDescent="0.25">
      <c r="A9959" s="57">
        <v>42294522</v>
      </c>
      <c r="B9959" s="58" t="s">
        <v>16252</v>
      </c>
    </row>
    <row r="9960" spans="1:2" x14ac:dyDescent="0.25">
      <c r="A9960" s="57">
        <v>42294523</v>
      </c>
      <c r="B9960" s="58" t="s">
        <v>9895</v>
      </c>
    </row>
    <row r="9961" spans="1:2" x14ac:dyDescent="0.25">
      <c r="A9961" s="57">
        <v>42294524</v>
      </c>
      <c r="B9961" s="58" t="s">
        <v>10221</v>
      </c>
    </row>
    <row r="9962" spans="1:2" x14ac:dyDescent="0.25">
      <c r="A9962" s="57">
        <v>42294525</v>
      </c>
      <c r="B9962" s="58" t="s">
        <v>5545</v>
      </c>
    </row>
    <row r="9963" spans="1:2" x14ac:dyDescent="0.25">
      <c r="A9963" s="57">
        <v>42294526</v>
      </c>
      <c r="B9963" s="58" t="s">
        <v>6868</v>
      </c>
    </row>
    <row r="9964" spans="1:2" x14ac:dyDescent="0.25">
      <c r="A9964" s="57">
        <v>42294601</v>
      </c>
      <c r="B9964" s="58" t="s">
        <v>8539</v>
      </c>
    </row>
    <row r="9965" spans="1:2" x14ac:dyDescent="0.25">
      <c r="A9965" s="57">
        <v>42294602</v>
      </c>
      <c r="B9965" s="58" t="s">
        <v>9973</v>
      </c>
    </row>
    <row r="9966" spans="1:2" x14ac:dyDescent="0.25">
      <c r="A9966" s="57">
        <v>42294603</v>
      </c>
      <c r="B9966" s="58" t="s">
        <v>9546</v>
      </c>
    </row>
    <row r="9967" spans="1:2" x14ac:dyDescent="0.25">
      <c r="A9967" s="57">
        <v>42294604</v>
      </c>
      <c r="B9967" s="58" t="s">
        <v>6639</v>
      </c>
    </row>
    <row r="9968" spans="1:2" x14ac:dyDescent="0.25">
      <c r="A9968" s="57">
        <v>42294605</v>
      </c>
      <c r="B9968" s="58" t="s">
        <v>8806</v>
      </c>
    </row>
    <row r="9969" spans="1:2" x14ac:dyDescent="0.25">
      <c r="A9969" s="57">
        <v>42294606</v>
      </c>
      <c r="B9969" s="58" t="s">
        <v>1430</v>
      </c>
    </row>
    <row r="9970" spans="1:2" x14ac:dyDescent="0.25">
      <c r="A9970" s="57">
        <v>42294607</v>
      </c>
      <c r="B9970" s="58" t="s">
        <v>8877</v>
      </c>
    </row>
    <row r="9971" spans="1:2" x14ac:dyDescent="0.25">
      <c r="A9971" s="57">
        <v>42294701</v>
      </c>
      <c r="B9971" s="58" t="s">
        <v>16392</v>
      </c>
    </row>
    <row r="9972" spans="1:2" x14ac:dyDescent="0.25">
      <c r="A9972" s="57">
        <v>42294702</v>
      </c>
      <c r="B9972" s="58" t="s">
        <v>11560</v>
      </c>
    </row>
    <row r="9973" spans="1:2" x14ac:dyDescent="0.25">
      <c r="A9973" s="57">
        <v>42294703</v>
      </c>
      <c r="B9973" s="58" t="s">
        <v>10976</v>
      </c>
    </row>
    <row r="9974" spans="1:2" x14ac:dyDescent="0.25">
      <c r="A9974" s="57">
        <v>42294704</v>
      </c>
      <c r="B9974" s="58" t="s">
        <v>2391</v>
      </c>
    </row>
    <row r="9975" spans="1:2" x14ac:dyDescent="0.25">
      <c r="A9975" s="57">
        <v>42294705</v>
      </c>
      <c r="B9975" s="58" t="s">
        <v>13377</v>
      </c>
    </row>
    <row r="9976" spans="1:2" x14ac:dyDescent="0.25">
      <c r="A9976" s="57">
        <v>42294706</v>
      </c>
      <c r="B9976" s="58" t="s">
        <v>4470</v>
      </c>
    </row>
    <row r="9977" spans="1:2" x14ac:dyDescent="0.25">
      <c r="A9977" s="57">
        <v>42294707</v>
      </c>
      <c r="B9977" s="58" t="s">
        <v>13880</v>
      </c>
    </row>
    <row r="9978" spans="1:2" x14ac:dyDescent="0.25">
      <c r="A9978" s="57">
        <v>42294708</v>
      </c>
      <c r="B9978" s="58" t="s">
        <v>15313</v>
      </c>
    </row>
    <row r="9979" spans="1:2" x14ac:dyDescent="0.25">
      <c r="A9979" s="57">
        <v>42294709</v>
      </c>
      <c r="B9979" s="58" t="s">
        <v>18510</v>
      </c>
    </row>
    <row r="9980" spans="1:2" x14ac:dyDescent="0.25">
      <c r="A9980" s="57">
        <v>42294710</v>
      </c>
      <c r="B9980" s="58" t="s">
        <v>6845</v>
      </c>
    </row>
    <row r="9981" spans="1:2" x14ac:dyDescent="0.25">
      <c r="A9981" s="57">
        <v>42294711</v>
      </c>
      <c r="B9981" s="58" t="s">
        <v>16348</v>
      </c>
    </row>
    <row r="9982" spans="1:2" x14ac:dyDescent="0.25">
      <c r="A9982" s="57">
        <v>42294712</v>
      </c>
      <c r="B9982" s="58" t="s">
        <v>4927</v>
      </c>
    </row>
    <row r="9983" spans="1:2" x14ac:dyDescent="0.25">
      <c r="A9983" s="57">
        <v>42294713</v>
      </c>
      <c r="B9983" s="58" t="s">
        <v>7021</v>
      </c>
    </row>
    <row r="9984" spans="1:2" x14ac:dyDescent="0.25">
      <c r="A9984" s="57">
        <v>42294714</v>
      </c>
      <c r="B9984" s="58" t="s">
        <v>10713</v>
      </c>
    </row>
    <row r="9985" spans="1:2" x14ac:dyDescent="0.25">
      <c r="A9985" s="57">
        <v>42294715</v>
      </c>
      <c r="B9985" s="58" t="s">
        <v>15881</v>
      </c>
    </row>
    <row r="9986" spans="1:2" x14ac:dyDescent="0.25">
      <c r="A9986" s="57">
        <v>42294716</v>
      </c>
      <c r="B9986" s="58" t="s">
        <v>14334</v>
      </c>
    </row>
    <row r="9987" spans="1:2" x14ac:dyDescent="0.25">
      <c r="A9987" s="57">
        <v>42294717</v>
      </c>
      <c r="B9987" s="58" t="s">
        <v>5437</v>
      </c>
    </row>
    <row r="9988" spans="1:2" x14ac:dyDescent="0.25">
      <c r="A9988" s="57">
        <v>42294718</v>
      </c>
      <c r="B9988" s="58" t="s">
        <v>3385</v>
      </c>
    </row>
    <row r="9989" spans="1:2" x14ac:dyDescent="0.25">
      <c r="A9989" s="57">
        <v>42294719</v>
      </c>
      <c r="B9989" s="58" t="s">
        <v>1271</v>
      </c>
    </row>
    <row r="9990" spans="1:2" x14ac:dyDescent="0.25">
      <c r="A9990" s="57">
        <v>42294720</v>
      </c>
      <c r="B9990" s="58" t="s">
        <v>10851</v>
      </c>
    </row>
    <row r="9991" spans="1:2" x14ac:dyDescent="0.25">
      <c r="A9991" s="57">
        <v>42294721</v>
      </c>
      <c r="B9991" s="58" t="s">
        <v>9560</v>
      </c>
    </row>
    <row r="9992" spans="1:2" x14ac:dyDescent="0.25">
      <c r="A9992" s="57">
        <v>42294722</v>
      </c>
      <c r="B9992" s="58" t="s">
        <v>2172</v>
      </c>
    </row>
    <row r="9993" spans="1:2" x14ac:dyDescent="0.25">
      <c r="A9993" s="57">
        <v>42294801</v>
      </c>
      <c r="B9993" s="58" t="s">
        <v>3108</v>
      </c>
    </row>
    <row r="9994" spans="1:2" x14ac:dyDescent="0.25">
      <c r="A9994" s="57">
        <v>42294802</v>
      </c>
      <c r="B9994" s="58" t="s">
        <v>7761</v>
      </c>
    </row>
    <row r="9995" spans="1:2" x14ac:dyDescent="0.25">
      <c r="A9995" s="57">
        <v>42294803</v>
      </c>
      <c r="B9995" s="58" t="s">
        <v>17617</v>
      </c>
    </row>
    <row r="9996" spans="1:2" x14ac:dyDescent="0.25">
      <c r="A9996" s="57">
        <v>42294804</v>
      </c>
      <c r="B9996" s="58" t="s">
        <v>15249</v>
      </c>
    </row>
    <row r="9997" spans="1:2" x14ac:dyDescent="0.25">
      <c r="A9997" s="57">
        <v>42294805</v>
      </c>
      <c r="B9997" s="58" t="s">
        <v>8989</v>
      </c>
    </row>
    <row r="9998" spans="1:2" x14ac:dyDescent="0.25">
      <c r="A9998" s="57">
        <v>42294806</v>
      </c>
      <c r="B9998" s="58" t="s">
        <v>7802</v>
      </c>
    </row>
    <row r="9999" spans="1:2" x14ac:dyDescent="0.25">
      <c r="A9999" s="57">
        <v>42294807</v>
      </c>
      <c r="B9999" s="58" t="s">
        <v>4579</v>
      </c>
    </row>
    <row r="10000" spans="1:2" x14ac:dyDescent="0.25">
      <c r="A10000" s="57">
        <v>42294808</v>
      </c>
      <c r="B10000" s="58" t="s">
        <v>9076</v>
      </c>
    </row>
    <row r="10001" spans="1:2" x14ac:dyDescent="0.25">
      <c r="A10001" s="57">
        <v>42294901</v>
      </c>
      <c r="B10001" s="58" t="s">
        <v>12494</v>
      </c>
    </row>
    <row r="10002" spans="1:2" x14ac:dyDescent="0.25">
      <c r="A10002" s="57">
        <v>42294902</v>
      </c>
      <c r="B10002" s="58" t="s">
        <v>8424</v>
      </c>
    </row>
    <row r="10003" spans="1:2" x14ac:dyDescent="0.25">
      <c r="A10003" s="57">
        <v>42294903</v>
      </c>
      <c r="B10003" s="58" t="s">
        <v>3653</v>
      </c>
    </row>
    <row r="10004" spans="1:2" x14ac:dyDescent="0.25">
      <c r="A10004" s="57">
        <v>42294904</v>
      </c>
      <c r="B10004" s="58" t="s">
        <v>6341</v>
      </c>
    </row>
    <row r="10005" spans="1:2" x14ac:dyDescent="0.25">
      <c r="A10005" s="57">
        <v>42294905</v>
      </c>
      <c r="B10005" s="58" t="s">
        <v>14092</v>
      </c>
    </row>
    <row r="10006" spans="1:2" x14ac:dyDescent="0.25">
      <c r="A10006" s="57">
        <v>42294906</v>
      </c>
      <c r="B10006" s="58" t="s">
        <v>17966</v>
      </c>
    </row>
    <row r="10007" spans="1:2" x14ac:dyDescent="0.25">
      <c r="A10007" s="57">
        <v>42294907</v>
      </c>
      <c r="B10007" s="58" t="s">
        <v>8685</v>
      </c>
    </row>
    <row r="10008" spans="1:2" x14ac:dyDescent="0.25">
      <c r="A10008" s="57">
        <v>42294908</v>
      </c>
      <c r="B10008" s="58" t="s">
        <v>6450</v>
      </c>
    </row>
    <row r="10009" spans="1:2" x14ac:dyDescent="0.25">
      <c r="A10009" s="57">
        <v>42294909</v>
      </c>
      <c r="B10009" s="58" t="s">
        <v>13515</v>
      </c>
    </row>
    <row r="10010" spans="1:2" x14ac:dyDescent="0.25">
      <c r="A10010" s="57">
        <v>42294910</v>
      </c>
      <c r="B10010" s="58" t="s">
        <v>11235</v>
      </c>
    </row>
    <row r="10011" spans="1:2" x14ac:dyDescent="0.25">
      <c r="A10011" s="57">
        <v>42294911</v>
      </c>
      <c r="B10011" s="58" t="s">
        <v>3626</v>
      </c>
    </row>
    <row r="10012" spans="1:2" x14ac:dyDescent="0.25">
      <c r="A10012" s="57">
        <v>42294912</v>
      </c>
      <c r="B10012" s="58" t="s">
        <v>7003</v>
      </c>
    </row>
    <row r="10013" spans="1:2" x14ac:dyDescent="0.25">
      <c r="A10013" s="57">
        <v>42294913</v>
      </c>
      <c r="B10013" s="58" t="s">
        <v>6047</v>
      </c>
    </row>
    <row r="10014" spans="1:2" x14ac:dyDescent="0.25">
      <c r="A10014" s="57">
        <v>42294914</v>
      </c>
      <c r="B10014" s="58" t="s">
        <v>9302</v>
      </c>
    </row>
    <row r="10015" spans="1:2" x14ac:dyDescent="0.25">
      <c r="A10015" s="57">
        <v>42294915</v>
      </c>
      <c r="B10015" s="58" t="s">
        <v>2058</v>
      </c>
    </row>
    <row r="10016" spans="1:2" x14ac:dyDescent="0.25">
      <c r="A10016" s="57">
        <v>42294916</v>
      </c>
      <c r="B10016" s="58" t="s">
        <v>9</v>
      </c>
    </row>
    <row r="10017" spans="1:2" x14ac:dyDescent="0.25">
      <c r="A10017" s="57">
        <v>42294917</v>
      </c>
      <c r="B10017" s="58" t="s">
        <v>11293</v>
      </c>
    </row>
    <row r="10018" spans="1:2" x14ac:dyDescent="0.25">
      <c r="A10018" s="57">
        <v>42294918</v>
      </c>
      <c r="B10018" s="58" t="s">
        <v>8602</v>
      </c>
    </row>
    <row r="10019" spans="1:2" x14ac:dyDescent="0.25">
      <c r="A10019" s="57">
        <v>42294919</v>
      </c>
      <c r="B10019" s="58" t="s">
        <v>1221</v>
      </c>
    </row>
    <row r="10020" spans="1:2" x14ac:dyDescent="0.25">
      <c r="A10020" s="57">
        <v>42294920</v>
      </c>
      <c r="B10020" s="58" t="s">
        <v>9733</v>
      </c>
    </row>
    <row r="10021" spans="1:2" x14ac:dyDescent="0.25">
      <c r="A10021" s="57">
        <v>42294921</v>
      </c>
      <c r="B10021" s="58" t="s">
        <v>14224</v>
      </c>
    </row>
    <row r="10022" spans="1:2" x14ac:dyDescent="0.25">
      <c r="A10022" s="57">
        <v>42294922</v>
      </c>
      <c r="B10022" s="58" t="s">
        <v>8660</v>
      </c>
    </row>
    <row r="10023" spans="1:2" x14ac:dyDescent="0.25">
      <c r="A10023" s="57">
        <v>42294923</v>
      </c>
      <c r="B10023" s="58" t="s">
        <v>14237</v>
      </c>
    </row>
    <row r="10024" spans="1:2" x14ac:dyDescent="0.25">
      <c r="A10024" s="57">
        <v>42294924</v>
      </c>
      <c r="B10024" s="58" t="s">
        <v>9798</v>
      </c>
    </row>
    <row r="10025" spans="1:2" x14ac:dyDescent="0.25">
      <c r="A10025" s="57">
        <v>42294925</v>
      </c>
      <c r="B10025" s="58" t="s">
        <v>10889</v>
      </c>
    </row>
    <row r="10026" spans="1:2" x14ac:dyDescent="0.25">
      <c r="A10026" s="57">
        <v>42294926</v>
      </c>
      <c r="B10026" s="58" t="s">
        <v>13995</v>
      </c>
    </row>
    <row r="10027" spans="1:2" x14ac:dyDescent="0.25">
      <c r="A10027" s="57">
        <v>42294927</v>
      </c>
      <c r="B10027" s="58" t="s">
        <v>10914</v>
      </c>
    </row>
    <row r="10028" spans="1:2" x14ac:dyDescent="0.25">
      <c r="A10028" s="57">
        <v>42294928</v>
      </c>
      <c r="B10028" s="58" t="s">
        <v>9943</v>
      </c>
    </row>
    <row r="10029" spans="1:2" x14ac:dyDescent="0.25">
      <c r="A10029" s="57">
        <v>42294929</v>
      </c>
      <c r="B10029" s="58" t="s">
        <v>6726</v>
      </c>
    </row>
    <row r="10030" spans="1:2" x14ac:dyDescent="0.25">
      <c r="A10030" s="57">
        <v>42294930</v>
      </c>
      <c r="B10030" s="58" t="s">
        <v>4502</v>
      </c>
    </row>
    <row r="10031" spans="1:2" x14ac:dyDescent="0.25">
      <c r="A10031" s="57">
        <v>42294931</v>
      </c>
      <c r="B10031" s="58" t="s">
        <v>1161</v>
      </c>
    </row>
    <row r="10032" spans="1:2" x14ac:dyDescent="0.25">
      <c r="A10032" s="57">
        <v>42294932</v>
      </c>
      <c r="B10032" s="58" t="s">
        <v>11917</v>
      </c>
    </row>
    <row r="10033" spans="1:2" x14ac:dyDescent="0.25">
      <c r="A10033" s="57">
        <v>42294933</v>
      </c>
      <c r="B10033" s="58" t="s">
        <v>9320</v>
      </c>
    </row>
    <row r="10034" spans="1:2" x14ac:dyDescent="0.25">
      <c r="A10034" s="57">
        <v>42294934</v>
      </c>
      <c r="B10034" s="58" t="s">
        <v>15923</v>
      </c>
    </row>
    <row r="10035" spans="1:2" x14ac:dyDescent="0.25">
      <c r="A10035" s="57">
        <v>42294935</v>
      </c>
      <c r="B10035" s="58" t="s">
        <v>3721</v>
      </c>
    </row>
    <row r="10036" spans="1:2" x14ac:dyDescent="0.25">
      <c r="A10036" s="57">
        <v>42294936</v>
      </c>
      <c r="B10036" s="58" t="s">
        <v>18145</v>
      </c>
    </row>
    <row r="10037" spans="1:2" x14ac:dyDescent="0.25">
      <c r="A10037" s="57">
        <v>42294937</v>
      </c>
      <c r="B10037" s="58" t="s">
        <v>4335</v>
      </c>
    </row>
    <row r="10038" spans="1:2" x14ac:dyDescent="0.25">
      <c r="A10038" s="57">
        <v>42294938</v>
      </c>
      <c r="B10038" s="58" t="s">
        <v>9329</v>
      </c>
    </row>
    <row r="10039" spans="1:2" x14ac:dyDescent="0.25">
      <c r="A10039" s="57">
        <v>42294939</v>
      </c>
      <c r="B10039" s="58" t="s">
        <v>12783</v>
      </c>
    </row>
    <row r="10040" spans="1:2" x14ac:dyDescent="0.25">
      <c r="A10040" s="57">
        <v>42294940</v>
      </c>
      <c r="B10040" s="58" t="s">
        <v>15337</v>
      </c>
    </row>
    <row r="10041" spans="1:2" x14ac:dyDescent="0.25">
      <c r="A10041" s="57">
        <v>42294941</v>
      </c>
      <c r="B10041" s="58" t="s">
        <v>7764</v>
      </c>
    </row>
    <row r="10042" spans="1:2" x14ac:dyDescent="0.25">
      <c r="A10042" s="57">
        <v>42294942</v>
      </c>
      <c r="B10042" s="58" t="s">
        <v>15084</v>
      </c>
    </row>
    <row r="10043" spans="1:2" x14ac:dyDescent="0.25">
      <c r="A10043" s="57">
        <v>42294943</v>
      </c>
      <c r="B10043" s="58" t="s">
        <v>6836</v>
      </c>
    </row>
    <row r="10044" spans="1:2" x14ac:dyDescent="0.25">
      <c r="A10044" s="57">
        <v>42294944</v>
      </c>
      <c r="B10044" s="58" t="s">
        <v>5748</v>
      </c>
    </row>
    <row r="10045" spans="1:2" x14ac:dyDescent="0.25">
      <c r="A10045" s="57">
        <v>42294945</v>
      </c>
      <c r="B10045" s="58" t="s">
        <v>17459</v>
      </c>
    </row>
    <row r="10046" spans="1:2" x14ac:dyDescent="0.25">
      <c r="A10046" s="57">
        <v>42294946</v>
      </c>
      <c r="B10046" s="58" t="s">
        <v>17107</v>
      </c>
    </row>
    <row r="10047" spans="1:2" x14ac:dyDescent="0.25">
      <c r="A10047" s="57">
        <v>42294947</v>
      </c>
      <c r="B10047" s="58" t="s">
        <v>10852</v>
      </c>
    </row>
    <row r="10048" spans="1:2" x14ac:dyDescent="0.25">
      <c r="A10048" s="57">
        <v>42294948</v>
      </c>
      <c r="B10048" s="58" t="s">
        <v>4843</v>
      </c>
    </row>
    <row r="10049" spans="1:2" x14ac:dyDescent="0.25">
      <c r="A10049" s="57">
        <v>42294949</v>
      </c>
      <c r="B10049" s="58" t="s">
        <v>4925</v>
      </c>
    </row>
    <row r="10050" spans="1:2" x14ac:dyDescent="0.25">
      <c r="A10050" s="57">
        <v>42294950</v>
      </c>
      <c r="B10050" s="58" t="s">
        <v>11322</v>
      </c>
    </row>
    <row r="10051" spans="1:2" x14ac:dyDescent="0.25">
      <c r="A10051" s="57">
        <v>42294951</v>
      </c>
      <c r="B10051" s="58" t="s">
        <v>17486</v>
      </c>
    </row>
    <row r="10052" spans="1:2" x14ac:dyDescent="0.25">
      <c r="A10052" s="57">
        <v>42294952</v>
      </c>
      <c r="B10052" s="58" t="s">
        <v>2185</v>
      </c>
    </row>
    <row r="10053" spans="1:2" x14ac:dyDescent="0.25">
      <c r="A10053" s="57">
        <v>42294953</v>
      </c>
      <c r="B10053" s="58" t="s">
        <v>14479</v>
      </c>
    </row>
    <row r="10054" spans="1:2" x14ac:dyDescent="0.25">
      <c r="A10054" s="57">
        <v>42294954</v>
      </c>
      <c r="B10054" s="58" t="s">
        <v>18016</v>
      </c>
    </row>
    <row r="10055" spans="1:2" x14ac:dyDescent="0.25">
      <c r="A10055" s="57">
        <v>42294955</v>
      </c>
      <c r="B10055" s="58" t="s">
        <v>10451</v>
      </c>
    </row>
    <row r="10056" spans="1:2" x14ac:dyDescent="0.25">
      <c r="A10056" s="57">
        <v>42294956</v>
      </c>
      <c r="B10056" s="58" t="s">
        <v>9314</v>
      </c>
    </row>
    <row r="10057" spans="1:2" x14ac:dyDescent="0.25">
      <c r="A10057" s="57">
        <v>42295001</v>
      </c>
      <c r="B10057" s="58" t="s">
        <v>12292</v>
      </c>
    </row>
    <row r="10058" spans="1:2" x14ac:dyDescent="0.25">
      <c r="A10058" s="57">
        <v>42295002</v>
      </c>
      <c r="B10058" s="58" t="s">
        <v>2681</v>
      </c>
    </row>
    <row r="10059" spans="1:2" x14ac:dyDescent="0.25">
      <c r="A10059" s="57">
        <v>42295003</v>
      </c>
      <c r="B10059" s="58" t="s">
        <v>2198</v>
      </c>
    </row>
    <row r="10060" spans="1:2" x14ac:dyDescent="0.25">
      <c r="A10060" s="57">
        <v>42295004</v>
      </c>
      <c r="B10060" s="58" t="s">
        <v>11616</v>
      </c>
    </row>
    <row r="10061" spans="1:2" x14ac:dyDescent="0.25">
      <c r="A10061" s="57">
        <v>42295005</v>
      </c>
      <c r="B10061" s="58" t="s">
        <v>15003</v>
      </c>
    </row>
    <row r="10062" spans="1:2" x14ac:dyDescent="0.25">
      <c r="A10062" s="57">
        <v>42295006</v>
      </c>
      <c r="B10062" s="58" t="s">
        <v>967</v>
      </c>
    </row>
    <row r="10063" spans="1:2" x14ac:dyDescent="0.25">
      <c r="A10063" s="57">
        <v>42295007</v>
      </c>
      <c r="B10063" s="58" t="s">
        <v>5980</v>
      </c>
    </row>
    <row r="10064" spans="1:2" x14ac:dyDescent="0.25">
      <c r="A10064" s="57">
        <v>42295008</v>
      </c>
      <c r="B10064" s="58" t="s">
        <v>16593</v>
      </c>
    </row>
    <row r="10065" spans="1:2" x14ac:dyDescent="0.25">
      <c r="A10065" s="57">
        <v>42295009</v>
      </c>
      <c r="B10065" s="58" t="s">
        <v>12097</v>
      </c>
    </row>
    <row r="10066" spans="1:2" x14ac:dyDescent="0.25">
      <c r="A10066" s="57">
        <v>42295010</v>
      </c>
      <c r="B10066" s="58" t="s">
        <v>11</v>
      </c>
    </row>
    <row r="10067" spans="1:2" x14ac:dyDescent="0.25">
      <c r="A10067" s="57">
        <v>42295011</v>
      </c>
      <c r="B10067" s="58" t="s">
        <v>5641</v>
      </c>
    </row>
    <row r="10068" spans="1:2" x14ac:dyDescent="0.25">
      <c r="A10068" s="57">
        <v>42295012</v>
      </c>
      <c r="B10068" s="58" t="s">
        <v>511</v>
      </c>
    </row>
    <row r="10069" spans="1:2" x14ac:dyDescent="0.25">
      <c r="A10069" s="57">
        <v>42295013</v>
      </c>
      <c r="B10069" s="58" t="s">
        <v>7763</v>
      </c>
    </row>
    <row r="10070" spans="1:2" x14ac:dyDescent="0.25">
      <c r="A10070" s="57">
        <v>42295014</v>
      </c>
      <c r="B10070" s="58" t="s">
        <v>5870</v>
      </c>
    </row>
    <row r="10071" spans="1:2" x14ac:dyDescent="0.25">
      <c r="A10071" s="57">
        <v>42295015</v>
      </c>
      <c r="B10071" s="58" t="s">
        <v>12213</v>
      </c>
    </row>
    <row r="10072" spans="1:2" x14ac:dyDescent="0.25">
      <c r="A10072" s="57">
        <v>42295101</v>
      </c>
      <c r="B10072" s="58" t="s">
        <v>15658</v>
      </c>
    </row>
    <row r="10073" spans="1:2" x14ac:dyDescent="0.25">
      <c r="A10073" s="57">
        <v>42295102</v>
      </c>
      <c r="B10073" s="58" t="s">
        <v>11313</v>
      </c>
    </row>
    <row r="10074" spans="1:2" x14ac:dyDescent="0.25">
      <c r="A10074" s="57">
        <v>42295103</v>
      </c>
      <c r="B10074" s="58" t="s">
        <v>18094</v>
      </c>
    </row>
    <row r="10075" spans="1:2" x14ac:dyDescent="0.25">
      <c r="A10075" s="57">
        <v>42295104</v>
      </c>
      <c r="B10075" s="58" t="s">
        <v>8403</v>
      </c>
    </row>
    <row r="10076" spans="1:2" x14ac:dyDescent="0.25">
      <c r="A10076" s="57">
        <v>42295105</v>
      </c>
      <c r="B10076" s="58" t="s">
        <v>10362</v>
      </c>
    </row>
    <row r="10077" spans="1:2" x14ac:dyDescent="0.25">
      <c r="A10077" s="57">
        <v>42295106</v>
      </c>
      <c r="B10077" s="58" t="s">
        <v>9553</v>
      </c>
    </row>
    <row r="10078" spans="1:2" x14ac:dyDescent="0.25">
      <c r="A10078" s="57">
        <v>42295107</v>
      </c>
      <c r="B10078" s="58" t="s">
        <v>18259</v>
      </c>
    </row>
    <row r="10079" spans="1:2" x14ac:dyDescent="0.25">
      <c r="A10079" s="57">
        <v>42295108</v>
      </c>
      <c r="B10079" s="58" t="s">
        <v>15501</v>
      </c>
    </row>
    <row r="10080" spans="1:2" x14ac:dyDescent="0.25">
      <c r="A10080" s="57">
        <v>42295109</v>
      </c>
      <c r="B10080" s="58" t="s">
        <v>7895</v>
      </c>
    </row>
    <row r="10081" spans="1:2" x14ac:dyDescent="0.25">
      <c r="A10081" s="57">
        <v>42295110</v>
      </c>
      <c r="B10081" s="58" t="s">
        <v>13217</v>
      </c>
    </row>
    <row r="10082" spans="1:2" x14ac:dyDescent="0.25">
      <c r="A10082" s="57">
        <v>42295111</v>
      </c>
      <c r="B10082" s="58" t="s">
        <v>12819</v>
      </c>
    </row>
    <row r="10083" spans="1:2" x14ac:dyDescent="0.25">
      <c r="A10083" s="57">
        <v>42295112</v>
      </c>
      <c r="B10083" s="58" t="s">
        <v>15615</v>
      </c>
    </row>
    <row r="10084" spans="1:2" x14ac:dyDescent="0.25">
      <c r="A10084" s="57">
        <v>42295113</v>
      </c>
      <c r="B10084" s="58" t="s">
        <v>16972</v>
      </c>
    </row>
    <row r="10085" spans="1:2" x14ac:dyDescent="0.25">
      <c r="A10085" s="57">
        <v>42295114</v>
      </c>
      <c r="B10085" s="58" t="s">
        <v>11979</v>
      </c>
    </row>
    <row r="10086" spans="1:2" x14ac:dyDescent="0.25">
      <c r="A10086" s="57">
        <v>42295115</v>
      </c>
      <c r="B10086" s="58" t="s">
        <v>11057</v>
      </c>
    </row>
    <row r="10087" spans="1:2" x14ac:dyDescent="0.25">
      <c r="A10087" s="57">
        <v>42295116</v>
      </c>
      <c r="B10087" s="58" t="s">
        <v>6753</v>
      </c>
    </row>
    <row r="10088" spans="1:2" x14ac:dyDescent="0.25">
      <c r="A10088" s="57">
        <v>42295117</v>
      </c>
      <c r="B10088" s="58" t="s">
        <v>11231</v>
      </c>
    </row>
    <row r="10089" spans="1:2" x14ac:dyDescent="0.25">
      <c r="A10089" s="57">
        <v>42295118</v>
      </c>
      <c r="B10089" s="58" t="s">
        <v>391</v>
      </c>
    </row>
    <row r="10090" spans="1:2" x14ac:dyDescent="0.25">
      <c r="A10090" s="57">
        <v>42295119</v>
      </c>
      <c r="B10090" s="58" t="s">
        <v>2866</v>
      </c>
    </row>
    <row r="10091" spans="1:2" x14ac:dyDescent="0.25">
      <c r="A10091" s="57">
        <v>42295120</v>
      </c>
      <c r="B10091" s="58" t="s">
        <v>5114</v>
      </c>
    </row>
    <row r="10092" spans="1:2" x14ac:dyDescent="0.25">
      <c r="A10092" s="57">
        <v>42295121</v>
      </c>
      <c r="B10092" s="58" t="s">
        <v>10548</v>
      </c>
    </row>
    <row r="10093" spans="1:2" x14ac:dyDescent="0.25">
      <c r="A10093" s="57">
        <v>42295122</v>
      </c>
      <c r="B10093" s="58" t="s">
        <v>4644</v>
      </c>
    </row>
    <row r="10094" spans="1:2" x14ac:dyDescent="0.25">
      <c r="A10094" s="57">
        <v>42295123</v>
      </c>
      <c r="B10094" s="58" t="s">
        <v>5105</v>
      </c>
    </row>
    <row r="10095" spans="1:2" x14ac:dyDescent="0.25">
      <c r="A10095" s="57">
        <v>42295124</v>
      </c>
      <c r="B10095" s="58" t="s">
        <v>7933</v>
      </c>
    </row>
    <row r="10096" spans="1:2" x14ac:dyDescent="0.25">
      <c r="A10096" s="57">
        <v>42295125</v>
      </c>
      <c r="B10096" s="58" t="s">
        <v>17841</v>
      </c>
    </row>
    <row r="10097" spans="1:2" x14ac:dyDescent="0.25">
      <c r="A10097" s="57">
        <v>42295126</v>
      </c>
      <c r="B10097" s="58" t="s">
        <v>8086</v>
      </c>
    </row>
    <row r="10098" spans="1:2" x14ac:dyDescent="0.25">
      <c r="A10098" s="57">
        <v>42295127</v>
      </c>
      <c r="B10098" s="58" t="s">
        <v>9025</v>
      </c>
    </row>
    <row r="10099" spans="1:2" x14ac:dyDescent="0.25">
      <c r="A10099" s="57">
        <v>42295128</v>
      </c>
      <c r="B10099" s="58" t="s">
        <v>4220</v>
      </c>
    </row>
    <row r="10100" spans="1:2" x14ac:dyDescent="0.25">
      <c r="A10100" s="57">
        <v>42295129</v>
      </c>
      <c r="B10100" s="58" t="s">
        <v>5678</v>
      </c>
    </row>
    <row r="10101" spans="1:2" x14ac:dyDescent="0.25">
      <c r="A10101" s="57">
        <v>42295130</v>
      </c>
      <c r="B10101" s="58" t="s">
        <v>14871</v>
      </c>
    </row>
    <row r="10102" spans="1:2" x14ac:dyDescent="0.25">
      <c r="A10102" s="57">
        <v>42295131</v>
      </c>
      <c r="B10102" s="58" t="s">
        <v>4599</v>
      </c>
    </row>
    <row r="10103" spans="1:2" x14ac:dyDescent="0.25">
      <c r="A10103" s="57">
        <v>42295132</v>
      </c>
      <c r="B10103" s="58" t="s">
        <v>15045</v>
      </c>
    </row>
    <row r="10104" spans="1:2" x14ac:dyDescent="0.25">
      <c r="A10104" s="57">
        <v>42295133</v>
      </c>
      <c r="B10104" s="58" t="s">
        <v>736</v>
      </c>
    </row>
    <row r="10105" spans="1:2" x14ac:dyDescent="0.25">
      <c r="A10105" s="57">
        <v>42295134</v>
      </c>
      <c r="B10105" s="58" t="s">
        <v>17710</v>
      </c>
    </row>
    <row r="10106" spans="1:2" x14ac:dyDescent="0.25">
      <c r="A10106" s="57">
        <v>42295135</v>
      </c>
      <c r="B10106" s="58" t="s">
        <v>542</v>
      </c>
    </row>
    <row r="10107" spans="1:2" x14ac:dyDescent="0.25">
      <c r="A10107" s="57">
        <v>42295136</v>
      </c>
      <c r="B10107" s="58" t="s">
        <v>12887</v>
      </c>
    </row>
    <row r="10108" spans="1:2" x14ac:dyDescent="0.25">
      <c r="A10108" s="57">
        <v>42295137</v>
      </c>
      <c r="B10108" s="58" t="s">
        <v>2790</v>
      </c>
    </row>
    <row r="10109" spans="1:2" x14ac:dyDescent="0.25">
      <c r="A10109" s="57">
        <v>42295138</v>
      </c>
      <c r="B10109" s="58" t="s">
        <v>13924</v>
      </c>
    </row>
    <row r="10110" spans="1:2" x14ac:dyDescent="0.25">
      <c r="A10110" s="57">
        <v>42295139</v>
      </c>
      <c r="B10110" s="58" t="s">
        <v>56</v>
      </c>
    </row>
    <row r="10111" spans="1:2" x14ac:dyDescent="0.25">
      <c r="A10111" s="57">
        <v>42295140</v>
      </c>
      <c r="B10111" s="58" t="s">
        <v>17974</v>
      </c>
    </row>
    <row r="10112" spans="1:2" x14ac:dyDescent="0.25">
      <c r="A10112" s="57">
        <v>42295201</v>
      </c>
      <c r="B10112" s="58" t="s">
        <v>11116</v>
      </c>
    </row>
    <row r="10113" spans="1:2" x14ac:dyDescent="0.25">
      <c r="A10113" s="57">
        <v>42295202</v>
      </c>
      <c r="B10113" s="58" t="s">
        <v>6977</v>
      </c>
    </row>
    <row r="10114" spans="1:2" x14ac:dyDescent="0.25">
      <c r="A10114" s="57">
        <v>42295203</v>
      </c>
      <c r="B10114" s="58" t="s">
        <v>8490</v>
      </c>
    </row>
    <row r="10115" spans="1:2" x14ac:dyDescent="0.25">
      <c r="A10115" s="57">
        <v>42295204</v>
      </c>
      <c r="B10115" s="58" t="s">
        <v>17547</v>
      </c>
    </row>
    <row r="10116" spans="1:2" x14ac:dyDescent="0.25">
      <c r="A10116" s="57">
        <v>42295205</v>
      </c>
      <c r="B10116" s="58" t="s">
        <v>3917</v>
      </c>
    </row>
    <row r="10117" spans="1:2" x14ac:dyDescent="0.25">
      <c r="A10117" s="57">
        <v>42295206</v>
      </c>
      <c r="B10117" s="58" t="s">
        <v>2644</v>
      </c>
    </row>
    <row r="10118" spans="1:2" x14ac:dyDescent="0.25">
      <c r="A10118" s="57">
        <v>42295301</v>
      </c>
      <c r="B10118" s="58" t="s">
        <v>4918</v>
      </c>
    </row>
    <row r="10119" spans="1:2" x14ac:dyDescent="0.25">
      <c r="A10119" s="57">
        <v>42295302</v>
      </c>
      <c r="B10119" s="58" t="s">
        <v>16852</v>
      </c>
    </row>
    <row r="10120" spans="1:2" x14ac:dyDescent="0.25">
      <c r="A10120" s="57">
        <v>42295303</v>
      </c>
      <c r="B10120" s="58" t="s">
        <v>12712</v>
      </c>
    </row>
    <row r="10121" spans="1:2" x14ac:dyDescent="0.25">
      <c r="A10121" s="57">
        <v>42295304</v>
      </c>
      <c r="B10121" s="58" t="s">
        <v>5091</v>
      </c>
    </row>
    <row r="10122" spans="1:2" x14ac:dyDescent="0.25">
      <c r="A10122" s="57">
        <v>42295305</v>
      </c>
      <c r="B10122" s="58" t="s">
        <v>6280</v>
      </c>
    </row>
    <row r="10123" spans="1:2" x14ac:dyDescent="0.25">
      <c r="A10123" s="57">
        <v>42295306</v>
      </c>
      <c r="B10123" s="58" t="s">
        <v>16575</v>
      </c>
    </row>
    <row r="10124" spans="1:2" x14ac:dyDescent="0.25">
      <c r="A10124" s="57">
        <v>42295307</v>
      </c>
      <c r="B10124" s="58" t="s">
        <v>6286</v>
      </c>
    </row>
    <row r="10125" spans="1:2" x14ac:dyDescent="0.25">
      <c r="A10125" s="57">
        <v>42295308</v>
      </c>
      <c r="B10125" s="58" t="s">
        <v>5473</v>
      </c>
    </row>
    <row r="10126" spans="1:2" x14ac:dyDescent="0.25">
      <c r="A10126" s="57">
        <v>42295401</v>
      </c>
      <c r="B10126" s="58" t="s">
        <v>10730</v>
      </c>
    </row>
    <row r="10127" spans="1:2" x14ac:dyDescent="0.25">
      <c r="A10127" s="57">
        <v>42295402</v>
      </c>
      <c r="B10127" s="58" t="s">
        <v>5211</v>
      </c>
    </row>
    <row r="10128" spans="1:2" x14ac:dyDescent="0.25">
      <c r="A10128" s="57">
        <v>42295403</v>
      </c>
      <c r="B10128" s="58" t="s">
        <v>16365</v>
      </c>
    </row>
    <row r="10129" spans="1:2" x14ac:dyDescent="0.25">
      <c r="A10129" s="57">
        <v>42295404</v>
      </c>
      <c r="B10129" s="58" t="s">
        <v>11690</v>
      </c>
    </row>
    <row r="10130" spans="1:2" x14ac:dyDescent="0.25">
      <c r="A10130" s="57">
        <v>42295405</v>
      </c>
      <c r="B10130" s="58" t="s">
        <v>13592</v>
      </c>
    </row>
    <row r="10131" spans="1:2" x14ac:dyDescent="0.25">
      <c r="A10131" s="57">
        <v>42295406</v>
      </c>
      <c r="B10131" s="58" t="s">
        <v>2744</v>
      </c>
    </row>
    <row r="10132" spans="1:2" x14ac:dyDescent="0.25">
      <c r="A10132" s="57">
        <v>42295407</v>
      </c>
      <c r="B10132" s="58" t="s">
        <v>17913</v>
      </c>
    </row>
    <row r="10133" spans="1:2" x14ac:dyDescent="0.25">
      <c r="A10133" s="57">
        <v>42295408</v>
      </c>
      <c r="B10133" s="58" t="s">
        <v>17387</v>
      </c>
    </row>
    <row r="10134" spans="1:2" x14ac:dyDescent="0.25">
      <c r="A10134" s="57">
        <v>42295409</v>
      </c>
      <c r="B10134" s="58" t="s">
        <v>10633</v>
      </c>
    </row>
    <row r="10135" spans="1:2" x14ac:dyDescent="0.25">
      <c r="A10135" s="57">
        <v>42295410</v>
      </c>
      <c r="B10135" s="58" t="s">
        <v>12701</v>
      </c>
    </row>
    <row r="10136" spans="1:2" x14ac:dyDescent="0.25">
      <c r="A10136" s="57">
        <v>42295411</v>
      </c>
      <c r="B10136" s="58" t="s">
        <v>1825</v>
      </c>
    </row>
    <row r="10137" spans="1:2" x14ac:dyDescent="0.25">
      <c r="A10137" s="57">
        <v>42295412</v>
      </c>
      <c r="B10137" s="58" t="s">
        <v>15632</v>
      </c>
    </row>
    <row r="10138" spans="1:2" x14ac:dyDescent="0.25">
      <c r="A10138" s="57">
        <v>42295413</v>
      </c>
      <c r="B10138" s="58" t="s">
        <v>11036</v>
      </c>
    </row>
    <row r="10139" spans="1:2" x14ac:dyDescent="0.25">
      <c r="A10139" s="57">
        <v>42295414</v>
      </c>
      <c r="B10139" s="58" t="s">
        <v>1536</v>
      </c>
    </row>
    <row r="10140" spans="1:2" x14ac:dyDescent="0.25">
      <c r="A10140" s="57">
        <v>42295415</v>
      </c>
      <c r="B10140" s="58" t="s">
        <v>2990</v>
      </c>
    </row>
    <row r="10141" spans="1:2" x14ac:dyDescent="0.25">
      <c r="A10141" s="57">
        <v>42295416</v>
      </c>
      <c r="B10141" s="58" t="s">
        <v>3600</v>
      </c>
    </row>
    <row r="10142" spans="1:2" x14ac:dyDescent="0.25">
      <c r="A10142" s="57">
        <v>42295417</v>
      </c>
      <c r="B10142" s="58" t="s">
        <v>10884</v>
      </c>
    </row>
    <row r="10143" spans="1:2" x14ac:dyDescent="0.25">
      <c r="A10143" s="57">
        <v>42295418</v>
      </c>
      <c r="B10143" s="58" t="s">
        <v>14557</v>
      </c>
    </row>
    <row r="10144" spans="1:2" x14ac:dyDescent="0.25">
      <c r="A10144" s="57">
        <v>42295419</v>
      </c>
      <c r="B10144" s="58" t="s">
        <v>3742</v>
      </c>
    </row>
    <row r="10145" spans="1:2" x14ac:dyDescent="0.25">
      <c r="A10145" s="57">
        <v>42295420</v>
      </c>
      <c r="B10145" s="58" t="s">
        <v>5443</v>
      </c>
    </row>
    <row r="10146" spans="1:2" x14ac:dyDescent="0.25">
      <c r="A10146" s="57">
        <v>42295421</v>
      </c>
      <c r="B10146" s="58" t="s">
        <v>450</v>
      </c>
    </row>
    <row r="10147" spans="1:2" x14ac:dyDescent="0.25">
      <c r="A10147" s="57">
        <v>42295422</v>
      </c>
      <c r="B10147" s="58" t="s">
        <v>11964</v>
      </c>
    </row>
    <row r="10148" spans="1:2" x14ac:dyDescent="0.25">
      <c r="A10148" s="57">
        <v>42295423</v>
      </c>
      <c r="B10148" s="58" t="s">
        <v>1106</v>
      </c>
    </row>
    <row r="10149" spans="1:2" x14ac:dyDescent="0.25">
      <c r="A10149" s="57">
        <v>42295424</v>
      </c>
      <c r="B10149" s="58" t="s">
        <v>13224</v>
      </c>
    </row>
    <row r="10150" spans="1:2" x14ac:dyDescent="0.25">
      <c r="A10150" s="57">
        <v>42295425</v>
      </c>
      <c r="B10150" s="58" t="s">
        <v>7320</v>
      </c>
    </row>
    <row r="10151" spans="1:2" x14ac:dyDescent="0.25">
      <c r="A10151" s="57">
        <v>42295426</v>
      </c>
      <c r="B10151" s="58" t="s">
        <v>2710</v>
      </c>
    </row>
    <row r="10152" spans="1:2" x14ac:dyDescent="0.25">
      <c r="A10152" s="57">
        <v>42295427</v>
      </c>
      <c r="B10152" s="58" t="s">
        <v>10476</v>
      </c>
    </row>
    <row r="10153" spans="1:2" x14ac:dyDescent="0.25">
      <c r="A10153" s="57">
        <v>42295428</v>
      </c>
      <c r="B10153" s="58" t="s">
        <v>6550</v>
      </c>
    </row>
    <row r="10154" spans="1:2" x14ac:dyDescent="0.25">
      <c r="A10154" s="57">
        <v>42295429</v>
      </c>
      <c r="B10154" s="58" t="s">
        <v>17682</v>
      </c>
    </row>
    <row r="10155" spans="1:2" x14ac:dyDescent="0.25">
      <c r="A10155" s="57">
        <v>42295430</v>
      </c>
      <c r="B10155" s="58" t="s">
        <v>6690</v>
      </c>
    </row>
    <row r="10156" spans="1:2" x14ac:dyDescent="0.25">
      <c r="A10156" s="57">
        <v>42295431</v>
      </c>
      <c r="B10156" s="58" t="s">
        <v>16105</v>
      </c>
    </row>
    <row r="10157" spans="1:2" x14ac:dyDescent="0.25">
      <c r="A10157" s="57">
        <v>42295432</v>
      </c>
      <c r="B10157" s="58" t="s">
        <v>12838</v>
      </c>
    </row>
    <row r="10158" spans="1:2" x14ac:dyDescent="0.25">
      <c r="A10158" s="57">
        <v>42295433</v>
      </c>
      <c r="B10158" s="58" t="s">
        <v>10007</v>
      </c>
    </row>
    <row r="10159" spans="1:2" x14ac:dyDescent="0.25">
      <c r="A10159" s="57">
        <v>42295434</v>
      </c>
      <c r="B10159" s="58" t="s">
        <v>16308</v>
      </c>
    </row>
    <row r="10160" spans="1:2" x14ac:dyDescent="0.25">
      <c r="A10160" s="57">
        <v>42295435</v>
      </c>
      <c r="B10160" s="58" t="s">
        <v>6518</v>
      </c>
    </row>
    <row r="10161" spans="1:2" x14ac:dyDescent="0.25">
      <c r="A10161" s="57">
        <v>42295436</v>
      </c>
      <c r="B10161" s="58" t="s">
        <v>6424</v>
      </c>
    </row>
    <row r="10162" spans="1:2" x14ac:dyDescent="0.25">
      <c r="A10162" s="57">
        <v>42295437</v>
      </c>
      <c r="B10162" s="58" t="s">
        <v>9705</v>
      </c>
    </row>
    <row r="10163" spans="1:2" x14ac:dyDescent="0.25">
      <c r="A10163" s="57">
        <v>42295439</v>
      </c>
      <c r="B10163" s="58" t="s">
        <v>17797</v>
      </c>
    </row>
    <row r="10164" spans="1:2" x14ac:dyDescent="0.25">
      <c r="A10164" s="57">
        <v>42295440</v>
      </c>
      <c r="B10164" s="58" t="s">
        <v>3132</v>
      </c>
    </row>
    <row r="10165" spans="1:2" x14ac:dyDescent="0.25">
      <c r="A10165" s="57">
        <v>42295441</v>
      </c>
      <c r="B10165" s="58" t="s">
        <v>14000</v>
      </c>
    </row>
    <row r="10166" spans="1:2" x14ac:dyDescent="0.25">
      <c r="A10166" s="57">
        <v>42295445</v>
      </c>
      <c r="B10166" s="58" t="s">
        <v>15154</v>
      </c>
    </row>
    <row r="10167" spans="1:2" x14ac:dyDescent="0.25">
      <c r="A10167" s="57">
        <v>42295446</v>
      </c>
      <c r="B10167" s="58" t="s">
        <v>14127</v>
      </c>
    </row>
    <row r="10168" spans="1:2" x14ac:dyDescent="0.25">
      <c r="A10168" s="57">
        <v>42295448</v>
      </c>
      <c r="B10168" s="58" t="s">
        <v>5716</v>
      </c>
    </row>
    <row r="10169" spans="1:2" x14ac:dyDescent="0.25">
      <c r="A10169" s="57">
        <v>42295450</v>
      </c>
      <c r="B10169" s="58" t="s">
        <v>3774</v>
      </c>
    </row>
    <row r="10170" spans="1:2" x14ac:dyDescent="0.25">
      <c r="A10170" s="57">
        <v>42295451</v>
      </c>
      <c r="B10170" s="58" t="s">
        <v>12618</v>
      </c>
    </row>
    <row r="10171" spans="1:2" x14ac:dyDescent="0.25">
      <c r="A10171" s="57">
        <v>42295452</v>
      </c>
      <c r="B10171" s="58" t="s">
        <v>13805</v>
      </c>
    </row>
    <row r="10172" spans="1:2" x14ac:dyDescent="0.25">
      <c r="A10172" s="57">
        <v>42295453</v>
      </c>
      <c r="B10172" s="58" t="s">
        <v>6362</v>
      </c>
    </row>
    <row r="10173" spans="1:2" x14ac:dyDescent="0.25">
      <c r="A10173" s="57">
        <v>42295454</v>
      </c>
      <c r="B10173" s="58" t="s">
        <v>9430</v>
      </c>
    </row>
    <row r="10174" spans="1:2" x14ac:dyDescent="0.25">
      <c r="A10174" s="57">
        <v>42295455</v>
      </c>
      <c r="B10174" s="58" t="s">
        <v>3714</v>
      </c>
    </row>
    <row r="10175" spans="1:2" x14ac:dyDescent="0.25">
      <c r="A10175" s="57">
        <v>42295456</v>
      </c>
      <c r="B10175" s="58" t="s">
        <v>8111</v>
      </c>
    </row>
    <row r="10176" spans="1:2" x14ac:dyDescent="0.25">
      <c r="A10176" s="57">
        <v>42295457</v>
      </c>
      <c r="B10176" s="58" t="s">
        <v>7082</v>
      </c>
    </row>
    <row r="10177" spans="1:2" x14ac:dyDescent="0.25">
      <c r="A10177" s="57">
        <v>42295458</v>
      </c>
      <c r="B10177" s="58" t="s">
        <v>9152</v>
      </c>
    </row>
    <row r="10178" spans="1:2" x14ac:dyDescent="0.25">
      <c r="A10178" s="57">
        <v>42295459</v>
      </c>
      <c r="B10178" s="58" t="s">
        <v>17065</v>
      </c>
    </row>
    <row r="10179" spans="1:2" x14ac:dyDescent="0.25">
      <c r="A10179" s="57">
        <v>42295460</v>
      </c>
      <c r="B10179" s="58" t="s">
        <v>11488</v>
      </c>
    </row>
    <row r="10180" spans="1:2" x14ac:dyDescent="0.25">
      <c r="A10180" s="57">
        <v>42295461</v>
      </c>
      <c r="B10180" s="58" t="s">
        <v>4119</v>
      </c>
    </row>
    <row r="10181" spans="1:2" x14ac:dyDescent="0.25">
      <c r="A10181" s="57">
        <v>42295462</v>
      </c>
      <c r="B10181" s="58" t="s">
        <v>15692</v>
      </c>
    </row>
    <row r="10182" spans="1:2" x14ac:dyDescent="0.25">
      <c r="A10182" s="57">
        <v>42295463</v>
      </c>
      <c r="B10182" s="58" t="s">
        <v>3682</v>
      </c>
    </row>
    <row r="10183" spans="1:2" x14ac:dyDescent="0.25">
      <c r="A10183" s="57">
        <v>42295501</v>
      </c>
      <c r="B10183" s="58" t="s">
        <v>13170</v>
      </c>
    </row>
    <row r="10184" spans="1:2" x14ac:dyDescent="0.25">
      <c r="A10184" s="57">
        <v>42295502</v>
      </c>
      <c r="B10184" s="58" t="s">
        <v>12321</v>
      </c>
    </row>
    <row r="10185" spans="1:2" x14ac:dyDescent="0.25">
      <c r="A10185" s="57">
        <v>42295503</v>
      </c>
      <c r="B10185" s="58" t="s">
        <v>6231</v>
      </c>
    </row>
    <row r="10186" spans="1:2" x14ac:dyDescent="0.25">
      <c r="A10186" s="57">
        <v>42295504</v>
      </c>
      <c r="B10186" s="58" t="s">
        <v>16091</v>
      </c>
    </row>
    <row r="10187" spans="1:2" x14ac:dyDescent="0.25">
      <c r="A10187" s="57">
        <v>42295505</v>
      </c>
      <c r="B10187" s="58" t="s">
        <v>8348</v>
      </c>
    </row>
    <row r="10188" spans="1:2" x14ac:dyDescent="0.25">
      <c r="A10188" s="57">
        <v>42295506</v>
      </c>
      <c r="B10188" s="58" t="s">
        <v>12286</v>
      </c>
    </row>
    <row r="10189" spans="1:2" x14ac:dyDescent="0.25">
      <c r="A10189" s="57">
        <v>42295507</v>
      </c>
      <c r="B10189" s="58" t="s">
        <v>473</v>
      </c>
    </row>
    <row r="10190" spans="1:2" x14ac:dyDescent="0.25">
      <c r="A10190" s="57">
        <v>42295508</v>
      </c>
      <c r="B10190" s="58" t="s">
        <v>13547</v>
      </c>
    </row>
    <row r="10191" spans="1:2" x14ac:dyDescent="0.25">
      <c r="A10191" s="57">
        <v>42295509</v>
      </c>
      <c r="B10191" s="58" t="s">
        <v>11146</v>
      </c>
    </row>
    <row r="10192" spans="1:2" x14ac:dyDescent="0.25">
      <c r="A10192" s="57">
        <v>42295510</v>
      </c>
      <c r="B10192" s="58" t="s">
        <v>16933</v>
      </c>
    </row>
    <row r="10193" spans="1:2" x14ac:dyDescent="0.25">
      <c r="A10193" s="57">
        <v>42295511</v>
      </c>
      <c r="B10193" s="58" t="s">
        <v>16077</v>
      </c>
    </row>
    <row r="10194" spans="1:2" x14ac:dyDescent="0.25">
      <c r="A10194" s="57">
        <v>42295512</v>
      </c>
      <c r="B10194" s="58" t="s">
        <v>8220</v>
      </c>
    </row>
    <row r="10195" spans="1:2" x14ac:dyDescent="0.25">
      <c r="A10195" s="57">
        <v>42295513</v>
      </c>
      <c r="B10195" s="58" t="s">
        <v>5188</v>
      </c>
    </row>
    <row r="10196" spans="1:2" x14ac:dyDescent="0.25">
      <c r="A10196" s="57">
        <v>42295514</v>
      </c>
      <c r="B10196" s="58" t="s">
        <v>12089</v>
      </c>
    </row>
    <row r="10197" spans="1:2" x14ac:dyDescent="0.25">
      <c r="A10197" s="57">
        <v>42295515</v>
      </c>
      <c r="B10197" s="58" t="s">
        <v>14438</v>
      </c>
    </row>
    <row r="10198" spans="1:2" x14ac:dyDescent="0.25">
      <c r="A10198" s="57">
        <v>42295516</v>
      </c>
      <c r="B10198" s="58" t="s">
        <v>6829</v>
      </c>
    </row>
    <row r="10199" spans="1:2" x14ac:dyDescent="0.25">
      <c r="A10199" s="57">
        <v>42295517</v>
      </c>
      <c r="B10199" s="58" t="s">
        <v>14767</v>
      </c>
    </row>
    <row r="10200" spans="1:2" x14ac:dyDescent="0.25">
      <c r="A10200" s="57">
        <v>42295518</v>
      </c>
      <c r="B10200" s="58" t="s">
        <v>143</v>
      </c>
    </row>
    <row r="10201" spans="1:2" x14ac:dyDescent="0.25">
      <c r="A10201" s="57">
        <v>42301501</v>
      </c>
      <c r="B10201" s="58" t="s">
        <v>10402</v>
      </c>
    </row>
    <row r="10202" spans="1:2" x14ac:dyDescent="0.25">
      <c r="A10202" s="57">
        <v>42301502</v>
      </c>
      <c r="B10202" s="58" t="s">
        <v>5055</v>
      </c>
    </row>
    <row r="10203" spans="1:2" x14ac:dyDescent="0.25">
      <c r="A10203" s="57">
        <v>42301503</v>
      </c>
      <c r="B10203" s="58" t="s">
        <v>14884</v>
      </c>
    </row>
    <row r="10204" spans="1:2" x14ac:dyDescent="0.25">
      <c r="A10204" s="57">
        <v>42301504</v>
      </c>
      <c r="B10204" s="58" t="s">
        <v>12589</v>
      </c>
    </row>
    <row r="10205" spans="1:2" x14ac:dyDescent="0.25">
      <c r="A10205" s="57">
        <v>42301505</v>
      </c>
      <c r="B10205" s="58" t="s">
        <v>17948</v>
      </c>
    </row>
    <row r="10206" spans="1:2" x14ac:dyDescent="0.25">
      <c r="A10206" s="57">
        <v>42301506</v>
      </c>
      <c r="B10206" s="58" t="s">
        <v>18763</v>
      </c>
    </row>
    <row r="10207" spans="1:2" x14ac:dyDescent="0.25">
      <c r="A10207" s="57">
        <v>42301507</v>
      </c>
      <c r="B10207" s="58" t="s">
        <v>17666</v>
      </c>
    </row>
    <row r="10208" spans="1:2" x14ac:dyDescent="0.25">
      <c r="A10208" s="57">
        <v>42301508</v>
      </c>
      <c r="B10208" s="58" t="s">
        <v>2908</v>
      </c>
    </row>
    <row r="10209" spans="1:2" x14ac:dyDescent="0.25">
      <c r="A10209" s="57">
        <v>42311501</v>
      </c>
      <c r="B10209" s="58" t="s">
        <v>6697</v>
      </c>
    </row>
    <row r="10210" spans="1:2" x14ac:dyDescent="0.25">
      <c r="A10210" s="57">
        <v>42311502</v>
      </c>
      <c r="B10210" s="58" t="s">
        <v>3159</v>
      </c>
    </row>
    <row r="10211" spans="1:2" x14ac:dyDescent="0.25">
      <c r="A10211" s="57">
        <v>42311503</v>
      </c>
      <c r="B10211" s="58" t="s">
        <v>8609</v>
      </c>
    </row>
    <row r="10212" spans="1:2" x14ac:dyDescent="0.25">
      <c r="A10212" s="57">
        <v>42311504</v>
      </c>
      <c r="B10212" s="58" t="s">
        <v>15880</v>
      </c>
    </row>
    <row r="10213" spans="1:2" x14ac:dyDescent="0.25">
      <c r="A10213" s="57">
        <v>42311505</v>
      </c>
      <c r="B10213" s="58" t="s">
        <v>626</v>
      </c>
    </row>
    <row r="10214" spans="1:2" x14ac:dyDescent="0.25">
      <c r="A10214" s="57">
        <v>42311506</v>
      </c>
      <c r="B10214" s="58" t="s">
        <v>2454</v>
      </c>
    </row>
    <row r="10215" spans="1:2" x14ac:dyDescent="0.25">
      <c r="A10215" s="57">
        <v>42311507</v>
      </c>
      <c r="B10215" s="58" t="s">
        <v>7341</v>
      </c>
    </row>
    <row r="10216" spans="1:2" x14ac:dyDescent="0.25">
      <c r="A10216" s="57">
        <v>42311508</v>
      </c>
      <c r="B10216" s="58" t="s">
        <v>7951</v>
      </c>
    </row>
    <row r="10217" spans="1:2" x14ac:dyDescent="0.25">
      <c r="A10217" s="57">
        <v>42311509</v>
      </c>
      <c r="B10217" s="58" t="s">
        <v>5855</v>
      </c>
    </row>
    <row r="10218" spans="1:2" x14ac:dyDescent="0.25">
      <c r="A10218" s="57">
        <v>42311510</v>
      </c>
      <c r="B10218" s="58" t="s">
        <v>10626</v>
      </c>
    </row>
    <row r="10219" spans="1:2" x14ac:dyDescent="0.25">
      <c r="A10219" s="57">
        <v>42311511</v>
      </c>
      <c r="B10219" s="58" t="s">
        <v>10183</v>
      </c>
    </row>
    <row r="10220" spans="1:2" x14ac:dyDescent="0.25">
      <c r="A10220" s="57">
        <v>42311512</v>
      </c>
      <c r="B10220" s="58" t="s">
        <v>7259</v>
      </c>
    </row>
    <row r="10221" spans="1:2" x14ac:dyDescent="0.25">
      <c r="A10221" s="57">
        <v>42311513</v>
      </c>
      <c r="B10221" s="58" t="s">
        <v>8239</v>
      </c>
    </row>
    <row r="10222" spans="1:2" x14ac:dyDescent="0.25">
      <c r="A10222" s="57">
        <v>42311514</v>
      </c>
      <c r="B10222" s="58" t="s">
        <v>1987</v>
      </c>
    </row>
    <row r="10223" spans="1:2" x14ac:dyDescent="0.25">
      <c r="A10223" s="57">
        <v>42311515</v>
      </c>
      <c r="B10223" s="58" t="s">
        <v>8941</v>
      </c>
    </row>
    <row r="10224" spans="1:2" x14ac:dyDescent="0.25">
      <c r="A10224" s="57">
        <v>42311516</v>
      </c>
      <c r="B10224" s="58" t="s">
        <v>570</v>
      </c>
    </row>
    <row r="10225" spans="1:2" x14ac:dyDescent="0.25">
      <c r="A10225" s="57">
        <v>42311517</v>
      </c>
      <c r="B10225" s="58" t="s">
        <v>9592</v>
      </c>
    </row>
    <row r="10226" spans="1:2" x14ac:dyDescent="0.25">
      <c r="A10226" s="57">
        <v>42311518</v>
      </c>
      <c r="B10226" s="58" t="s">
        <v>4923</v>
      </c>
    </row>
    <row r="10227" spans="1:2" x14ac:dyDescent="0.25">
      <c r="A10227" s="57">
        <v>42311519</v>
      </c>
      <c r="B10227" s="58" t="s">
        <v>1746</v>
      </c>
    </row>
    <row r="10228" spans="1:2" x14ac:dyDescent="0.25">
      <c r="A10228" s="57">
        <v>42311520</v>
      </c>
      <c r="B10228" s="58" t="s">
        <v>13760</v>
      </c>
    </row>
    <row r="10229" spans="1:2" x14ac:dyDescent="0.25">
      <c r="A10229" s="57">
        <v>42311521</v>
      </c>
      <c r="B10229" s="58" t="s">
        <v>13389</v>
      </c>
    </row>
    <row r="10230" spans="1:2" x14ac:dyDescent="0.25">
      <c r="A10230" s="57">
        <v>42311522</v>
      </c>
      <c r="B10230" s="58" t="s">
        <v>2764</v>
      </c>
    </row>
    <row r="10231" spans="1:2" x14ac:dyDescent="0.25">
      <c r="A10231" s="57">
        <v>42311523</v>
      </c>
      <c r="B10231" s="58" t="s">
        <v>3126</v>
      </c>
    </row>
    <row r="10232" spans="1:2" x14ac:dyDescent="0.25">
      <c r="A10232" s="57">
        <v>42311524</v>
      </c>
      <c r="B10232" s="58" t="s">
        <v>12125</v>
      </c>
    </row>
    <row r="10233" spans="1:2" x14ac:dyDescent="0.25">
      <c r="A10233" s="57">
        <v>42311525</v>
      </c>
      <c r="B10233" s="58" t="s">
        <v>13969</v>
      </c>
    </row>
    <row r="10234" spans="1:2" x14ac:dyDescent="0.25">
      <c r="A10234" s="57">
        <v>42311526</v>
      </c>
      <c r="B10234" s="58" t="s">
        <v>17515</v>
      </c>
    </row>
    <row r="10235" spans="1:2" x14ac:dyDescent="0.25">
      <c r="A10235" s="57">
        <v>42311527</v>
      </c>
      <c r="B10235" s="58" t="s">
        <v>6832</v>
      </c>
    </row>
    <row r="10236" spans="1:2" x14ac:dyDescent="0.25">
      <c r="A10236" s="57">
        <v>42311528</v>
      </c>
      <c r="B10236" s="58" t="s">
        <v>3802</v>
      </c>
    </row>
    <row r="10237" spans="1:2" x14ac:dyDescent="0.25">
      <c r="A10237" s="57">
        <v>42311531</v>
      </c>
      <c r="B10237" s="58" t="s">
        <v>15990</v>
      </c>
    </row>
    <row r="10238" spans="1:2" x14ac:dyDescent="0.25">
      <c r="A10238" s="57">
        <v>42311532</v>
      </c>
      <c r="B10238" s="58" t="s">
        <v>12188</v>
      </c>
    </row>
    <row r="10239" spans="1:2" x14ac:dyDescent="0.25">
      <c r="A10239" s="57">
        <v>42311537</v>
      </c>
      <c r="B10239" s="58" t="s">
        <v>13538</v>
      </c>
    </row>
    <row r="10240" spans="1:2" x14ac:dyDescent="0.25">
      <c r="A10240" s="57">
        <v>42311538</v>
      </c>
      <c r="B10240" s="58" t="s">
        <v>840</v>
      </c>
    </row>
    <row r="10241" spans="1:2" x14ac:dyDescent="0.25">
      <c r="A10241" s="57">
        <v>42311539</v>
      </c>
      <c r="B10241" s="58" t="s">
        <v>18337</v>
      </c>
    </row>
    <row r="10242" spans="1:2" x14ac:dyDescent="0.25">
      <c r="A10242" s="57">
        <v>42311601</v>
      </c>
      <c r="B10242" s="58" t="s">
        <v>9125</v>
      </c>
    </row>
    <row r="10243" spans="1:2" x14ac:dyDescent="0.25">
      <c r="A10243" s="57">
        <v>42311602</v>
      </c>
      <c r="B10243" s="58" t="s">
        <v>14947</v>
      </c>
    </row>
    <row r="10244" spans="1:2" x14ac:dyDescent="0.25">
      <c r="A10244" s="57">
        <v>42311603</v>
      </c>
      <c r="B10244" s="58" t="s">
        <v>17530</v>
      </c>
    </row>
    <row r="10245" spans="1:2" x14ac:dyDescent="0.25">
      <c r="A10245" s="57">
        <v>42311604</v>
      </c>
      <c r="B10245" s="58" t="s">
        <v>1643</v>
      </c>
    </row>
    <row r="10246" spans="1:2" x14ac:dyDescent="0.25">
      <c r="A10246" s="57">
        <v>42311702</v>
      </c>
      <c r="B10246" s="58" t="s">
        <v>7451</v>
      </c>
    </row>
    <row r="10247" spans="1:2" x14ac:dyDescent="0.25">
      <c r="A10247" s="57">
        <v>42311703</v>
      </c>
      <c r="B10247" s="58" t="s">
        <v>15457</v>
      </c>
    </row>
    <row r="10248" spans="1:2" x14ac:dyDescent="0.25">
      <c r="A10248" s="57">
        <v>42311704</v>
      </c>
      <c r="B10248" s="58" t="s">
        <v>4614</v>
      </c>
    </row>
    <row r="10249" spans="1:2" x14ac:dyDescent="0.25">
      <c r="A10249" s="57">
        <v>42311705</v>
      </c>
      <c r="B10249" s="58" t="s">
        <v>12557</v>
      </c>
    </row>
    <row r="10250" spans="1:2" x14ac:dyDescent="0.25">
      <c r="A10250" s="57">
        <v>42311707</v>
      </c>
      <c r="B10250" s="58" t="s">
        <v>17073</v>
      </c>
    </row>
    <row r="10251" spans="1:2" x14ac:dyDescent="0.25">
      <c r="A10251" s="57">
        <v>42311708</v>
      </c>
      <c r="B10251" s="58" t="s">
        <v>15087</v>
      </c>
    </row>
    <row r="10252" spans="1:2" x14ac:dyDescent="0.25">
      <c r="A10252" s="57">
        <v>42311901</v>
      </c>
      <c r="B10252" s="58" t="s">
        <v>8395</v>
      </c>
    </row>
    <row r="10253" spans="1:2" x14ac:dyDescent="0.25">
      <c r="A10253" s="57">
        <v>42311902</v>
      </c>
      <c r="B10253" s="58" t="s">
        <v>14156</v>
      </c>
    </row>
    <row r="10254" spans="1:2" x14ac:dyDescent="0.25">
      <c r="A10254" s="57">
        <v>42311903</v>
      </c>
      <c r="B10254" s="58" t="s">
        <v>7777</v>
      </c>
    </row>
    <row r="10255" spans="1:2" x14ac:dyDescent="0.25">
      <c r="A10255" s="57">
        <v>42312001</v>
      </c>
      <c r="B10255" s="58" t="s">
        <v>10208</v>
      </c>
    </row>
    <row r="10256" spans="1:2" x14ac:dyDescent="0.25">
      <c r="A10256" s="57">
        <v>42312002</v>
      </c>
      <c r="B10256" s="58" t="s">
        <v>12175</v>
      </c>
    </row>
    <row r="10257" spans="1:2" x14ac:dyDescent="0.25">
      <c r="A10257" s="57">
        <v>42312003</v>
      </c>
      <c r="B10257" s="58" t="s">
        <v>16969</v>
      </c>
    </row>
    <row r="10258" spans="1:2" x14ac:dyDescent="0.25">
      <c r="A10258" s="57">
        <v>42312004</v>
      </c>
      <c r="B10258" s="58" t="s">
        <v>5788</v>
      </c>
    </row>
    <row r="10259" spans="1:2" x14ac:dyDescent="0.25">
      <c r="A10259" s="57">
        <v>42312005</v>
      </c>
      <c r="B10259" s="58" t="s">
        <v>5074</v>
      </c>
    </row>
    <row r="10260" spans="1:2" x14ac:dyDescent="0.25">
      <c r="A10260" s="57">
        <v>42312006</v>
      </c>
      <c r="B10260" s="58" t="s">
        <v>10602</v>
      </c>
    </row>
    <row r="10261" spans="1:2" x14ac:dyDescent="0.25">
      <c r="A10261" s="57">
        <v>42312007</v>
      </c>
      <c r="B10261" s="58" t="s">
        <v>7512</v>
      </c>
    </row>
    <row r="10262" spans="1:2" x14ac:dyDescent="0.25">
      <c r="A10262" s="57">
        <v>42312008</v>
      </c>
      <c r="B10262" s="58" t="s">
        <v>16391</v>
      </c>
    </row>
    <row r="10263" spans="1:2" x14ac:dyDescent="0.25">
      <c r="A10263" s="57">
        <v>42312009</v>
      </c>
      <c r="B10263" s="58" t="s">
        <v>11574</v>
      </c>
    </row>
    <row r="10264" spans="1:2" x14ac:dyDescent="0.25">
      <c r="A10264" s="57">
        <v>42312010</v>
      </c>
      <c r="B10264" s="58" t="s">
        <v>10172</v>
      </c>
    </row>
    <row r="10265" spans="1:2" x14ac:dyDescent="0.25">
      <c r="A10265" s="57">
        <v>42312011</v>
      </c>
      <c r="B10265" s="58" t="s">
        <v>9090</v>
      </c>
    </row>
    <row r="10266" spans="1:2" x14ac:dyDescent="0.25">
      <c r="A10266" s="57">
        <v>42312012</v>
      </c>
      <c r="B10266" s="58" t="s">
        <v>3619</v>
      </c>
    </row>
    <row r="10267" spans="1:2" x14ac:dyDescent="0.25">
      <c r="A10267" s="57">
        <v>42312014</v>
      </c>
      <c r="B10267" s="58" t="s">
        <v>17576</v>
      </c>
    </row>
    <row r="10268" spans="1:2" x14ac:dyDescent="0.25">
      <c r="A10268" s="57">
        <v>42312101</v>
      </c>
      <c r="B10268" s="58" t="s">
        <v>18809</v>
      </c>
    </row>
    <row r="10269" spans="1:2" x14ac:dyDescent="0.25">
      <c r="A10269" s="57">
        <v>42312102</v>
      </c>
      <c r="B10269" s="58" t="s">
        <v>2892</v>
      </c>
    </row>
    <row r="10270" spans="1:2" x14ac:dyDescent="0.25">
      <c r="A10270" s="57">
        <v>42312103</v>
      </c>
      <c r="B10270" s="58" t="s">
        <v>5200</v>
      </c>
    </row>
    <row r="10271" spans="1:2" x14ac:dyDescent="0.25">
      <c r="A10271" s="57">
        <v>42312104</v>
      </c>
      <c r="B10271" s="58" t="s">
        <v>9114</v>
      </c>
    </row>
    <row r="10272" spans="1:2" x14ac:dyDescent="0.25">
      <c r="A10272" s="57">
        <v>42312105</v>
      </c>
      <c r="B10272" s="58" t="s">
        <v>16900</v>
      </c>
    </row>
    <row r="10273" spans="1:2" x14ac:dyDescent="0.25">
      <c r="A10273" s="57">
        <v>42312106</v>
      </c>
      <c r="B10273" s="58" t="s">
        <v>13783</v>
      </c>
    </row>
    <row r="10274" spans="1:2" x14ac:dyDescent="0.25">
      <c r="A10274" s="57">
        <v>42312107</v>
      </c>
      <c r="B10274" s="58" t="s">
        <v>10959</v>
      </c>
    </row>
    <row r="10275" spans="1:2" x14ac:dyDescent="0.25">
      <c r="A10275" s="57">
        <v>42312108</v>
      </c>
      <c r="B10275" s="58" t="s">
        <v>2077</v>
      </c>
    </row>
    <row r="10276" spans="1:2" x14ac:dyDescent="0.25">
      <c r="A10276" s="57">
        <v>42312109</v>
      </c>
      <c r="B10276" s="58" t="s">
        <v>5103</v>
      </c>
    </row>
    <row r="10277" spans="1:2" x14ac:dyDescent="0.25">
      <c r="A10277" s="57">
        <v>42312110</v>
      </c>
      <c r="B10277" s="58" t="s">
        <v>3237</v>
      </c>
    </row>
    <row r="10278" spans="1:2" x14ac:dyDescent="0.25">
      <c r="A10278" s="57">
        <v>42312111</v>
      </c>
      <c r="B10278" s="58" t="s">
        <v>11850</v>
      </c>
    </row>
    <row r="10279" spans="1:2" x14ac:dyDescent="0.25">
      <c r="A10279" s="57">
        <v>42312112</v>
      </c>
      <c r="B10279" s="58" t="s">
        <v>2370</v>
      </c>
    </row>
    <row r="10280" spans="1:2" x14ac:dyDescent="0.25">
      <c r="A10280" s="57">
        <v>42312113</v>
      </c>
      <c r="B10280" s="58" t="s">
        <v>10383</v>
      </c>
    </row>
    <row r="10281" spans="1:2" x14ac:dyDescent="0.25">
      <c r="A10281" s="57">
        <v>42312114</v>
      </c>
      <c r="B10281" s="58" t="s">
        <v>360</v>
      </c>
    </row>
    <row r="10282" spans="1:2" x14ac:dyDescent="0.25">
      <c r="A10282" s="57">
        <v>42312115</v>
      </c>
      <c r="B10282" s="58" t="s">
        <v>1490</v>
      </c>
    </row>
    <row r="10283" spans="1:2" x14ac:dyDescent="0.25">
      <c r="A10283" s="57">
        <v>42312201</v>
      </c>
      <c r="B10283" s="58" t="s">
        <v>14834</v>
      </c>
    </row>
    <row r="10284" spans="1:2" x14ac:dyDescent="0.25">
      <c r="A10284" s="57">
        <v>42312202</v>
      </c>
      <c r="B10284" s="58" t="s">
        <v>6380</v>
      </c>
    </row>
    <row r="10285" spans="1:2" x14ac:dyDescent="0.25">
      <c r="A10285" s="57">
        <v>42312203</v>
      </c>
      <c r="B10285" s="58" t="s">
        <v>9147</v>
      </c>
    </row>
    <row r="10286" spans="1:2" x14ac:dyDescent="0.25">
      <c r="A10286" s="57">
        <v>42312204</v>
      </c>
      <c r="B10286" s="58" t="s">
        <v>6217</v>
      </c>
    </row>
    <row r="10287" spans="1:2" x14ac:dyDescent="0.25">
      <c r="A10287" s="57">
        <v>42312205</v>
      </c>
      <c r="B10287" s="58" t="s">
        <v>6434</v>
      </c>
    </row>
    <row r="10288" spans="1:2" x14ac:dyDescent="0.25">
      <c r="A10288" s="57">
        <v>42312206</v>
      </c>
      <c r="B10288" s="58" t="s">
        <v>18239</v>
      </c>
    </row>
    <row r="10289" spans="1:2" x14ac:dyDescent="0.25">
      <c r="A10289" s="57">
        <v>42312207</v>
      </c>
      <c r="B10289" s="58" t="s">
        <v>12706</v>
      </c>
    </row>
    <row r="10290" spans="1:2" x14ac:dyDescent="0.25">
      <c r="A10290" s="57">
        <v>42312208</v>
      </c>
      <c r="B10290" s="58" t="s">
        <v>3069</v>
      </c>
    </row>
    <row r="10291" spans="1:2" x14ac:dyDescent="0.25">
      <c r="A10291" s="57">
        <v>42312301</v>
      </c>
      <c r="B10291" s="58" t="s">
        <v>4184</v>
      </c>
    </row>
    <row r="10292" spans="1:2" x14ac:dyDescent="0.25">
      <c r="A10292" s="57">
        <v>42312302</v>
      </c>
      <c r="B10292" s="58" t="s">
        <v>10603</v>
      </c>
    </row>
    <row r="10293" spans="1:2" x14ac:dyDescent="0.25">
      <c r="A10293" s="57">
        <v>42312303</v>
      </c>
      <c r="B10293" s="58" t="s">
        <v>8711</v>
      </c>
    </row>
    <row r="10294" spans="1:2" x14ac:dyDescent="0.25">
      <c r="A10294" s="57">
        <v>42312304</v>
      </c>
      <c r="B10294" s="58" t="s">
        <v>5552</v>
      </c>
    </row>
    <row r="10295" spans="1:2" x14ac:dyDescent="0.25">
      <c r="A10295" s="57">
        <v>42312305</v>
      </c>
      <c r="B10295" s="58" t="s">
        <v>5328</v>
      </c>
    </row>
    <row r="10296" spans="1:2" x14ac:dyDescent="0.25">
      <c r="A10296" s="57">
        <v>42312306</v>
      </c>
      <c r="B10296" s="58" t="s">
        <v>16220</v>
      </c>
    </row>
    <row r="10297" spans="1:2" x14ac:dyDescent="0.25">
      <c r="A10297" s="57">
        <v>42312307</v>
      </c>
      <c r="B10297" s="58" t="s">
        <v>14835</v>
      </c>
    </row>
    <row r="10298" spans="1:2" x14ac:dyDescent="0.25">
      <c r="A10298" s="57">
        <v>42312309</v>
      </c>
      <c r="B10298" s="58" t="s">
        <v>14262</v>
      </c>
    </row>
    <row r="10299" spans="1:2" x14ac:dyDescent="0.25">
      <c r="A10299" s="57">
        <v>42312310</v>
      </c>
      <c r="B10299" s="58" t="s">
        <v>5411</v>
      </c>
    </row>
    <row r="10300" spans="1:2" x14ac:dyDescent="0.25">
      <c r="A10300" s="57">
        <v>42312311</v>
      </c>
      <c r="B10300" s="58" t="s">
        <v>9383</v>
      </c>
    </row>
    <row r="10301" spans="1:2" x14ac:dyDescent="0.25">
      <c r="A10301" s="57">
        <v>42312312</v>
      </c>
      <c r="B10301" s="58" t="s">
        <v>4854</v>
      </c>
    </row>
    <row r="10302" spans="1:2" x14ac:dyDescent="0.25">
      <c r="A10302" s="57">
        <v>42312313</v>
      </c>
      <c r="B10302" s="58" t="s">
        <v>17963</v>
      </c>
    </row>
    <row r="10303" spans="1:2" x14ac:dyDescent="0.25">
      <c r="A10303" s="57">
        <v>42312401</v>
      </c>
      <c r="B10303" s="58" t="s">
        <v>8915</v>
      </c>
    </row>
    <row r="10304" spans="1:2" x14ac:dyDescent="0.25">
      <c r="A10304" s="57">
        <v>42312402</v>
      </c>
      <c r="B10304" s="58" t="s">
        <v>2975</v>
      </c>
    </row>
    <row r="10305" spans="1:2" x14ac:dyDescent="0.25">
      <c r="A10305" s="57">
        <v>42312403</v>
      </c>
      <c r="B10305" s="58" t="s">
        <v>14202</v>
      </c>
    </row>
    <row r="10306" spans="1:2" x14ac:dyDescent="0.25">
      <c r="A10306" s="57">
        <v>42312501</v>
      </c>
      <c r="B10306" s="58" t="s">
        <v>8033</v>
      </c>
    </row>
    <row r="10307" spans="1:2" x14ac:dyDescent="0.25">
      <c r="A10307" s="57">
        <v>42312502</v>
      </c>
      <c r="B10307" s="58" t="s">
        <v>3678</v>
      </c>
    </row>
    <row r="10308" spans="1:2" x14ac:dyDescent="0.25">
      <c r="A10308" s="57">
        <v>42312503</v>
      </c>
      <c r="B10308" s="58" t="s">
        <v>8158</v>
      </c>
    </row>
    <row r="10309" spans="1:2" x14ac:dyDescent="0.25">
      <c r="A10309" s="57">
        <v>43191501</v>
      </c>
      <c r="B10309" s="58" t="s">
        <v>10053</v>
      </c>
    </row>
    <row r="10310" spans="1:2" x14ac:dyDescent="0.25">
      <c r="A10310" s="57">
        <v>43191502</v>
      </c>
      <c r="B10310" s="58" t="s">
        <v>9533</v>
      </c>
    </row>
    <row r="10311" spans="1:2" x14ac:dyDescent="0.25">
      <c r="A10311" s="57">
        <v>43191503</v>
      </c>
      <c r="B10311" s="58" t="s">
        <v>9161</v>
      </c>
    </row>
    <row r="10312" spans="1:2" x14ac:dyDescent="0.25">
      <c r="A10312" s="57">
        <v>43191504</v>
      </c>
      <c r="B10312" s="58" t="s">
        <v>16156</v>
      </c>
    </row>
    <row r="10313" spans="1:2" x14ac:dyDescent="0.25">
      <c r="A10313" s="57">
        <v>43191505</v>
      </c>
      <c r="B10313" s="58" t="s">
        <v>18</v>
      </c>
    </row>
    <row r="10314" spans="1:2" x14ac:dyDescent="0.25">
      <c r="A10314" s="57">
        <v>43191507</v>
      </c>
      <c r="B10314" s="58" t="s">
        <v>13754</v>
      </c>
    </row>
    <row r="10315" spans="1:2" x14ac:dyDescent="0.25">
      <c r="A10315" s="57">
        <v>43191508</v>
      </c>
      <c r="B10315" s="58" t="s">
        <v>652</v>
      </c>
    </row>
    <row r="10316" spans="1:2" x14ac:dyDescent="0.25">
      <c r="A10316" s="57">
        <v>43191509</v>
      </c>
      <c r="B10316" s="58" t="s">
        <v>934</v>
      </c>
    </row>
    <row r="10317" spans="1:2" x14ac:dyDescent="0.25">
      <c r="A10317" s="57">
        <v>43191510</v>
      </c>
      <c r="B10317" s="58" t="s">
        <v>18047</v>
      </c>
    </row>
    <row r="10318" spans="1:2" x14ac:dyDescent="0.25">
      <c r="A10318" s="57">
        <v>43191601</v>
      </c>
      <c r="B10318" s="58" t="s">
        <v>13639</v>
      </c>
    </row>
    <row r="10319" spans="1:2" x14ac:dyDescent="0.25">
      <c r="A10319" s="57">
        <v>43191602</v>
      </c>
      <c r="B10319" s="58" t="s">
        <v>17761</v>
      </c>
    </row>
    <row r="10320" spans="1:2" x14ac:dyDescent="0.25">
      <c r="A10320" s="57">
        <v>43191603</v>
      </c>
      <c r="B10320" s="58" t="s">
        <v>10894</v>
      </c>
    </row>
    <row r="10321" spans="1:2" x14ac:dyDescent="0.25">
      <c r="A10321" s="57">
        <v>43191604</v>
      </c>
      <c r="B10321" s="58" t="s">
        <v>15644</v>
      </c>
    </row>
    <row r="10322" spans="1:2" x14ac:dyDescent="0.25">
      <c r="A10322" s="57">
        <v>43191605</v>
      </c>
      <c r="B10322" s="58" t="s">
        <v>1658</v>
      </c>
    </row>
    <row r="10323" spans="1:2" x14ac:dyDescent="0.25">
      <c r="A10323" s="57">
        <v>43191606</v>
      </c>
      <c r="B10323" s="58" t="s">
        <v>15403</v>
      </c>
    </row>
    <row r="10324" spans="1:2" x14ac:dyDescent="0.25">
      <c r="A10324" s="57">
        <v>43191607</v>
      </c>
      <c r="B10324" s="58" t="s">
        <v>17923</v>
      </c>
    </row>
    <row r="10325" spans="1:2" x14ac:dyDescent="0.25">
      <c r="A10325" s="57">
        <v>43191608</v>
      </c>
      <c r="B10325" s="58" t="s">
        <v>750</v>
      </c>
    </row>
    <row r="10326" spans="1:2" x14ac:dyDescent="0.25">
      <c r="A10326" s="57">
        <v>43191609</v>
      </c>
      <c r="B10326" s="58" t="s">
        <v>5570</v>
      </c>
    </row>
    <row r="10327" spans="1:2" x14ac:dyDescent="0.25">
      <c r="A10327" s="57">
        <v>43191610</v>
      </c>
      <c r="B10327" s="58" t="s">
        <v>193</v>
      </c>
    </row>
    <row r="10328" spans="1:2" x14ac:dyDescent="0.25">
      <c r="A10328" s="57">
        <v>43191611</v>
      </c>
      <c r="B10328" s="58" t="s">
        <v>8616</v>
      </c>
    </row>
    <row r="10329" spans="1:2" x14ac:dyDescent="0.25">
      <c r="A10329" s="57">
        <v>43191612</v>
      </c>
      <c r="B10329" s="58" t="s">
        <v>11054</v>
      </c>
    </row>
    <row r="10330" spans="1:2" x14ac:dyDescent="0.25">
      <c r="A10330" s="57">
        <v>43191614</v>
      </c>
      <c r="B10330" s="58" t="s">
        <v>12602</v>
      </c>
    </row>
    <row r="10331" spans="1:2" x14ac:dyDescent="0.25">
      <c r="A10331" s="57">
        <v>43191615</v>
      </c>
      <c r="B10331" s="58" t="s">
        <v>4348</v>
      </c>
    </row>
    <row r="10332" spans="1:2" x14ac:dyDescent="0.25">
      <c r="A10332" s="57">
        <v>43191616</v>
      </c>
      <c r="B10332" s="58" t="s">
        <v>11515</v>
      </c>
    </row>
    <row r="10333" spans="1:2" x14ac:dyDescent="0.25">
      <c r="A10333" s="57">
        <v>43191618</v>
      </c>
      <c r="B10333" s="58" t="s">
        <v>1048</v>
      </c>
    </row>
    <row r="10334" spans="1:2" x14ac:dyDescent="0.25">
      <c r="A10334" s="57">
        <v>43191619</v>
      </c>
      <c r="B10334" s="58" t="s">
        <v>2762</v>
      </c>
    </row>
    <row r="10335" spans="1:2" x14ac:dyDescent="0.25">
      <c r="A10335" s="57">
        <v>43191621</v>
      </c>
      <c r="B10335" s="58" t="s">
        <v>2274</v>
      </c>
    </row>
    <row r="10336" spans="1:2" x14ac:dyDescent="0.25">
      <c r="A10336" s="57">
        <v>43191622</v>
      </c>
      <c r="B10336" s="58" t="s">
        <v>9666</v>
      </c>
    </row>
    <row r="10337" spans="1:2" x14ac:dyDescent="0.25">
      <c r="A10337" s="57">
        <v>43191623</v>
      </c>
      <c r="B10337" s="58" t="s">
        <v>3741</v>
      </c>
    </row>
    <row r="10338" spans="1:2" x14ac:dyDescent="0.25">
      <c r="A10338" s="57">
        <v>43191624</v>
      </c>
      <c r="B10338" s="58" t="s">
        <v>782</v>
      </c>
    </row>
    <row r="10339" spans="1:2" x14ac:dyDescent="0.25">
      <c r="A10339" s="57">
        <v>43191625</v>
      </c>
      <c r="B10339" s="58" t="s">
        <v>16352</v>
      </c>
    </row>
    <row r="10340" spans="1:2" x14ac:dyDescent="0.25">
      <c r="A10340" s="57">
        <v>43191626</v>
      </c>
      <c r="B10340" s="58" t="s">
        <v>8078</v>
      </c>
    </row>
    <row r="10341" spans="1:2" x14ac:dyDescent="0.25">
      <c r="A10341" s="57">
        <v>43191627</v>
      </c>
      <c r="B10341" s="58" t="s">
        <v>1383</v>
      </c>
    </row>
    <row r="10342" spans="1:2" x14ac:dyDescent="0.25">
      <c r="A10342" s="57">
        <v>43191628</v>
      </c>
      <c r="B10342" s="58" t="s">
        <v>9224</v>
      </c>
    </row>
    <row r="10343" spans="1:2" x14ac:dyDescent="0.25">
      <c r="A10343" s="57">
        <v>43191629</v>
      </c>
      <c r="B10343" s="58" t="s">
        <v>17754</v>
      </c>
    </row>
    <row r="10344" spans="1:2" x14ac:dyDescent="0.25">
      <c r="A10344" s="57">
        <v>43191630</v>
      </c>
      <c r="B10344" s="58" t="s">
        <v>6085</v>
      </c>
    </row>
    <row r="10345" spans="1:2" x14ac:dyDescent="0.25">
      <c r="A10345" s="57">
        <v>43201401</v>
      </c>
      <c r="B10345" s="58" t="s">
        <v>13844</v>
      </c>
    </row>
    <row r="10346" spans="1:2" x14ac:dyDescent="0.25">
      <c r="A10346" s="57">
        <v>43201402</v>
      </c>
      <c r="B10346" s="58" t="s">
        <v>6929</v>
      </c>
    </row>
    <row r="10347" spans="1:2" x14ac:dyDescent="0.25">
      <c r="A10347" s="57">
        <v>43201403</v>
      </c>
      <c r="B10347" s="58" t="s">
        <v>16897</v>
      </c>
    </row>
    <row r="10348" spans="1:2" x14ac:dyDescent="0.25">
      <c r="A10348" s="57">
        <v>43201404</v>
      </c>
      <c r="B10348" s="58" t="s">
        <v>11736</v>
      </c>
    </row>
    <row r="10349" spans="1:2" x14ac:dyDescent="0.25">
      <c r="A10349" s="57">
        <v>43201405</v>
      </c>
      <c r="B10349" s="58" t="s">
        <v>15064</v>
      </c>
    </row>
    <row r="10350" spans="1:2" x14ac:dyDescent="0.25">
      <c r="A10350" s="57">
        <v>43201406</v>
      </c>
      <c r="B10350" s="58" t="s">
        <v>953</v>
      </c>
    </row>
    <row r="10351" spans="1:2" x14ac:dyDescent="0.25">
      <c r="A10351" s="57">
        <v>43201407</v>
      </c>
      <c r="B10351" s="58" t="s">
        <v>13169</v>
      </c>
    </row>
    <row r="10352" spans="1:2" x14ac:dyDescent="0.25">
      <c r="A10352" s="57">
        <v>43201408</v>
      </c>
      <c r="B10352" s="58" t="s">
        <v>2651</v>
      </c>
    </row>
    <row r="10353" spans="1:2" x14ac:dyDescent="0.25">
      <c r="A10353" s="57">
        <v>43201409</v>
      </c>
      <c r="B10353" s="58" t="s">
        <v>554</v>
      </c>
    </row>
    <row r="10354" spans="1:2" x14ac:dyDescent="0.25">
      <c r="A10354" s="57">
        <v>43201410</v>
      </c>
      <c r="B10354" s="58" t="s">
        <v>4549</v>
      </c>
    </row>
    <row r="10355" spans="1:2" x14ac:dyDescent="0.25">
      <c r="A10355" s="57">
        <v>43201501</v>
      </c>
      <c r="B10355" s="58" t="s">
        <v>2523</v>
      </c>
    </row>
    <row r="10356" spans="1:2" x14ac:dyDescent="0.25">
      <c r="A10356" s="57">
        <v>43201502</v>
      </c>
      <c r="B10356" s="58" t="s">
        <v>10995</v>
      </c>
    </row>
    <row r="10357" spans="1:2" x14ac:dyDescent="0.25">
      <c r="A10357" s="57">
        <v>43201503</v>
      </c>
      <c r="B10357" s="58" t="s">
        <v>10628</v>
      </c>
    </row>
    <row r="10358" spans="1:2" x14ac:dyDescent="0.25">
      <c r="A10358" s="57">
        <v>43201507</v>
      </c>
      <c r="B10358" s="58" t="s">
        <v>4344</v>
      </c>
    </row>
    <row r="10359" spans="1:2" x14ac:dyDescent="0.25">
      <c r="A10359" s="57">
        <v>43201508</v>
      </c>
      <c r="B10359" s="58" t="s">
        <v>10487</v>
      </c>
    </row>
    <row r="10360" spans="1:2" x14ac:dyDescent="0.25">
      <c r="A10360" s="57">
        <v>43201509</v>
      </c>
      <c r="B10360" s="58" t="s">
        <v>11889</v>
      </c>
    </row>
    <row r="10361" spans="1:2" x14ac:dyDescent="0.25">
      <c r="A10361" s="57">
        <v>43201513</v>
      </c>
      <c r="B10361" s="58" t="s">
        <v>14838</v>
      </c>
    </row>
    <row r="10362" spans="1:2" x14ac:dyDescent="0.25">
      <c r="A10362" s="57">
        <v>43201522</v>
      </c>
      <c r="B10362" s="58" t="s">
        <v>4705</v>
      </c>
    </row>
    <row r="10363" spans="1:2" x14ac:dyDescent="0.25">
      <c r="A10363" s="57">
        <v>43201531</v>
      </c>
      <c r="B10363" s="58" t="s">
        <v>16283</v>
      </c>
    </row>
    <row r="10364" spans="1:2" x14ac:dyDescent="0.25">
      <c r="A10364" s="57">
        <v>43201533</v>
      </c>
      <c r="B10364" s="58" t="s">
        <v>6177</v>
      </c>
    </row>
    <row r="10365" spans="1:2" x14ac:dyDescent="0.25">
      <c r="A10365" s="57">
        <v>43201534</v>
      </c>
      <c r="B10365" s="58" t="s">
        <v>1629</v>
      </c>
    </row>
    <row r="10366" spans="1:2" x14ac:dyDescent="0.25">
      <c r="A10366" s="57">
        <v>43201535</v>
      </c>
      <c r="B10366" s="58" t="s">
        <v>4815</v>
      </c>
    </row>
    <row r="10367" spans="1:2" x14ac:dyDescent="0.25">
      <c r="A10367" s="57">
        <v>43201537</v>
      </c>
      <c r="B10367" s="58" t="s">
        <v>18034</v>
      </c>
    </row>
    <row r="10368" spans="1:2" x14ac:dyDescent="0.25">
      <c r="A10368" s="57">
        <v>43201538</v>
      </c>
      <c r="B10368" s="58" t="s">
        <v>17912</v>
      </c>
    </row>
    <row r="10369" spans="1:2" x14ac:dyDescent="0.25">
      <c r="A10369" s="57">
        <v>43201539</v>
      </c>
      <c r="B10369" s="58" t="s">
        <v>2128</v>
      </c>
    </row>
    <row r="10370" spans="1:2" x14ac:dyDescent="0.25">
      <c r="A10370" s="57">
        <v>43201540</v>
      </c>
      <c r="B10370" s="58" t="s">
        <v>18651</v>
      </c>
    </row>
    <row r="10371" spans="1:2" x14ac:dyDescent="0.25">
      <c r="A10371" s="57">
        <v>43201541</v>
      </c>
      <c r="B10371" s="58" t="s">
        <v>6224</v>
      </c>
    </row>
    <row r="10372" spans="1:2" x14ac:dyDescent="0.25">
      <c r="A10372" s="57">
        <v>43201542</v>
      </c>
      <c r="B10372" s="58" t="s">
        <v>15108</v>
      </c>
    </row>
    <row r="10373" spans="1:2" x14ac:dyDescent="0.25">
      <c r="A10373" s="57">
        <v>43201543</v>
      </c>
      <c r="B10373" s="58" t="s">
        <v>11257</v>
      </c>
    </row>
    <row r="10374" spans="1:2" x14ac:dyDescent="0.25">
      <c r="A10374" s="57">
        <v>43201544</v>
      </c>
      <c r="B10374" s="58" t="s">
        <v>12055</v>
      </c>
    </row>
    <row r="10375" spans="1:2" x14ac:dyDescent="0.25">
      <c r="A10375" s="57">
        <v>43201545</v>
      </c>
      <c r="B10375" s="58" t="s">
        <v>17040</v>
      </c>
    </row>
    <row r="10376" spans="1:2" x14ac:dyDescent="0.25">
      <c r="A10376" s="57">
        <v>43201546</v>
      </c>
      <c r="B10376" s="58" t="s">
        <v>10252</v>
      </c>
    </row>
    <row r="10377" spans="1:2" x14ac:dyDescent="0.25">
      <c r="A10377" s="57">
        <v>43201547</v>
      </c>
      <c r="B10377" s="58" t="s">
        <v>8087</v>
      </c>
    </row>
    <row r="10378" spans="1:2" x14ac:dyDescent="0.25">
      <c r="A10378" s="57">
        <v>43201549</v>
      </c>
      <c r="B10378" s="58" t="s">
        <v>14721</v>
      </c>
    </row>
    <row r="10379" spans="1:2" x14ac:dyDescent="0.25">
      <c r="A10379" s="57">
        <v>43201550</v>
      </c>
      <c r="B10379" s="58" t="s">
        <v>6953</v>
      </c>
    </row>
    <row r="10380" spans="1:2" x14ac:dyDescent="0.25">
      <c r="A10380" s="57">
        <v>43201552</v>
      </c>
      <c r="B10380" s="58" t="s">
        <v>17419</v>
      </c>
    </row>
    <row r="10381" spans="1:2" x14ac:dyDescent="0.25">
      <c r="A10381" s="57">
        <v>43201553</v>
      </c>
      <c r="B10381" s="58" t="s">
        <v>18169</v>
      </c>
    </row>
    <row r="10382" spans="1:2" x14ac:dyDescent="0.25">
      <c r="A10382" s="57">
        <v>43201601</v>
      </c>
      <c r="B10382" s="58" t="s">
        <v>15802</v>
      </c>
    </row>
    <row r="10383" spans="1:2" x14ac:dyDescent="0.25">
      <c r="A10383" s="57">
        <v>43201602</v>
      </c>
      <c r="B10383" s="58" t="s">
        <v>3583</v>
      </c>
    </row>
    <row r="10384" spans="1:2" x14ac:dyDescent="0.25">
      <c r="A10384" s="57">
        <v>43201603</v>
      </c>
      <c r="B10384" s="58" t="s">
        <v>17598</v>
      </c>
    </row>
    <row r="10385" spans="1:2" x14ac:dyDescent="0.25">
      <c r="A10385" s="57">
        <v>43201604</v>
      </c>
      <c r="B10385" s="58" t="s">
        <v>3979</v>
      </c>
    </row>
    <row r="10386" spans="1:2" x14ac:dyDescent="0.25">
      <c r="A10386" s="57">
        <v>43201605</v>
      </c>
      <c r="B10386" s="58" t="s">
        <v>18807</v>
      </c>
    </row>
    <row r="10387" spans="1:2" x14ac:dyDescent="0.25">
      <c r="A10387" s="57">
        <v>43201608</v>
      </c>
      <c r="B10387" s="58" t="s">
        <v>6453</v>
      </c>
    </row>
    <row r="10388" spans="1:2" x14ac:dyDescent="0.25">
      <c r="A10388" s="57">
        <v>43201609</v>
      </c>
      <c r="B10388" s="58" t="s">
        <v>16098</v>
      </c>
    </row>
    <row r="10389" spans="1:2" x14ac:dyDescent="0.25">
      <c r="A10389" s="57">
        <v>43201610</v>
      </c>
      <c r="B10389" s="58" t="s">
        <v>11373</v>
      </c>
    </row>
    <row r="10390" spans="1:2" x14ac:dyDescent="0.25">
      <c r="A10390" s="57">
        <v>43201611</v>
      </c>
      <c r="B10390" s="58" t="s">
        <v>9960</v>
      </c>
    </row>
    <row r="10391" spans="1:2" x14ac:dyDescent="0.25">
      <c r="A10391" s="57">
        <v>43201612</v>
      </c>
      <c r="B10391" s="58" t="s">
        <v>3387</v>
      </c>
    </row>
    <row r="10392" spans="1:2" x14ac:dyDescent="0.25">
      <c r="A10392" s="57">
        <v>43201614</v>
      </c>
      <c r="B10392" s="58" t="s">
        <v>13713</v>
      </c>
    </row>
    <row r="10393" spans="1:2" x14ac:dyDescent="0.25">
      <c r="A10393" s="57">
        <v>43201615</v>
      </c>
      <c r="B10393" s="58" t="s">
        <v>4101</v>
      </c>
    </row>
    <row r="10394" spans="1:2" x14ac:dyDescent="0.25">
      <c r="A10394" s="57">
        <v>43201616</v>
      </c>
      <c r="B10394" s="58" t="s">
        <v>10368</v>
      </c>
    </row>
    <row r="10395" spans="1:2" x14ac:dyDescent="0.25">
      <c r="A10395" s="57">
        <v>43201801</v>
      </c>
      <c r="B10395" s="58" t="s">
        <v>3977</v>
      </c>
    </row>
    <row r="10396" spans="1:2" x14ac:dyDescent="0.25">
      <c r="A10396" s="57">
        <v>43201802</v>
      </c>
      <c r="B10396" s="58" t="s">
        <v>16941</v>
      </c>
    </row>
    <row r="10397" spans="1:2" x14ac:dyDescent="0.25">
      <c r="A10397" s="57">
        <v>43201803</v>
      </c>
      <c r="B10397" s="58" t="s">
        <v>16811</v>
      </c>
    </row>
    <row r="10398" spans="1:2" x14ac:dyDescent="0.25">
      <c r="A10398" s="57">
        <v>43201806</v>
      </c>
      <c r="B10398" s="58" t="s">
        <v>7785</v>
      </c>
    </row>
    <row r="10399" spans="1:2" x14ac:dyDescent="0.25">
      <c r="A10399" s="57">
        <v>43201807</v>
      </c>
      <c r="B10399" s="58" t="s">
        <v>6561</v>
      </c>
    </row>
    <row r="10400" spans="1:2" x14ac:dyDescent="0.25">
      <c r="A10400" s="57">
        <v>43201808</v>
      </c>
      <c r="B10400" s="58" t="s">
        <v>4186</v>
      </c>
    </row>
    <row r="10401" spans="1:2" x14ac:dyDescent="0.25">
      <c r="A10401" s="57">
        <v>43201809</v>
      </c>
      <c r="B10401" s="58" t="s">
        <v>9634</v>
      </c>
    </row>
    <row r="10402" spans="1:2" x14ac:dyDescent="0.25">
      <c r="A10402" s="57">
        <v>43201810</v>
      </c>
      <c r="B10402" s="58" t="s">
        <v>4148</v>
      </c>
    </row>
    <row r="10403" spans="1:2" x14ac:dyDescent="0.25">
      <c r="A10403" s="57">
        <v>43201811</v>
      </c>
      <c r="B10403" s="58" t="s">
        <v>13305</v>
      </c>
    </row>
    <row r="10404" spans="1:2" x14ac:dyDescent="0.25">
      <c r="A10404" s="57">
        <v>43201812</v>
      </c>
      <c r="B10404" s="58" t="s">
        <v>3057</v>
      </c>
    </row>
    <row r="10405" spans="1:2" x14ac:dyDescent="0.25">
      <c r="A10405" s="57">
        <v>43201813</v>
      </c>
      <c r="B10405" s="58" t="s">
        <v>18373</v>
      </c>
    </row>
    <row r="10406" spans="1:2" x14ac:dyDescent="0.25">
      <c r="A10406" s="57">
        <v>43201814</v>
      </c>
      <c r="B10406" s="58" t="s">
        <v>2770</v>
      </c>
    </row>
    <row r="10407" spans="1:2" x14ac:dyDescent="0.25">
      <c r="A10407" s="57">
        <v>43201815</v>
      </c>
      <c r="B10407" s="58" t="s">
        <v>13309</v>
      </c>
    </row>
    <row r="10408" spans="1:2" x14ac:dyDescent="0.25">
      <c r="A10408" s="57">
        <v>43201902</v>
      </c>
      <c r="B10408" s="58" t="s">
        <v>8930</v>
      </c>
    </row>
    <row r="10409" spans="1:2" x14ac:dyDescent="0.25">
      <c r="A10409" s="57">
        <v>43201903</v>
      </c>
      <c r="B10409" s="58" t="s">
        <v>2043</v>
      </c>
    </row>
    <row r="10410" spans="1:2" x14ac:dyDescent="0.25">
      <c r="A10410" s="57">
        <v>43202001</v>
      </c>
      <c r="B10410" s="58" t="s">
        <v>1463</v>
      </c>
    </row>
    <row r="10411" spans="1:2" x14ac:dyDescent="0.25">
      <c r="A10411" s="57">
        <v>43202002</v>
      </c>
      <c r="B10411" s="58" t="s">
        <v>9707</v>
      </c>
    </row>
    <row r="10412" spans="1:2" x14ac:dyDescent="0.25">
      <c r="A10412" s="57">
        <v>43202003</v>
      </c>
      <c r="B10412" s="58" t="s">
        <v>4651</v>
      </c>
    </row>
    <row r="10413" spans="1:2" x14ac:dyDescent="0.25">
      <c r="A10413" s="57">
        <v>43202004</v>
      </c>
      <c r="B10413" s="58" t="s">
        <v>2478</v>
      </c>
    </row>
    <row r="10414" spans="1:2" x14ac:dyDescent="0.25">
      <c r="A10414" s="57">
        <v>43202005</v>
      </c>
      <c r="B10414" s="58" t="s">
        <v>16597</v>
      </c>
    </row>
    <row r="10415" spans="1:2" x14ac:dyDescent="0.25">
      <c r="A10415" s="57">
        <v>43202101</v>
      </c>
      <c r="B10415" s="58" t="s">
        <v>8487</v>
      </c>
    </row>
    <row r="10416" spans="1:2" x14ac:dyDescent="0.25">
      <c r="A10416" s="57">
        <v>43202102</v>
      </c>
      <c r="B10416" s="58" t="s">
        <v>4421</v>
      </c>
    </row>
    <row r="10417" spans="1:2" x14ac:dyDescent="0.25">
      <c r="A10417" s="57">
        <v>43202103</v>
      </c>
      <c r="B10417" s="58" t="s">
        <v>15303</v>
      </c>
    </row>
    <row r="10418" spans="1:2" x14ac:dyDescent="0.25">
      <c r="A10418" s="57">
        <v>43202104</v>
      </c>
      <c r="B10418" s="58" t="s">
        <v>1141</v>
      </c>
    </row>
    <row r="10419" spans="1:2" x14ac:dyDescent="0.25">
      <c r="A10419" s="57">
        <v>43202105</v>
      </c>
      <c r="B10419" s="58" t="s">
        <v>414</v>
      </c>
    </row>
    <row r="10420" spans="1:2" x14ac:dyDescent="0.25">
      <c r="A10420" s="57">
        <v>43202201</v>
      </c>
      <c r="B10420" s="58" t="s">
        <v>14576</v>
      </c>
    </row>
    <row r="10421" spans="1:2" x14ac:dyDescent="0.25">
      <c r="A10421" s="57">
        <v>43202202</v>
      </c>
      <c r="B10421" s="58" t="s">
        <v>7188</v>
      </c>
    </row>
    <row r="10422" spans="1:2" x14ac:dyDescent="0.25">
      <c r="A10422" s="57">
        <v>43202204</v>
      </c>
      <c r="B10422" s="58" t="s">
        <v>619</v>
      </c>
    </row>
    <row r="10423" spans="1:2" x14ac:dyDescent="0.25">
      <c r="A10423" s="57">
        <v>43202205</v>
      </c>
      <c r="B10423" s="58" t="s">
        <v>14195</v>
      </c>
    </row>
    <row r="10424" spans="1:2" x14ac:dyDescent="0.25">
      <c r="A10424" s="57">
        <v>43202206</v>
      </c>
      <c r="B10424" s="58" t="s">
        <v>5518</v>
      </c>
    </row>
    <row r="10425" spans="1:2" x14ac:dyDescent="0.25">
      <c r="A10425" s="57">
        <v>43202207</v>
      </c>
      <c r="B10425" s="58" t="s">
        <v>1352</v>
      </c>
    </row>
    <row r="10426" spans="1:2" x14ac:dyDescent="0.25">
      <c r="A10426" s="57">
        <v>43202208</v>
      </c>
      <c r="B10426" s="58" t="s">
        <v>12164</v>
      </c>
    </row>
    <row r="10427" spans="1:2" x14ac:dyDescent="0.25">
      <c r="A10427" s="57">
        <v>43202209</v>
      </c>
      <c r="B10427" s="58" t="s">
        <v>7834</v>
      </c>
    </row>
    <row r="10428" spans="1:2" x14ac:dyDescent="0.25">
      <c r="A10428" s="57">
        <v>43202210</v>
      </c>
      <c r="B10428" s="58" t="s">
        <v>4310</v>
      </c>
    </row>
    <row r="10429" spans="1:2" x14ac:dyDescent="0.25">
      <c r="A10429" s="57">
        <v>43202211</v>
      </c>
      <c r="B10429" s="58" t="s">
        <v>12503</v>
      </c>
    </row>
    <row r="10430" spans="1:2" x14ac:dyDescent="0.25">
      <c r="A10430" s="57">
        <v>43202212</v>
      </c>
      <c r="B10430" s="58" t="s">
        <v>4882</v>
      </c>
    </row>
    <row r="10431" spans="1:2" x14ac:dyDescent="0.25">
      <c r="A10431" s="57">
        <v>43202213</v>
      </c>
      <c r="B10431" s="58" t="s">
        <v>9245</v>
      </c>
    </row>
    <row r="10432" spans="1:2" x14ac:dyDescent="0.25">
      <c r="A10432" s="57">
        <v>43202214</v>
      </c>
      <c r="B10432" s="58" t="s">
        <v>18663</v>
      </c>
    </row>
    <row r="10433" spans="1:2" x14ac:dyDescent="0.25">
      <c r="A10433" s="57">
        <v>43211501</v>
      </c>
      <c r="B10433" s="58" t="s">
        <v>15983</v>
      </c>
    </row>
    <row r="10434" spans="1:2" x14ac:dyDescent="0.25">
      <c r="A10434" s="57">
        <v>43211502</v>
      </c>
      <c r="B10434" s="58" t="s">
        <v>14283</v>
      </c>
    </row>
    <row r="10435" spans="1:2" x14ac:dyDescent="0.25">
      <c r="A10435" s="57">
        <v>43211503</v>
      </c>
      <c r="B10435" s="58" t="s">
        <v>13638</v>
      </c>
    </row>
    <row r="10436" spans="1:2" x14ac:dyDescent="0.25">
      <c r="A10436" s="57">
        <v>43211504</v>
      </c>
      <c r="B10436" s="58" t="s">
        <v>15691</v>
      </c>
    </row>
    <row r="10437" spans="1:2" x14ac:dyDescent="0.25">
      <c r="A10437" s="57">
        <v>43211505</v>
      </c>
      <c r="B10437" s="58" t="s">
        <v>790</v>
      </c>
    </row>
    <row r="10438" spans="1:2" x14ac:dyDescent="0.25">
      <c r="A10438" s="57">
        <v>43211506</v>
      </c>
      <c r="B10438" s="58" t="s">
        <v>9193</v>
      </c>
    </row>
    <row r="10439" spans="1:2" x14ac:dyDescent="0.25">
      <c r="A10439" s="57">
        <v>43211507</v>
      </c>
      <c r="B10439" s="58" t="s">
        <v>210</v>
      </c>
    </row>
    <row r="10440" spans="1:2" x14ac:dyDescent="0.25">
      <c r="A10440" s="57">
        <v>43211508</v>
      </c>
      <c r="B10440" s="58" t="s">
        <v>7217</v>
      </c>
    </row>
    <row r="10441" spans="1:2" x14ac:dyDescent="0.25">
      <c r="A10441" s="57">
        <v>43211509</v>
      </c>
      <c r="B10441" s="58" t="s">
        <v>7758</v>
      </c>
    </row>
    <row r="10442" spans="1:2" x14ac:dyDescent="0.25">
      <c r="A10442" s="57">
        <v>43211510</v>
      </c>
      <c r="B10442" s="58" t="s">
        <v>4650</v>
      </c>
    </row>
    <row r="10443" spans="1:2" x14ac:dyDescent="0.25">
      <c r="A10443" s="57">
        <v>43211511</v>
      </c>
      <c r="B10443" s="58" t="s">
        <v>2120</v>
      </c>
    </row>
    <row r="10444" spans="1:2" x14ac:dyDescent="0.25">
      <c r="A10444" s="57">
        <v>43211512</v>
      </c>
      <c r="B10444" s="58" t="s">
        <v>11897</v>
      </c>
    </row>
    <row r="10445" spans="1:2" x14ac:dyDescent="0.25">
      <c r="A10445" s="57">
        <v>43211601</v>
      </c>
      <c r="B10445" s="58" t="s">
        <v>4902</v>
      </c>
    </row>
    <row r="10446" spans="1:2" x14ac:dyDescent="0.25">
      <c r="A10446" s="57">
        <v>43211602</v>
      </c>
      <c r="B10446" s="58" t="s">
        <v>11933</v>
      </c>
    </row>
    <row r="10447" spans="1:2" x14ac:dyDescent="0.25">
      <c r="A10447" s="57">
        <v>43211603</v>
      </c>
      <c r="B10447" s="58" t="s">
        <v>13413</v>
      </c>
    </row>
    <row r="10448" spans="1:2" x14ac:dyDescent="0.25">
      <c r="A10448" s="57">
        <v>43211604</v>
      </c>
      <c r="B10448" s="58" t="s">
        <v>18436</v>
      </c>
    </row>
    <row r="10449" spans="1:2" x14ac:dyDescent="0.25">
      <c r="A10449" s="57">
        <v>43211605</v>
      </c>
      <c r="B10449" s="58" t="s">
        <v>16523</v>
      </c>
    </row>
    <row r="10450" spans="1:2" x14ac:dyDescent="0.25">
      <c r="A10450" s="57">
        <v>43211606</v>
      </c>
      <c r="B10450" s="58" t="s">
        <v>5635</v>
      </c>
    </row>
    <row r="10451" spans="1:2" x14ac:dyDescent="0.25">
      <c r="A10451" s="57">
        <v>43211607</v>
      </c>
      <c r="B10451" s="58" t="s">
        <v>9256</v>
      </c>
    </row>
    <row r="10452" spans="1:2" x14ac:dyDescent="0.25">
      <c r="A10452" s="57">
        <v>43211608</v>
      </c>
      <c r="B10452" s="58" t="s">
        <v>12395</v>
      </c>
    </row>
    <row r="10453" spans="1:2" x14ac:dyDescent="0.25">
      <c r="A10453" s="57">
        <v>43211609</v>
      </c>
      <c r="B10453" s="58" t="s">
        <v>13761</v>
      </c>
    </row>
    <row r="10454" spans="1:2" x14ac:dyDescent="0.25">
      <c r="A10454" s="57">
        <v>43211701</v>
      </c>
      <c r="B10454" s="58" t="s">
        <v>4149</v>
      </c>
    </row>
    <row r="10455" spans="1:2" x14ac:dyDescent="0.25">
      <c r="A10455" s="57">
        <v>43211702</v>
      </c>
      <c r="B10455" s="58" t="s">
        <v>9599</v>
      </c>
    </row>
    <row r="10456" spans="1:2" x14ac:dyDescent="0.25">
      <c r="A10456" s="57">
        <v>43211704</v>
      </c>
      <c r="B10456" s="58" t="s">
        <v>10343</v>
      </c>
    </row>
    <row r="10457" spans="1:2" x14ac:dyDescent="0.25">
      <c r="A10457" s="57">
        <v>43211705</v>
      </c>
      <c r="B10457" s="58" t="s">
        <v>2924</v>
      </c>
    </row>
    <row r="10458" spans="1:2" x14ac:dyDescent="0.25">
      <c r="A10458" s="57">
        <v>43211706</v>
      </c>
      <c r="B10458" s="58" t="s">
        <v>5592</v>
      </c>
    </row>
    <row r="10459" spans="1:2" x14ac:dyDescent="0.25">
      <c r="A10459" s="57">
        <v>43211707</v>
      </c>
      <c r="B10459" s="58" t="s">
        <v>12541</v>
      </c>
    </row>
    <row r="10460" spans="1:2" x14ac:dyDescent="0.25">
      <c r="A10460" s="57">
        <v>43211708</v>
      </c>
      <c r="B10460" s="58" t="s">
        <v>3777</v>
      </c>
    </row>
    <row r="10461" spans="1:2" x14ac:dyDescent="0.25">
      <c r="A10461" s="57">
        <v>43211709</v>
      </c>
      <c r="B10461" s="58" t="s">
        <v>15328</v>
      </c>
    </row>
    <row r="10462" spans="1:2" x14ac:dyDescent="0.25">
      <c r="A10462" s="57">
        <v>43211710</v>
      </c>
      <c r="B10462" s="58" t="s">
        <v>7312</v>
      </c>
    </row>
    <row r="10463" spans="1:2" x14ac:dyDescent="0.25">
      <c r="A10463" s="57">
        <v>43211711</v>
      </c>
      <c r="B10463" s="58" t="s">
        <v>11309</v>
      </c>
    </row>
    <row r="10464" spans="1:2" x14ac:dyDescent="0.25">
      <c r="A10464" s="57">
        <v>43211712</v>
      </c>
      <c r="B10464" s="58" t="s">
        <v>3091</v>
      </c>
    </row>
    <row r="10465" spans="1:2" x14ac:dyDescent="0.25">
      <c r="A10465" s="57">
        <v>43211713</v>
      </c>
      <c r="B10465" s="58" t="s">
        <v>18144</v>
      </c>
    </row>
    <row r="10466" spans="1:2" x14ac:dyDescent="0.25">
      <c r="A10466" s="57">
        <v>43211714</v>
      </c>
      <c r="B10466" s="58" t="s">
        <v>16176</v>
      </c>
    </row>
    <row r="10467" spans="1:2" x14ac:dyDescent="0.25">
      <c r="A10467" s="57">
        <v>43211715</v>
      </c>
      <c r="B10467" s="58" t="s">
        <v>10735</v>
      </c>
    </row>
    <row r="10468" spans="1:2" x14ac:dyDescent="0.25">
      <c r="A10468" s="57">
        <v>43211717</v>
      </c>
      <c r="B10468" s="58" t="s">
        <v>16685</v>
      </c>
    </row>
    <row r="10469" spans="1:2" x14ac:dyDescent="0.25">
      <c r="A10469" s="57">
        <v>43211718</v>
      </c>
      <c r="B10469" s="58" t="s">
        <v>16961</v>
      </c>
    </row>
    <row r="10470" spans="1:2" x14ac:dyDescent="0.25">
      <c r="A10470" s="57">
        <v>43211719</v>
      </c>
      <c r="B10470" s="58" t="s">
        <v>6584</v>
      </c>
    </row>
    <row r="10471" spans="1:2" x14ac:dyDescent="0.25">
      <c r="A10471" s="57">
        <v>43211720</v>
      </c>
      <c r="B10471" s="58" t="s">
        <v>8314</v>
      </c>
    </row>
    <row r="10472" spans="1:2" x14ac:dyDescent="0.25">
      <c r="A10472" s="57">
        <v>43211721</v>
      </c>
      <c r="B10472" s="58" t="s">
        <v>3681</v>
      </c>
    </row>
    <row r="10473" spans="1:2" x14ac:dyDescent="0.25">
      <c r="A10473" s="57">
        <v>43211801</v>
      </c>
      <c r="B10473" s="58" t="s">
        <v>14754</v>
      </c>
    </row>
    <row r="10474" spans="1:2" x14ac:dyDescent="0.25">
      <c r="A10474" s="57">
        <v>43211802</v>
      </c>
      <c r="B10474" s="58" t="s">
        <v>13460</v>
      </c>
    </row>
    <row r="10475" spans="1:2" x14ac:dyDescent="0.25">
      <c r="A10475" s="57">
        <v>43211803</v>
      </c>
      <c r="B10475" s="58" t="s">
        <v>15866</v>
      </c>
    </row>
    <row r="10476" spans="1:2" x14ac:dyDescent="0.25">
      <c r="A10476" s="57">
        <v>43211804</v>
      </c>
      <c r="B10476" s="58" t="s">
        <v>779</v>
      </c>
    </row>
    <row r="10477" spans="1:2" x14ac:dyDescent="0.25">
      <c r="A10477" s="57">
        <v>43211805</v>
      </c>
      <c r="B10477" s="58" t="s">
        <v>8146</v>
      </c>
    </row>
    <row r="10478" spans="1:2" x14ac:dyDescent="0.25">
      <c r="A10478" s="57">
        <v>43211901</v>
      </c>
      <c r="B10478" s="58" t="s">
        <v>3955</v>
      </c>
    </row>
    <row r="10479" spans="1:2" x14ac:dyDescent="0.25">
      <c r="A10479" s="57">
        <v>43211902</v>
      </c>
      <c r="B10479" s="58" t="s">
        <v>16692</v>
      </c>
    </row>
    <row r="10480" spans="1:2" x14ac:dyDescent="0.25">
      <c r="A10480" s="57">
        <v>43211903</v>
      </c>
      <c r="B10480" s="58" t="s">
        <v>17587</v>
      </c>
    </row>
    <row r="10481" spans="1:2" x14ac:dyDescent="0.25">
      <c r="A10481" s="57">
        <v>43211904</v>
      </c>
      <c r="B10481" s="58" t="s">
        <v>18438</v>
      </c>
    </row>
    <row r="10482" spans="1:2" x14ac:dyDescent="0.25">
      <c r="A10482" s="57">
        <v>43211905</v>
      </c>
      <c r="B10482" s="58" t="s">
        <v>1318</v>
      </c>
    </row>
    <row r="10483" spans="1:2" x14ac:dyDescent="0.25">
      <c r="A10483" s="57">
        <v>43212001</v>
      </c>
      <c r="B10483" s="58" t="s">
        <v>16193</v>
      </c>
    </row>
    <row r="10484" spans="1:2" x14ac:dyDescent="0.25">
      <c r="A10484" s="57">
        <v>43212002</v>
      </c>
      <c r="B10484" s="58" t="s">
        <v>8893</v>
      </c>
    </row>
    <row r="10485" spans="1:2" x14ac:dyDescent="0.25">
      <c r="A10485" s="57">
        <v>43212101</v>
      </c>
      <c r="B10485" s="58" t="s">
        <v>16894</v>
      </c>
    </row>
    <row r="10486" spans="1:2" x14ac:dyDescent="0.25">
      <c r="A10486" s="57">
        <v>43212102</v>
      </c>
      <c r="B10486" s="58" t="s">
        <v>13177</v>
      </c>
    </row>
    <row r="10487" spans="1:2" x14ac:dyDescent="0.25">
      <c r="A10487" s="57">
        <v>43212103</v>
      </c>
      <c r="B10487" s="58" t="s">
        <v>14021</v>
      </c>
    </row>
    <row r="10488" spans="1:2" x14ac:dyDescent="0.25">
      <c r="A10488" s="57">
        <v>43212104</v>
      </c>
      <c r="B10488" s="58" t="s">
        <v>1911</v>
      </c>
    </row>
    <row r="10489" spans="1:2" x14ac:dyDescent="0.25">
      <c r="A10489" s="57">
        <v>43212105</v>
      </c>
      <c r="B10489" s="58" t="s">
        <v>11763</v>
      </c>
    </row>
    <row r="10490" spans="1:2" x14ac:dyDescent="0.25">
      <c r="A10490" s="57">
        <v>43212106</v>
      </c>
      <c r="B10490" s="58" t="s">
        <v>5442</v>
      </c>
    </row>
    <row r="10491" spans="1:2" x14ac:dyDescent="0.25">
      <c r="A10491" s="57">
        <v>43212107</v>
      </c>
      <c r="B10491" s="58" t="s">
        <v>8548</v>
      </c>
    </row>
    <row r="10492" spans="1:2" x14ac:dyDescent="0.25">
      <c r="A10492" s="57">
        <v>43212108</v>
      </c>
      <c r="B10492" s="58" t="s">
        <v>18463</v>
      </c>
    </row>
    <row r="10493" spans="1:2" x14ac:dyDescent="0.25">
      <c r="A10493" s="57">
        <v>43212109</v>
      </c>
      <c r="B10493" s="58" t="s">
        <v>16875</v>
      </c>
    </row>
    <row r="10494" spans="1:2" x14ac:dyDescent="0.25">
      <c r="A10494" s="57">
        <v>43212110</v>
      </c>
      <c r="B10494" s="58" t="s">
        <v>1719</v>
      </c>
    </row>
    <row r="10495" spans="1:2" x14ac:dyDescent="0.25">
      <c r="A10495" s="57">
        <v>43212111</v>
      </c>
      <c r="B10495" s="58" t="s">
        <v>749</v>
      </c>
    </row>
    <row r="10496" spans="1:2" x14ac:dyDescent="0.25">
      <c r="A10496" s="57">
        <v>43212112</v>
      </c>
      <c r="B10496" s="58" t="s">
        <v>15812</v>
      </c>
    </row>
    <row r="10497" spans="1:2" x14ac:dyDescent="0.25">
      <c r="A10497" s="57">
        <v>43212113</v>
      </c>
      <c r="B10497" s="58" t="s">
        <v>13238</v>
      </c>
    </row>
    <row r="10498" spans="1:2" x14ac:dyDescent="0.25">
      <c r="A10498" s="57">
        <v>43212114</v>
      </c>
      <c r="B10498" s="58" t="s">
        <v>2485</v>
      </c>
    </row>
    <row r="10499" spans="1:2" x14ac:dyDescent="0.25">
      <c r="A10499" s="57">
        <v>43221501</v>
      </c>
      <c r="B10499" s="58" t="s">
        <v>14818</v>
      </c>
    </row>
    <row r="10500" spans="1:2" x14ac:dyDescent="0.25">
      <c r="A10500" s="57">
        <v>43221502</v>
      </c>
      <c r="B10500" s="58" t="s">
        <v>16660</v>
      </c>
    </row>
    <row r="10501" spans="1:2" x14ac:dyDescent="0.25">
      <c r="A10501" s="57">
        <v>43221503</v>
      </c>
      <c r="B10501" s="58" t="s">
        <v>17624</v>
      </c>
    </row>
    <row r="10502" spans="1:2" x14ac:dyDescent="0.25">
      <c r="A10502" s="57">
        <v>43221504</v>
      </c>
      <c r="B10502" s="58" t="s">
        <v>13702</v>
      </c>
    </row>
    <row r="10503" spans="1:2" x14ac:dyDescent="0.25">
      <c r="A10503" s="57">
        <v>43221505</v>
      </c>
      <c r="B10503" s="58" t="s">
        <v>314</v>
      </c>
    </row>
    <row r="10504" spans="1:2" x14ac:dyDescent="0.25">
      <c r="A10504" s="57">
        <v>43221506</v>
      </c>
      <c r="B10504" s="58" t="s">
        <v>12754</v>
      </c>
    </row>
    <row r="10505" spans="1:2" x14ac:dyDescent="0.25">
      <c r="A10505" s="57">
        <v>43221507</v>
      </c>
      <c r="B10505" s="58" t="s">
        <v>9690</v>
      </c>
    </row>
    <row r="10506" spans="1:2" x14ac:dyDescent="0.25">
      <c r="A10506" s="57">
        <v>43221508</v>
      </c>
      <c r="B10506" s="58" t="s">
        <v>15044</v>
      </c>
    </row>
    <row r="10507" spans="1:2" x14ac:dyDescent="0.25">
      <c r="A10507" s="57">
        <v>43221509</v>
      </c>
      <c r="B10507" s="58" t="s">
        <v>3509</v>
      </c>
    </row>
    <row r="10508" spans="1:2" x14ac:dyDescent="0.25">
      <c r="A10508" s="57">
        <v>43221510</v>
      </c>
      <c r="B10508" s="58" t="s">
        <v>9741</v>
      </c>
    </row>
    <row r="10509" spans="1:2" x14ac:dyDescent="0.25">
      <c r="A10509" s="57">
        <v>43221513</v>
      </c>
      <c r="B10509" s="58" t="s">
        <v>5810</v>
      </c>
    </row>
    <row r="10510" spans="1:2" x14ac:dyDescent="0.25">
      <c r="A10510" s="57">
        <v>43221514</v>
      </c>
      <c r="B10510" s="58" t="s">
        <v>6645</v>
      </c>
    </row>
    <row r="10511" spans="1:2" x14ac:dyDescent="0.25">
      <c r="A10511" s="57">
        <v>43221515</v>
      </c>
      <c r="B10511" s="58" t="s">
        <v>8137</v>
      </c>
    </row>
    <row r="10512" spans="1:2" x14ac:dyDescent="0.25">
      <c r="A10512" s="57">
        <v>43221516</v>
      </c>
      <c r="B10512" s="58" t="s">
        <v>13383</v>
      </c>
    </row>
    <row r="10513" spans="1:2" x14ac:dyDescent="0.25">
      <c r="A10513" s="57">
        <v>43221517</v>
      </c>
      <c r="B10513" s="58" t="s">
        <v>539</v>
      </c>
    </row>
    <row r="10514" spans="1:2" x14ac:dyDescent="0.25">
      <c r="A10514" s="57">
        <v>43221518</v>
      </c>
      <c r="B10514" s="58" t="s">
        <v>15037</v>
      </c>
    </row>
    <row r="10515" spans="1:2" x14ac:dyDescent="0.25">
      <c r="A10515" s="57">
        <v>43221519</v>
      </c>
      <c r="B10515" s="58" t="s">
        <v>10980</v>
      </c>
    </row>
    <row r="10516" spans="1:2" x14ac:dyDescent="0.25">
      <c r="A10516" s="57">
        <v>43221520</v>
      </c>
      <c r="B10516" s="58" t="s">
        <v>13438</v>
      </c>
    </row>
    <row r="10517" spans="1:2" x14ac:dyDescent="0.25">
      <c r="A10517" s="57">
        <v>43221521</v>
      </c>
      <c r="B10517" s="58" t="s">
        <v>7873</v>
      </c>
    </row>
    <row r="10518" spans="1:2" x14ac:dyDescent="0.25">
      <c r="A10518" s="57">
        <v>43221522</v>
      </c>
      <c r="B10518" s="58" t="s">
        <v>3749</v>
      </c>
    </row>
    <row r="10519" spans="1:2" x14ac:dyDescent="0.25">
      <c r="A10519" s="57">
        <v>43221523</v>
      </c>
      <c r="B10519" s="58" t="s">
        <v>9283</v>
      </c>
    </row>
    <row r="10520" spans="1:2" x14ac:dyDescent="0.25">
      <c r="A10520" s="57">
        <v>43221524</v>
      </c>
      <c r="B10520" s="58" t="s">
        <v>6308</v>
      </c>
    </row>
    <row r="10521" spans="1:2" x14ac:dyDescent="0.25">
      <c r="A10521" s="57">
        <v>43221525</v>
      </c>
      <c r="B10521" s="58" t="s">
        <v>18158</v>
      </c>
    </row>
    <row r="10522" spans="1:2" x14ac:dyDescent="0.25">
      <c r="A10522" s="57">
        <v>43221526</v>
      </c>
      <c r="B10522" s="58" t="s">
        <v>11053</v>
      </c>
    </row>
    <row r="10523" spans="1:2" x14ac:dyDescent="0.25">
      <c r="A10523" s="57">
        <v>43221601</v>
      </c>
      <c r="B10523" s="58" t="s">
        <v>14624</v>
      </c>
    </row>
    <row r="10524" spans="1:2" x14ac:dyDescent="0.25">
      <c r="A10524" s="57">
        <v>43221602</v>
      </c>
      <c r="B10524" s="58" t="s">
        <v>6360</v>
      </c>
    </row>
    <row r="10525" spans="1:2" x14ac:dyDescent="0.25">
      <c r="A10525" s="57">
        <v>43221603</v>
      </c>
      <c r="B10525" s="58" t="s">
        <v>10818</v>
      </c>
    </row>
    <row r="10526" spans="1:2" x14ac:dyDescent="0.25">
      <c r="A10526" s="57">
        <v>43221701</v>
      </c>
      <c r="B10526" s="58" t="s">
        <v>12612</v>
      </c>
    </row>
    <row r="10527" spans="1:2" x14ac:dyDescent="0.25">
      <c r="A10527" s="57">
        <v>43221702</v>
      </c>
      <c r="B10527" s="58" t="s">
        <v>4409</v>
      </c>
    </row>
    <row r="10528" spans="1:2" x14ac:dyDescent="0.25">
      <c r="A10528" s="57">
        <v>43221703</v>
      </c>
      <c r="B10528" s="58" t="s">
        <v>3883</v>
      </c>
    </row>
    <row r="10529" spans="1:2" x14ac:dyDescent="0.25">
      <c r="A10529" s="57">
        <v>43221704</v>
      </c>
      <c r="B10529" s="58" t="s">
        <v>8855</v>
      </c>
    </row>
    <row r="10530" spans="1:2" x14ac:dyDescent="0.25">
      <c r="A10530" s="57">
        <v>43221705</v>
      </c>
      <c r="B10530" s="58" t="s">
        <v>1844</v>
      </c>
    </row>
    <row r="10531" spans="1:2" x14ac:dyDescent="0.25">
      <c r="A10531" s="57">
        <v>43221706</v>
      </c>
      <c r="B10531" s="58" t="s">
        <v>209</v>
      </c>
    </row>
    <row r="10532" spans="1:2" x14ac:dyDescent="0.25">
      <c r="A10532" s="57">
        <v>43221707</v>
      </c>
      <c r="B10532" s="58" t="s">
        <v>11069</v>
      </c>
    </row>
    <row r="10533" spans="1:2" x14ac:dyDescent="0.25">
      <c r="A10533" s="57">
        <v>43221708</v>
      </c>
      <c r="B10533" s="58" t="s">
        <v>12330</v>
      </c>
    </row>
    <row r="10534" spans="1:2" x14ac:dyDescent="0.25">
      <c r="A10534" s="57">
        <v>43221709</v>
      </c>
      <c r="B10534" s="58" t="s">
        <v>3639</v>
      </c>
    </row>
    <row r="10535" spans="1:2" x14ac:dyDescent="0.25">
      <c r="A10535" s="57">
        <v>43221710</v>
      </c>
      <c r="B10535" s="58" t="s">
        <v>15471</v>
      </c>
    </row>
    <row r="10536" spans="1:2" x14ac:dyDescent="0.25">
      <c r="A10536" s="57">
        <v>43221711</v>
      </c>
      <c r="B10536" s="58" t="s">
        <v>13970</v>
      </c>
    </row>
    <row r="10537" spans="1:2" x14ac:dyDescent="0.25">
      <c r="A10537" s="57">
        <v>43221712</v>
      </c>
      <c r="B10537" s="58" t="s">
        <v>1155</v>
      </c>
    </row>
    <row r="10538" spans="1:2" x14ac:dyDescent="0.25">
      <c r="A10538" s="57">
        <v>43221713</v>
      </c>
      <c r="B10538" s="58" t="s">
        <v>13354</v>
      </c>
    </row>
    <row r="10539" spans="1:2" x14ac:dyDescent="0.25">
      <c r="A10539" s="57">
        <v>43221714</v>
      </c>
      <c r="B10539" s="58" t="s">
        <v>7179</v>
      </c>
    </row>
    <row r="10540" spans="1:2" x14ac:dyDescent="0.25">
      <c r="A10540" s="57">
        <v>43221715</v>
      </c>
      <c r="B10540" s="58" t="s">
        <v>8183</v>
      </c>
    </row>
    <row r="10541" spans="1:2" x14ac:dyDescent="0.25">
      <c r="A10541" s="57">
        <v>43221716</v>
      </c>
      <c r="B10541" s="58" t="s">
        <v>8916</v>
      </c>
    </row>
    <row r="10542" spans="1:2" x14ac:dyDescent="0.25">
      <c r="A10542" s="57">
        <v>43221717</v>
      </c>
      <c r="B10542" s="58" t="s">
        <v>9535</v>
      </c>
    </row>
    <row r="10543" spans="1:2" x14ac:dyDescent="0.25">
      <c r="A10543" s="57">
        <v>43221718</v>
      </c>
      <c r="B10543" s="58" t="s">
        <v>1111</v>
      </c>
    </row>
    <row r="10544" spans="1:2" x14ac:dyDescent="0.25">
      <c r="A10544" s="57">
        <v>43221719</v>
      </c>
      <c r="B10544" s="58" t="s">
        <v>4959</v>
      </c>
    </row>
    <row r="10545" spans="1:2" x14ac:dyDescent="0.25">
      <c r="A10545" s="57">
        <v>43221720</v>
      </c>
      <c r="B10545" s="58" t="s">
        <v>8354</v>
      </c>
    </row>
    <row r="10546" spans="1:2" x14ac:dyDescent="0.25">
      <c r="A10546" s="57">
        <v>43221721</v>
      </c>
      <c r="B10546" s="58" t="s">
        <v>17208</v>
      </c>
    </row>
    <row r="10547" spans="1:2" x14ac:dyDescent="0.25">
      <c r="A10547" s="57">
        <v>43221801</v>
      </c>
      <c r="B10547" s="58" t="s">
        <v>6688</v>
      </c>
    </row>
    <row r="10548" spans="1:2" x14ac:dyDescent="0.25">
      <c r="A10548" s="57">
        <v>43221802</v>
      </c>
      <c r="B10548" s="58" t="s">
        <v>14014</v>
      </c>
    </row>
    <row r="10549" spans="1:2" x14ac:dyDescent="0.25">
      <c r="A10549" s="57">
        <v>43221803</v>
      </c>
      <c r="B10549" s="58" t="s">
        <v>13344</v>
      </c>
    </row>
    <row r="10550" spans="1:2" x14ac:dyDescent="0.25">
      <c r="A10550" s="57">
        <v>43221804</v>
      </c>
      <c r="B10550" s="58" t="s">
        <v>9550</v>
      </c>
    </row>
    <row r="10551" spans="1:2" x14ac:dyDescent="0.25">
      <c r="A10551" s="57">
        <v>43221805</v>
      </c>
      <c r="B10551" s="58" t="s">
        <v>11173</v>
      </c>
    </row>
    <row r="10552" spans="1:2" x14ac:dyDescent="0.25">
      <c r="A10552" s="57">
        <v>43221806</v>
      </c>
      <c r="B10552" s="58" t="s">
        <v>18411</v>
      </c>
    </row>
    <row r="10553" spans="1:2" x14ac:dyDescent="0.25">
      <c r="A10553" s="57">
        <v>43221807</v>
      </c>
      <c r="B10553" s="58" t="s">
        <v>12270</v>
      </c>
    </row>
    <row r="10554" spans="1:2" x14ac:dyDescent="0.25">
      <c r="A10554" s="57">
        <v>43221808</v>
      </c>
      <c r="B10554" s="58" t="s">
        <v>15942</v>
      </c>
    </row>
    <row r="10555" spans="1:2" x14ac:dyDescent="0.25">
      <c r="A10555" s="57">
        <v>43222501</v>
      </c>
      <c r="B10555" s="58" t="s">
        <v>9136</v>
      </c>
    </row>
    <row r="10556" spans="1:2" x14ac:dyDescent="0.25">
      <c r="A10556" s="57">
        <v>43222502</v>
      </c>
      <c r="B10556" s="58" t="s">
        <v>17876</v>
      </c>
    </row>
    <row r="10557" spans="1:2" x14ac:dyDescent="0.25">
      <c r="A10557" s="57">
        <v>43222503</v>
      </c>
      <c r="B10557" s="58" t="s">
        <v>3715</v>
      </c>
    </row>
    <row r="10558" spans="1:2" x14ac:dyDescent="0.25">
      <c r="A10558" s="57">
        <v>43222602</v>
      </c>
      <c r="B10558" s="58" t="s">
        <v>10016</v>
      </c>
    </row>
    <row r="10559" spans="1:2" x14ac:dyDescent="0.25">
      <c r="A10559" s="57">
        <v>43222604</v>
      </c>
      <c r="B10559" s="58" t="s">
        <v>8994</v>
      </c>
    </row>
    <row r="10560" spans="1:2" x14ac:dyDescent="0.25">
      <c r="A10560" s="57">
        <v>43222605</v>
      </c>
      <c r="B10560" s="58" t="s">
        <v>1247</v>
      </c>
    </row>
    <row r="10561" spans="1:2" x14ac:dyDescent="0.25">
      <c r="A10561" s="57">
        <v>43222606</v>
      </c>
      <c r="B10561" s="58" t="s">
        <v>11445</v>
      </c>
    </row>
    <row r="10562" spans="1:2" x14ac:dyDescent="0.25">
      <c r="A10562" s="57">
        <v>43222607</v>
      </c>
      <c r="B10562" s="58" t="s">
        <v>4956</v>
      </c>
    </row>
    <row r="10563" spans="1:2" x14ac:dyDescent="0.25">
      <c r="A10563" s="57">
        <v>43222608</v>
      </c>
      <c r="B10563" s="58" t="s">
        <v>8564</v>
      </c>
    </row>
    <row r="10564" spans="1:2" x14ac:dyDescent="0.25">
      <c r="A10564" s="57">
        <v>43222609</v>
      </c>
      <c r="B10564" s="58" t="s">
        <v>14482</v>
      </c>
    </row>
    <row r="10565" spans="1:2" x14ac:dyDescent="0.25">
      <c r="A10565" s="57">
        <v>43222610</v>
      </c>
      <c r="B10565" s="58" t="s">
        <v>4037</v>
      </c>
    </row>
    <row r="10566" spans="1:2" x14ac:dyDescent="0.25">
      <c r="A10566" s="57">
        <v>43222611</v>
      </c>
      <c r="B10566" s="58" t="s">
        <v>17178</v>
      </c>
    </row>
    <row r="10567" spans="1:2" x14ac:dyDescent="0.25">
      <c r="A10567" s="57">
        <v>43222612</v>
      </c>
      <c r="B10567" s="58" t="s">
        <v>16777</v>
      </c>
    </row>
    <row r="10568" spans="1:2" x14ac:dyDescent="0.25">
      <c r="A10568" s="57">
        <v>43222615</v>
      </c>
      <c r="B10568" s="58" t="s">
        <v>3495</v>
      </c>
    </row>
    <row r="10569" spans="1:2" x14ac:dyDescent="0.25">
      <c r="A10569" s="57">
        <v>43222619</v>
      </c>
      <c r="B10569" s="58" t="s">
        <v>3625</v>
      </c>
    </row>
    <row r="10570" spans="1:2" x14ac:dyDescent="0.25">
      <c r="A10570" s="57">
        <v>43222620</v>
      </c>
      <c r="B10570" s="58" t="s">
        <v>3145</v>
      </c>
    </row>
    <row r="10571" spans="1:2" x14ac:dyDescent="0.25">
      <c r="A10571" s="57">
        <v>43222621</v>
      </c>
      <c r="B10571" s="58" t="s">
        <v>4839</v>
      </c>
    </row>
    <row r="10572" spans="1:2" x14ac:dyDescent="0.25">
      <c r="A10572" s="57">
        <v>43222622</v>
      </c>
      <c r="B10572" s="58" t="s">
        <v>9964</v>
      </c>
    </row>
    <row r="10573" spans="1:2" x14ac:dyDescent="0.25">
      <c r="A10573" s="57">
        <v>43222623</v>
      </c>
      <c r="B10573" s="58" t="s">
        <v>18112</v>
      </c>
    </row>
    <row r="10574" spans="1:2" x14ac:dyDescent="0.25">
      <c r="A10574" s="57">
        <v>43222624</v>
      </c>
      <c r="B10574" s="58" t="s">
        <v>16883</v>
      </c>
    </row>
    <row r="10575" spans="1:2" x14ac:dyDescent="0.25">
      <c r="A10575" s="57">
        <v>43222625</v>
      </c>
      <c r="B10575" s="58" t="s">
        <v>611</v>
      </c>
    </row>
    <row r="10576" spans="1:2" x14ac:dyDescent="0.25">
      <c r="A10576" s="57">
        <v>43222626</v>
      </c>
      <c r="B10576" s="58" t="s">
        <v>6638</v>
      </c>
    </row>
    <row r="10577" spans="1:2" x14ac:dyDescent="0.25">
      <c r="A10577" s="57">
        <v>43222627</v>
      </c>
      <c r="B10577" s="58" t="s">
        <v>18225</v>
      </c>
    </row>
    <row r="10578" spans="1:2" x14ac:dyDescent="0.25">
      <c r="A10578" s="57">
        <v>43222628</v>
      </c>
      <c r="B10578" s="58" t="s">
        <v>11346</v>
      </c>
    </row>
    <row r="10579" spans="1:2" x14ac:dyDescent="0.25">
      <c r="A10579" s="57">
        <v>43222629</v>
      </c>
      <c r="B10579" s="58" t="s">
        <v>5685</v>
      </c>
    </row>
    <row r="10580" spans="1:2" x14ac:dyDescent="0.25">
      <c r="A10580" s="57">
        <v>43222630</v>
      </c>
      <c r="B10580" s="58" t="s">
        <v>13414</v>
      </c>
    </row>
    <row r="10581" spans="1:2" x14ac:dyDescent="0.25">
      <c r="A10581" s="57">
        <v>43222631</v>
      </c>
      <c r="B10581" s="58" t="s">
        <v>18584</v>
      </c>
    </row>
    <row r="10582" spans="1:2" x14ac:dyDescent="0.25">
      <c r="A10582" s="57">
        <v>43222632</v>
      </c>
      <c r="B10582" s="58" t="s">
        <v>12641</v>
      </c>
    </row>
    <row r="10583" spans="1:2" x14ac:dyDescent="0.25">
      <c r="A10583" s="57">
        <v>43222701</v>
      </c>
      <c r="B10583" s="58" t="s">
        <v>12739</v>
      </c>
    </row>
    <row r="10584" spans="1:2" x14ac:dyDescent="0.25">
      <c r="A10584" s="57">
        <v>43222702</v>
      </c>
      <c r="B10584" s="58" t="s">
        <v>15458</v>
      </c>
    </row>
    <row r="10585" spans="1:2" x14ac:dyDescent="0.25">
      <c r="A10585" s="57">
        <v>43222703</v>
      </c>
      <c r="B10585" s="58" t="s">
        <v>7544</v>
      </c>
    </row>
    <row r="10586" spans="1:2" x14ac:dyDescent="0.25">
      <c r="A10586" s="57">
        <v>43222801</v>
      </c>
      <c r="B10586" s="58" t="s">
        <v>3141</v>
      </c>
    </row>
    <row r="10587" spans="1:2" x14ac:dyDescent="0.25">
      <c r="A10587" s="57">
        <v>43222802</v>
      </c>
      <c r="B10587" s="58" t="s">
        <v>12249</v>
      </c>
    </row>
    <row r="10588" spans="1:2" x14ac:dyDescent="0.25">
      <c r="A10588" s="57">
        <v>43222803</v>
      </c>
      <c r="B10588" s="58" t="s">
        <v>11311</v>
      </c>
    </row>
    <row r="10589" spans="1:2" x14ac:dyDescent="0.25">
      <c r="A10589" s="57">
        <v>43222805</v>
      </c>
      <c r="B10589" s="58" t="s">
        <v>2659</v>
      </c>
    </row>
    <row r="10590" spans="1:2" x14ac:dyDescent="0.25">
      <c r="A10590" s="57">
        <v>43222806</v>
      </c>
      <c r="B10590" s="58" t="s">
        <v>8038</v>
      </c>
    </row>
    <row r="10591" spans="1:2" x14ac:dyDescent="0.25">
      <c r="A10591" s="57">
        <v>43222811</v>
      </c>
      <c r="B10591" s="58" t="s">
        <v>347</v>
      </c>
    </row>
    <row r="10592" spans="1:2" x14ac:dyDescent="0.25">
      <c r="A10592" s="57">
        <v>43222813</v>
      </c>
      <c r="B10592" s="58" t="s">
        <v>15035</v>
      </c>
    </row>
    <row r="10593" spans="1:2" x14ac:dyDescent="0.25">
      <c r="A10593" s="57">
        <v>43222814</v>
      </c>
      <c r="B10593" s="58" t="s">
        <v>5692</v>
      </c>
    </row>
    <row r="10594" spans="1:2" x14ac:dyDescent="0.25">
      <c r="A10594" s="57">
        <v>43222815</v>
      </c>
      <c r="B10594" s="58" t="s">
        <v>6328</v>
      </c>
    </row>
    <row r="10595" spans="1:2" x14ac:dyDescent="0.25">
      <c r="A10595" s="57">
        <v>43222816</v>
      </c>
      <c r="B10595" s="58" t="s">
        <v>9934</v>
      </c>
    </row>
    <row r="10596" spans="1:2" x14ac:dyDescent="0.25">
      <c r="A10596" s="57">
        <v>43222817</v>
      </c>
      <c r="B10596" s="58" t="s">
        <v>6938</v>
      </c>
    </row>
    <row r="10597" spans="1:2" x14ac:dyDescent="0.25">
      <c r="A10597" s="57">
        <v>43222818</v>
      </c>
      <c r="B10597" s="58" t="s">
        <v>5315</v>
      </c>
    </row>
    <row r="10598" spans="1:2" x14ac:dyDescent="0.25">
      <c r="A10598" s="57">
        <v>43222819</v>
      </c>
      <c r="B10598" s="58" t="s">
        <v>7413</v>
      </c>
    </row>
    <row r="10599" spans="1:2" x14ac:dyDescent="0.25">
      <c r="A10599" s="57">
        <v>43222820</v>
      </c>
      <c r="B10599" s="58" t="s">
        <v>16230</v>
      </c>
    </row>
    <row r="10600" spans="1:2" x14ac:dyDescent="0.25">
      <c r="A10600" s="57">
        <v>43222821</v>
      </c>
      <c r="B10600" s="58" t="s">
        <v>16984</v>
      </c>
    </row>
    <row r="10601" spans="1:2" x14ac:dyDescent="0.25">
      <c r="A10601" s="57">
        <v>43222822</v>
      </c>
      <c r="B10601" s="58" t="s">
        <v>748</v>
      </c>
    </row>
    <row r="10602" spans="1:2" x14ac:dyDescent="0.25">
      <c r="A10602" s="57">
        <v>43222823</v>
      </c>
      <c r="B10602" s="58" t="s">
        <v>13936</v>
      </c>
    </row>
    <row r="10603" spans="1:2" x14ac:dyDescent="0.25">
      <c r="A10603" s="57">
        <v>43222824</v>
      </c>
      <c r="B10603" s="58" t="s">
        <v>16895</v>
      </c>
    </row>
    <row r="10604" spans="1:2" x14ac:dyDescent="0.25">
      <c r="A10604" s="57">
        <v>43222825</v>
      </c>
      <c r="B10604" s="58" t="s">
        <v>11183</v>
      </c>
    </row>
    <row r="10605" spans="1:2" x14ac:dyDescent="0.25">
      <c r="A10605" s="57">
        <v>43222901</v>
      </c>
      <c r="B10605" s="58" t="s">
        <v>13977</v>
      </c>
    </row>
    <row r="10606" spans="1:2" x14ac:dyDescent="0.25">
      <c r="A10606" s="57">
        <v>43222902</v>
      </c>
      <c r="B10606" s="58" t="s">
        <v>12542</v>
      </c>
    </row>
    <row r="10607" spans="1:2" x14ac:dyDescent="0.25">
      <c r="A10607" s="57">
        <v>43223001</v>
      </c>
      <c r="B10607" s="58" t="s">
        <v>14180</v>
      </c>
    </row>
    <row r="10608" spans="1:2" x14ac:dyDescent="0.25">
      <c r="A10608" s="57">
        <v>43223101</v>
      </c>
      <c r="B10608" s="58" t="s">
        <v>13498</v>
      </c>
    </row>
    <row r="10609" spans="1:2" x14ac:dyDescent="0.25">
      <c r="A10609" s="57">
        <v>43223102</v>
      </c>
      <c r="B10609" s="58" t="s">
        <v>13289</v>
      </c>
    </row>
    <row r="10610" spans="1:2" x14ac:dyDescent="0.25">
      <c r="A10610" s="57">
        <v>43223103</v>
      </c>
      <c r="B10610" s="58" t="s">
        <v>14613</v>
      </c>
    </row>
    <row r="10611" spans="1:2" x14ac:dyDescent="0.25">
      <c r="A10611" s="57">
        <v>43223104</v>
      </c>
      <c r="B10611" s="58" t="s">
        <v>12979</v>
      </c>
    </row>
    <row r="10612" spans="1:2" x14ac:dyDescent="0.25">
      <c r="A10612" s="57">
        <v>43223105</v>
      </c>
      <c r="B10612" s="58" t="s">
        <v>14226</v>
      </c>
    </row>
    <row r="10613" spans="1:2" x14ac:dyDescent="0.25">
      <c r="A10613" s="57">
        <v>43223106</v>
      </c>
      <c r="B10613" s="58" t="s">
        <v>14381</v>
      </c>
    </row>
    <row r="10614" spans="1:2" x14ac:dyDescent="0.25">
      <c r="A10614" s="57">
        <v>43223107</v>
      </c>
      <c r="B10614" s="58" t="s">
        <v>2608</v>
      </c>
    </row>
    <row r="10615" spans="1:2" x14ac:dyDescent="0.25">
      <c r="A10615" s="57">
        <v>43223108</v>
      </c>
      <c r="B10615" s="58" t="s">
        <v>14929</v>
      </c>
    </row>
    <row r="10616" spans="1:2" x14ac:dyDescent="0.25">
      <c r="A10616" s="57">
        <v>43223109</v>
      </c>
      <c r="B10616" s="58" t="s">
        <v>17111</v>
      </c>
    </row>
    <row r="10617" spans="1:2" x14ac:dyDescent="0.25">
      <c r="A10617" s="57">
        <v>43223110</v>
      </c>
      <c r="B10617" s="58" t="s">
        <v>11271</v>
      </c>
    </row>
    <row r="10618" spans="1:2" x14ac:dyDescent="0.25">
      <c r="A10618" s="57">
        <v>43223111</v>
      </c>
      <c r="B10618" s="58" t="s">
        <v>10057</v>
      </c>
    </row>
    <row r="10619" spans="1:2" x14ac:dyDescent="0.25">
      <c r="A10619" s="57">
        <v>43223112</v>
      </c>
      <c r="B10619" s="58" t="s">
        <v>11612</v>
      </c>
    </row>
    <row r="10620" spans="1:2" x14ac:dyDescent="0.25">
      <c r="A10620" s="57">
        <v>43223113</v>
      </c>
      <c r="B10620" s="58" t="s">
        <v>2208</v>
      </c>
    </row>
    <row r="10621" spans="1:2" x14ac:dyDescent="0.25">
      <c r="A10621" s="57">
        <v>43223201</v>
      </c>
      <c r="B10621" s="58" t="s">
        <v>14546</v>
      </c>
    </row>
    <row r="10622" spans="1:2" x14ac:dyDescent="0.25">
      <c r="A10622" s="57">
        <v>43223202</v>
      </c>
      <c r="B10622" s="58" t="s">
        <v>16211</v>
      </c>
    </row>
    <row r="10623" spans="1:2" x14ac:dyDescent="0.25">
      <c r="A10623" s="57">
        <v>43223203</v>
      </c>
      <c r="B10623" s="58" t="s">
        <v>933</v>
      </c>
    </row>
    <row r="10624" spans="1:2" x14ac:dyDescent="0.25">
      <c r="A10624" s="57">
        <v>43223204</v>
      </c>
      <c r="B10624" s="58" t="s">
        <v>4122</v>
      </c>
    </row>
    <row r="10625" spans="1:2" x14ac:dyDescent="0.25">
      <c r="A10625" s="57">
        <v>43223205</v>
      </c>
      <c r="B10625" s="58" t="s">
        <v>8841</v>
      </c>
    </row>
    <row r="10626" spans="1:2" x14ac:dyDescent="0.25">
      <c r="A10626" s="57">
        <v>43223206</v>
      </c>
      <c r="B10626" s="58" t="s">
        <v>1940</v>
      </c>
    </row>
    <row r="10627" spans="1:2" x14ac:dyDescent="0.25">
      <c r="A10627" s="57">
        <v>43223207</v>
      </c>
      <c r="B10627" s="58" t="s">
        <v>13231</v>
      </c>
    </row>
    <row r="10628" spans="1:2" x14ac:dyDescent="0.25">
      <c r="A10628" s="57">
        <v>43223208</v>
      </c>
      <c r="B10628" s="58" t="s">
        <v>2989</v>
      </c>
    </row>
    <row r="10629" spans="1:2" x14ac:dyDescent="0.25">
      <c r="A10629" s="57">
        <v>43223209</v>
      </c>
      <c r="B10629" s="58" t="s">
        <v>4245</v>
      </c>
    </row>
    <row r="10630" spans="1:2" x14ac:dyDescent="0.25">
      <c r="A10630" s="57">
        <v>43223210</v>
      </c>
      <c r="B10630" s="58" t="s">
        <v>13116</v>
      </c>
    </row>
    <row r="10631" spans="1:2" x14ac:dyDescent="0.25">
      <c r="A10631" s="57">
        <v>43223211</v>
      </c>
      <c r="B10631" s="58" t="s">
        <v>8769</v>
      </c>
    </row>
    <row r="10632" spans="1:2" x14ac:dyDescent="0.25">
      <c r="A10632" s="57">
        <v>43223212</v>
      </c>
      <c r="B10632" s="58" t="s">
        <v>7944</v>
      </c>
    </row>
    <row r="10633" spans="1:2" x14ac:dyDescent="0.25">
      <c r="A10633" s="57">
        <v>43231501</v>
      </c>
      <c r="B10633" s="58" t="s">
        <v>1586</v>
      </c>
    </row>
    <row r="10634" spans="1:2" x14ac:dyDescent="0.25">
      <c r="A10634" s="57">
        <v>43231503</v>
      </c>
      <c r="B10634" s="58" t="s">
        <v>6285</v>
      </c>
    </row>
    <row r="10635" spans="1:2" x14ac:dyDescent="0.25">
      <c r="A10635" s="57">
        <v>43231505</v>
      </c>
      <c r="B10635" s="58" t="s">
        <v>14346</v>
      </c>
    </row>
    <row r="10636" spans="1:2" x14ac:dyDescent="0.25">
      <c r="A10636" s="57">
        <v>43231506</v>
      </c>
      <c r="B10636" s="58" t="s">
        <v>3854</v>
      </c>
    </row>
    <row r="10637" spans="1:2" x14ac:dyDescent="0.25">
      <c r="A10637" s="57">
        <v>43231507</v>
      </c>
      <c r="B10637" s="58" t="s">
        <v>14791</v>
      </c>
    </row>
    <row r="10638" spans="1:2" x14ac:dyDescent="0.25">
      <c r="A10638" s="57">
        <v>43231508</v>
      </c>
      <c r="B10638" s="58" t="s">
        <v>18689</v>
      </c>
    </row>
    <row r="10639" spans="1:2" x14ac:dyDescent="0.25">
      <c r="A10639" s="57">
        <v>43231509</v>
      </c>
      <c r="B10639" s="58" t="s">
        <v>76</v>
      </c>
    </row>
    <row r="10640" spans="1:2" x14ac:dyDescent="0.25">
      <c r="A10640" s="57">
        <v>43231510</v>
      </c>
      <c r="B10640" s="58" t="s">
        <v>8563</v>
      </c>
    </row>
    <row r="10641" spans="1:2" x14ac:dyDescent="0.25">
      <c r="A10641" s="57">
        <v>43231511</v>
      </c>
      <c r="B10641" s="58" t="s">
        <v>2779</v>
      </c>
    </row>
    <row r="10642" spans="1:2" x14ac:dyDescent="0.25">
      <c r="A10642" s="57">
        <v>43231512</v>
      </c>
      <c r="B10642" s="58" t="s">
        <v>4256</v>
      </c>
    </row>
    <row r="10643" spans="1:2" x14ac:dyDescent="0.25">
      <c r="A10643" s="57">
        <v>43231513</v>
      </c>
      <c r="B10643" s="58" t="s">
        <v>17759</v>
      </c>
    </row>
    <row r="10644" spans="1:2" x14ac:dyDescent="0.25">
      <c r="A10644" s="57">
        <v>43231601</v>
      </c>
      <c r="B10644" s="58" t="s">
        <v>89</v>
      </c>
    </row>
    <row r="10645" spans="1:2" x14ac:dyDescent="0.25">
      <c r="A10645" s="57">
        <v>43231602</v>
      </c>
      <c r="B10645" s="58" t="s">
        <v>10482</v>
      </c>
    </row>
    <row r="10646" spans="1:2" x14ac:dyDescent="0.25">
      <c r="A10646" s="57">
        <v>43231603</v>
      </c>
      <c r="B10646" s="58" t="s">
        <v>4095</v>
      </c>
    </row>
    <row r="10647" spans="1:2" x14ac:dyDescent="0.25">
      <c r="A10647" s="57">
        <v>43231604</v>
      </c>
      <c r="B10647" s="58" t="s">
        <v>13168</v>
      </c>
    </row>
    <row r="10648" spans="1:2" x14ac:dyDescent="0.25">
      <c r="A10648" s="57">
        <v>43231605</v>
      </c>
      <c r="B10648" s="58" t="s">
        <v>5502</v>
      </c>
    </row>
    <row r="10649" spans="1:2" x14ac:dyDescent="0.25">
      <c r="A10649" s="57">
        <v>43232001</v>
      </c>
      <c r="B10649" s="58" t="s">
        <v>9322</v>
      </c>
    </row>
    <row r="10650" spans="1:2" x14ac:dyDescent="0.25">
      <c r="A10650" s="57">
        <v>43232002</v>
      </c>
      <c r="B10650" s="58" t="s">
        <v>15343</v>
      </c>
    </row>
    <row r="10651" spans="1:2" x14ac:dyDescent="0.25">
      <c r="A10651" s="57">
        <v>43232003</v>
      </c>
      <c r="B10651" s="58" t="s">
        <v>7964</v>
      </c>
    </row>
    <row r="10652" spans="1:2" x14ac:dyDescent="0.25">
      <c r="A10652" s="57">
        <v>43232004</v>
      </c>
      <c r="B10652" s="58" t="s">
        <v>14309</v>
      </c>
    </row>
    <row r="10653" spans="1:2" x14ac:dyDescent="0.25">
      <c r="A10653" s="57">
        <v>43232005</v>
      </c>
      <c r="B10653" s="58" t="s">
        <v>6857</v>
      </c>
    </row>
    <row r="10654" spans="1:2" x14ac:dyDescent="0.25">
      <c r="A10654" s="57">
        <v>43232101</v>
      </c>
      <c r="B10654" s="58" t="s">
        <v>14511</v>
      </c>
    </row>
    <row r="10655" spans="1:2" x14ac:dyDescent="0.25">
      <c r="A10655" s="57">
        <v>43232102</v>
      </c>
      <c r="B10655" s="58" t="s">
        <v>11694</v>
      </c>
    </row>
    <row r="10656" spans="1:2" x14ac:dyDescent="0.25">
      <c r="A10656" s="57">
        <v>43232103</v>
      </c>
      <c r="B10656" s="58" t="s">
        <v>12029</v>
      </c>
    </row>
    <row r="10657" spans="1:2" x14ac:dyDescent="0.25">
      <c r="A10657" s="57">
        <v>43232104</v>
      </c>
      <c r="B10657" s="58" t="s">
        <v>2093</v>
      </c>
    </row>
    <row r="10658" spans="1:2" x14ac:dyDescent="0.25">
      <c r="A10658" s="57">
        <v>43232105</v>
      </c>
      <c r="B10658" s="58" t="s">
        <v>11019</v>
      </c>
    </row>
    <row r="10659" spans="1:2" x14ac:dyDescent="0.25">
      <c r="A10659" s="57">
        <v>43232106</v>
      </c>
      <c r="B10659" s="58" t="s">
        <v>2527</v>
      </c>
    </row>
    <row r="10660" spans="1:2" x14ac:dyDescent="0.25">
      <c r="A10660" s="57">
        <v>43232107</v>
      </c>
      <c r="B10660" s="58" t="s">
        <v>16818</v>
      </c>
    </row>
    <row r="10661" spans="1:2" x14ac:dyDescent="0.25">
      <c r="A10661" s="57">
        <v>43232108</v>
      </c>
      <c r="B10661" s="58" t="s">
        <v>1144</v>
      </c>
    </row>
    <row r="10662" spans="1:2" x14ac:dyDescent="0.25">
      <c r="A10662" s="57">
        <v>43232110</v>
      </c>
      <c r="B10662" s="58" t="s">
        <v>13504</v>
      </c>
    </row>
    <row r="10663" spans="1:2" x14ac:dyDescent="0.25">
      <c r="A10663" s="57">
        <v>43232111</v>
      </c>
      <c r="B10663" s="58" t="s">
        <v>16233</v>
      </c>
    </row>
    <row r="10664" spans="1:2" x14ac:dyDescent="0.25">
      <c r="A10664" s="57">
        <v>43232112</v>
      </c>
      <c r="B10664" s="58" t="s">
        <v>1630</v>
      </c>
    </row>
    <row r="10665" spans="1:2" x14ac:dyDescent="0.25">
      <c r="A10665" s="57">
        <v>43232201</v>
      </c>
      <c r="B10665" s="58" t="s">
        <v>7431</v>
      </c>
    </row>
    <row r="10666" spans="1:2" x14ac:dyDescent="0.25">
      <c r="A10666" s="57">
        <v>43232202</v>
      </c>
      <c r="B10666" s="58" t="s">
        <v>7391</v>
      </c>
    </row>
    <row r="10667" spans="1:2" x14ac:dyDescent="0.25">
      <c r="A10667" s="57">
        <v>43232203</v>
      </c>
      <c r="B10667" s="58" t="s">
        <v>4476</v>
      </c>
    </row>
    <row r="10668" spans="1:2" x14ac:dyDescent="0.25">
      <c r="A10668" s="57">
        <v>43232301</v>
      </c>
      <c r="B10668" s="58" t="s">
        <v>3346</v>
      </c>
    </row>
    <row r="10669" spans="1:2" x14ac:dyDescent="0.25">
      <c r="A10669" s="57">
        <v>43232302</v>
      </c>
      <c r="B10669" s="58" t="s">
        <v>17920</v>
      </c>
    </row>
    <row r="10670" spans="1:2" x14ac:dyDescent="0.25">
      <c r="A10670" s="57">
        <v>43232303</v>
      </c>
      <c r="B10670" s="58" t="s">
        <v>16412</v>
      </c>
    </row>
    <row r="10671" spans="1:2" x14ac:dyDescent="0.25">
      <c r="A10671" s="57">
        <v>43232304</v>
      </c>
      <c r="B10671" s="58" t="s">
        <v>11335</v>
      </c>
    </row>
    <row r="10672" spans="1:2" x14ac:dyDescent="0.25">
      <c r="A10672" s="57">
        <v>43232305</v>
      </c>
      <c r="B10672" s="58" t="s">
        <v>6905</v>
      </c>
    </row>
    <row r="10673" spans="1:2" x14ac:dyDescent="0.25">
      <c r="A10673" s="57">
        <v>43232306</v>
      </c>
      <c r="B10673" s="58" t="s">
        <v>12954</v>
      </c>
    </row>
    <row r="10674" spans="1:2" x14ac:dyDescent="0.25">
      <c r="A10674" s="57">
        <v>43232307</v>
      </c>
      <c r="B10674" s="58" t="s">
        <v>4960</v>
      </c>
    </row>
    <row r="10675" spans="1:2" x14ac:dyDescent="0.25">
      <c r="A10675" s="57">
        <v>43232309</v>
      </c>
      <c r="B10675" s="58" t="s">
        <v>2476</v>
      </c>
    </row>
    <row r="10676" spans="1:2" x14ac:dyDescent="0.25">
      <c r="A10676" s="57">
        <v>43232310</v>
      </c>
      <c r="B10676" s="58" t="s">
        <v>4385</v>
      </c>
    </row>
    <row r="10677" spans="1:2" x14ac:dyDescent="0.25">
      <c r="A10677" s="57">
        <v>43232311</v>
      </c>
      <c r="B10677" s="58" t="s">
        <v>3660</v>
      </c>
    </row>
    <row r="10678" spans="1:2" x14ac:dyDescent="0.25">
      <c r="A10678" s="57">
        <v>43232312</v>
      </c>
      <c r="B10678" s="58" t="s">
        <v>9480</v>
      </c>
    </row>
    <row r="10679" spans="1:2" x14ac:dyDescent="0.25">
      <c r="A10679" s="57">
        <v>43232313</v>
      </c>
      <c r="B10679" s="58" t="s">
        <v>1000</v>
      </c>
    </row>
    <row r="10680" spans="1:2" x14ac:dyDescent="0.25">
      <c r="A10680" s="57">
        <v>43232401</v>
      </c>
      <c r="B10680" s="58" t="s">
        <v>12951</v>
      </c>
    </row>
    <row r="10681" spans="1:2" x14ac:dyDescent="0.25">
      <c r="A10681" s="57">
        <v>43232402</v>
      </c>
      <c r="B10681" s="58" t="s">
        <v>9075</v>
      </c>
    </row>
    <row r="10682" spans="1:2" x14ac:dyDescent="0.25">
      <c r="A10682" s="57">
        <v>43232403</v>
      </c>
      <c r="B10682" s="58" t="s">
        <v>2559</v>
      </c>
    </row>
    <row r="10683" spans="1:2" x14ac:dyDescent="0.25">
      <c r="A10683" s="57">
        <v>43232404</v>
      </c>
      <c r="B10683" s="58" t="s">
        <v>10045</v>
      </c>
    </row>
    <row r="10684" spans="1:2" x14ac:dyDescent="0.25">
      <c r="A10684" s="57">
        <v>43232405</v>
      </c>
      <c r="B10684" s="58" t="s">
        <v>12902</v>
      </c>
    </row>
    <row r="10685" spans="1:2" x14ac:dyDescent="0.25">
      <c r="A10685" s="57">
        <v>43232406</v>
      </c>
      <c r="B10685" s="58" t="s">
        <v>3090</v>
      </c>
    </row>
    <row r="10686" spans="1:2" x14ac:dyDescent="0.25">
      <c r="A10686" s="57">
        <v>43232407</v>
      </c>
      <c r="B10686" s="58" t="s">
        <v>5402</v>
      </c>
    </row>
    <row r="10687" spans="1:2" x14ac:dyDescent="0.25">
      <c r="A10687" s="57">
        <v>43232408</v>
      </c>
      <c r="B10687" s="58" t="s">
        <v>16271</v>
      </c>
    </row>
    <row r="10688" spans="1:2" x14ac:dyDescent="0.25">
      <c r="A10688" s="57">
        <v>43232409</v>
      </c>
      <c r="B10688" s="58" t="s">
        <v>7703</v>
      </c>
    </row>
    <row r="10689" spans="1:2" x14ac:dyDescent="0.25">
      <c r="A10689" s="57">
        <v>43232501</v>
      </c>
      <c r="B10689" s="58" t="s">
        <v>17577</v>
      </c>
    </row>
    <row r="10690" spans="1:2" x14ac:dyDescent="0.25">
      <c r="A10690" s="57">
        <v>43232502</v>
      </c>
      <c r="B10690" s="58" t="s">
        <v>5504</v>
      </c>
    </row>
    <row r="10691" spans="1:2" x14ac:dyDescent="0.25">
      <c r="A10691" s="57">
        <v>43232503</v>
      </c>
      <c r="B10691" s="58" t="s">
        <v>3607</v>
      </c>
    </row>
    <row r="10692" spans="1:2" x14ac:dyDescent="0.25">
      <c r="A10692" s="57">
        <v>43232504</v>
      </c>
      <c r="B10692" s="58" t="s">
        <v>11959</v>
      </c>
    </row>
    <row r="10693" spans="1:2" x14ac:dyDescent="0.25">
      <c r="A10693" s="57">
        <v>43232601</v>
      </c>
      <c r="B10693" s="58" t="s">
        <v>6455</v>
      </c>
    </row>
    <row r="10694" spans="1:2" x14ac:dyDescent="0.25">
      <c r="A10694" s="57">
        <v>43232602</v>
      </c>
      <c r="B10694" s="58" t="s">
        <v>1627</v>
      </c>
    </row>
    <row r="10695" spans="1:2" x14ac:dyDescent="0.25">
      <c r="A10695" s="57">
        <v>43232603</v>
      </c>
      <c r="B10695" s="58" t="s">
        <v>11699</v>
      </c>
    </row>
    <row r="10696" spans="1:2" x14ac:dyDescent="0.25">
      <c r="A10696" s="57">
        <v>43232604</v>
      </c>
      <c r="B10696" s="58" t="s">
        <v>15856</v>
      </c>
    </row>
    <row r="10697" spans="1:2" x14ac:dyDescent="0.25">
      <c r="A10697" s="57">
        <v>43232605</v>
      </c>
      <c r="B10697" s="58" t="s">
        <v>17056</v>
      </c>
    </row>
    <row r="10698" spans="1:2" x14ac:dyDescent="0.25">
      <c r="A10698" s="57">
        <v>43232606</v>
      </c>
      <c r="B10698" s="58" t="s">
        <v>12379</v>
      </c>
    </row>
    <row r="10699" spans="1:2" x14ac:dyDescent="0.25">
      <c r="A10699" s="57">
        <v>43232607</v>
      </c>
      <c r="B10699" s="58" t="s">
        <v>5389</v>
      </c>
    </row>
    <row r="10700" spans="1:2" x14ac:dyDescent="0.25">
      <c r="A10700" s="57">
        <v>43232608</v>
      </c>
      <c r="B10700" s="58" t="s">
        <v>5642</v>
      </c>
    </row>
    <row r="10701" spans="1:2" x14ac:dyDescent="0.25">
      <c r="A10701" s="57">
        <v>43232609</v>
      </c>
      <c r="B10701" s="58" t="s">
        <v>4367</v>
      </c>
    </row>
    <row r="10702" spans="1:2" x14ac:dyDescent="0.25">
      <c r="A10702" s="57">
        <v>43232610</v>
      </c>
      <c r="B10702" s="58" t="s">
        <v>2963</v>
      </c>
    </row>
    <row r="10703" spans="1:2" x14ac:dyDescent="0.25">
      <c r="A10703" s="57">
        <v>43232611</v>
      </c>
      <c r="B10703" s="58" t="s">
        <v>12320</v>
      </c>
    </row>
    <row r="10704" spans="1:2" x14ac:dyDescent="0.25">
      <c r="A10704" s="57">
        <v>43232612</v>
      </c>
      <c r="B10704" s="58" t="s">
        <v>2374</v>
      </c>
    </row>
    <row r="10705" spans="1:2" x14ac:dyDescent="0.25">
      <c r="A10705" s="57">
        <v>43232701</v>
      </c>
      <c r="B10705" s="58" t="s">
        <v>11316</v>
      </c>
    </row>
    <row r="10706" spans="1:2" x14ac:dyDescent="0.25">
      <c r="A10706" s="57">
        <v>43232702</v>
      </c>
      <c r="B10706" s="58" t="s">
        <v>17063</v>
      </c>
    </row>
    <row r="10707" spans="1:2" x14ac:dyDescent="0.25">
      <c r="A10707" s="57">
        <v>43232703</v>
      </c>
      <c r="B10707" s="58" t="s">
        <v>16081</v>
      </c>
    </row>
    <row r="10708" spans="1:2" x14ac:dyDescent="0.25">
      <c r="A10708" s="57">
        <v>43232704</v>
      </c>
      <c r="B10708" s="58" t="s">
        <v>17900</v>
      </c>
    </row>
    <row r="10709" spans="1:2" x14ac:dyDescent="0.25">
      <c r="A10709" s="57">
        <v>43232705</v>
      </c>
      <c r="B10709" s="58" t="s">
        <v>2028</v>
      </c>
    </row>
    <row r="10710" spans="1:2" x14ac:dyDescent="0.25">
      <c r="A10710" s="57">
        <v>43232801</v>
      </c>
      <c r="B10710" s="58" t="s">
        <v>1187</v>
      </c>
    </row>
    <row r="10711" spans="1:2" x14ac:dyDescent="0.25">
      <c r="A10711" s="57">
        <v>43232802</v>
      </c>
      <c r="B10711" s="58" t="s">
        <v>8457</v>
      </c>
    </row>
    <row r="10712" spans="1:2" x14ac:dyDescent="0.25">
      <c r="A10712" s="57">
        <v>43232803</v>
      </c>
      <c r="B10712" s="58" t="s">
        <v>1225</v>
      </c>
    </row>
    <row r="10713" spans="1:2" x14ac:dyDescent="0.25">
      <c r="A10713" s="57">
        <v>43232804</v>
      </c>
      <c r="B10713" s="58" t="s">
        <v>8471</v>
      </c>
    </row>
    <row r="10714" spans="1:2" x14ac:dyDescent="0.25">
      <c r="A10714" s="57">
        <v>43232901</v>
      </c>
      <c r="B10714" s="58" t="s">
        <v>4205</v>
      </c>
    </row>
    <row r="10715" spans="1:2" x14ac:dyDescent="0.25">
      <c r="A10715" s="57">
        <v>43232902</v>
      </c>
      <c r="B10715" s="58" t="s">
        <v>333</v>
      </c>
    </row>
    <row r="10716" spans="1:2" x14ac:dyDescent="0.25">
      <c r="A10716" s="57">
        <v>43232903</v>
      </c>
      <c r="B10716" s="58" t="s">
        <v>740</v>
      </c>
    </row>
    <row r="10717" spans="1:2" x14ac:dyDescent="0.25">
      <c r="A10717" s="57">
        <v>43232904</v>
      </c>
      <c r="B10717" s="58" t="s">
        <v>10582</v>
      </c>
    </row>
    <row r="10718" spans="1:2" x14ac:dyDescent="0.25">
      <c r="A10718" s="57">
        <v>43232905</v>
      </c>
      <c r="B10718" s="58" t="s">
        <v>10550</v>
      </c>
    </row>
    <row r="10719" spans="1:2" x14ac:dyDescent="0.25">
      <c r="A10719" s="57">
        <v>43232906</v>
      </c>
      <c r="B10719" s="58" t="s">
        <v>2656</v>
      </c>
    </row>
    <row r="10720" spans="1:2" x14ac:dyDescent="0.25">
      <c r="A10720" s="57">
        <v>43232907</v>
      </c>
      <c r="B10720" s="58" t="s">
        <v>6507</v>
      </c>
    </row>
    <row r="10721" spans="1:2" x14ac:dyDescent="0.25">
      <c r="A10721" s="57">
        <v>43232908</v>
      </c>
      <c r="B10721" s="58" t="s">
        <v>18391</v>
      </c>
    </row>
    <row r="10722" spans="1:2" x14ac:dyDescent="0.25">
      <c r="A10722" s="57">
        <v>43232909</v>
      </c>
      <c r="B10722" s="58" t="s">
        <v>6536</v>
      </c>
    </row>
    <row r="10723" spans="1:2" x14ac:dyDescent="0.25">
      <c r="A10723" s="57">
        <v>43232910</v>
      </c>
      <c r="B10723" s="58" t="s">
        <v>9006</v>
      </c>
    </row>
    <row r="10724" spans="1:2" x14ac:dyDescent="0.25">
      <c r="A10724" s="57">
        <v>43232911</v>
      </c>
      <c r="B10724" s="58" t="s">
        <v>3298</v>
      </c>
    </row>
    <row r="10725" spans="1:2" x14ac:dyDescent="0.25">
      <c r="A10725" s="57">
        <v>43232912</v>
      </c>
      <c r="B10725" s="58" t="s">
        <v>2618</v>
      </c>
    </row>
    <row r="10726" spans="1:2" x14ac:dyDescent="0.25">
      <c r="A10726" s="57">
        <v>43232913</v>
      </c>
      <c r="B10726" s="58" t="s">
        <v>3761</v>
      </c>
    </row>
    <row r="10727" spans="1:2" x14ac:dyDescent="0.25">
      <c r="A10727" s="57">
        <v>43232914</v>
      </c>
      <c r="B10727" s="58" t="s">
        <v>8778</v>
      </c>
    </row>
    <row r="10728" spans="1:2" x14ac:dyDescent="0.25">
      <c r="A10728" s="57">
        <v>43232915</v>
      </c>
      <c r="B10728" s="58" t="s">
        <v>17405</v>
      </c>
    </row>
    <row r="10729" spans="1:2" x14ac:dyDescent="0.25">
      <c r="A10729" s="57">
        <v>43233001</v>
      </c>
      <c r="B10729" s="58" t="s">
        <v>7339</v>
      </c>
    </row>
    <row r="10730" spans="1:2" x14ac:dyDescent="0.25">
      <c r="A10730" s="57">
        <v>43233002</v>
      </c>
      <c r="B10730" s="58" t="s">
        <v>2056</v>
      </c>
    </row>
    <row r="10731" spans="1:2" x14ac:dyDescent="0.25">
      <c r="A10731" s="57">
        <v>43233004</v>
      </c>
      <c r="B10731" s="58" t="s">
        <v>5182</v>
      </c>
    </row>
    <row r="10732" spans="1:2" x14ac:dyDescent="0.25">
      <c r="A10732" s="57">
        <v>43233201</v>
      </c>
      <c r="B10732" s="58" t="s">
        <v>3101</v>
      </c>
    </row>
    <row r="10733" spans="1:2" x14ac:dyDescent="0.25">
      <c r="A10733" s="57">
        <v>43233203</v>
      </c>
      <c r="B10733" s="58" t="s">
        <v>13698</v>
      </c>
    </row>
    <row r="10734" spans="1:2" x14ac:dyDescent="0.25">
      <c r="A10734" s="57">
        <v>43233204</v>
      </c>
      <c r="B10734" s="58" t="s">
        <v>307</v>
      </c>
    </row>
    <row r="10735" spans="1:2" x14ac:dyDescent="0.25">
      <c r="A10735" s="57">
        <v>43233205</v>
      </c>
      <c r="B10735" s="58" t="s">
        <v>16672</v>
      </c>
    </row>
    <row r="10736" spans="1:2" x14ac:dyDescent="0.25">
      <c r="A10736" s="57">
        <v>43233401</v>
      </c>
      <c r="B10736" s="58" t="s">
        <v>4478</v>
      </c>
    </row>
    <row r="10737" spans="1:2" x14ac:dyDescent="0.25">
      <c r="A10737" s="57">
        <v>43233402</v>
      </c>
      <c r="B10737" s="58" t="s">
        <v>715</v>
      </c>
    </row>
    <row r="10738" spans="1:2" x14ac:dyDescent="0.25">
      <c r="A10738" s="57">
        <v>43233403</v>
      </c>
      <c r="B10738" s="58" t="s">
        <v>7170</v>
      </c>
    </row>
    <row r="10739" spans="1:2" x14ac:dyDescent="0.25">
      <c r="A10739" s="57">
        <v>43233404</v>
      </c>
      <c r="B10739" s="58" t="s">
        <v>10566</v>
      </c>
    </row>
    <row r="10740" spans="1:2" x14ac:dyDescent="0.25">
      <c r="A10740" s="57">
        <v>43233405</v>
      </c>
      <c r="B10740" s="58" t="s">
        <v>13153</v>
      </c>
    </row>
    <row r="10741" spans="1:2" x14ac:dyDescent="0.25">
      <c r="A10741" s="57">
        <v>43233406</v>
      </c>
      <c r="B10741" s="58" t="s">
        <v>14141</v>
      </c>
    </row>
    <row r="10742" spans="1:2" x14ac:dyDescent="0.25">
      <c r="A10742" s="57">
        <v>43233407</v>
      </c>
      <c r="B10742" s="58" t="s">
        <v>11156</v>
      </c>
    </row>
    <row r="10743" spans="1:2" x14ac:dyDescent="0.25">
      <c r="A10743" s="57">
        <v>43233410</v>
      </c>
      <c r="B10743" s="58" t="s">
        <v>5767</v>
      </c>
    </row>
    <row r="10744" spans="1:2" x14ac:dyDescent="0.25">
      <c r="A10744" s="57">
        <v>43233411</v>
      </c>
      <c r="B10744" s="58" t="s">
        <v>13194</v>
      </c>
    </row>
    <row r="10745" spans="1:2" x14ac:dyDescent="0.25">
      <c r="A10745" s="57">
        <v>43233413</v>
      </c>
      <c r="B10745" s="58" t="s">
        <v>17441</v>
      </c>
    </row>
    <row r="10746" spans="1:2" x14ac:dyDescent="0.25">
      <c r="A10746" s="57">
        <v>43233414</v>
      </c>
      <c r="B10746" s="58" t="s">
        <v>12790</v>
      </c>
    </row>
    <row r="10747" spans="1:2" x14ac:dyDescent="0.25">
      <c r="A10747" s="57">
        <v>43233415</v>
      </c>
      <c r="B10747" s="58" t="s">
        <v>7721</v>
      </c>
    </row>
    <row r="10748" spans="1:2" x14ac:dyDescent="0.25">
      <c r="A10748" s="57">
        <v>43233501</v>
      </c>
      <c r="B10748" s="58" t="s">
        <v>6213</v>
      </c>
    </row>
    <row r="10749" spans="1:2" x14ac:dyDescent="0.25">
      <c r="A10749" s="57">
        <v>43233502</v>
      </c>
      <c r="B10749" s="58" t="s">
        <v>1388</v>
      </c>
    </row>
    <row r="10750" spans="1:2" x14ac:dyDescent="0.25">
      <c r="A10750" s="57">
        <v>43233503</v>
      </c>
      <c r="B10750" s="58" t="s">
        <v>16893</v>
      </c>
    </row>
    <row r="10751" spans="1:2" x14ac:dyDescent="0.25">
      <c r="A10751" s="57">
        <v>43233504</v>
      </c>
      <c r="B10751" s="58" t="s">
        <v>3264</v>
      </c>
    </row>
    <row r="10752" spans="1:2" x14ac:dyDescent="0.25">
      <c r="A10752" s="57">
        <v>43233505</v>
      </c>
      <c r="B10752" s="58" t="s">
        <v>16332</v>
      </c>
    </row>
    <row r="10753" spans="1:2" x14ac:dyDescent="0.25">
      <c r="A10753" s="57">
        <v>43233506</v>
      </c>
      <c r="B10753" s="58" t="s">
        <v>11378</v>
      </c>
    </row>
    <row r="10754" spans="1:2" x14ac:dyDescent="0.25">
      <c r="A10754" s="57">
        <v>43233507</v>
      </c>
      <c r="B10754" s="58" t="s">
        <v>2279</v>
      </c>
    </row>
    <row r="10755" spans="1:2" x14ac:dyDescent="0.25">
      <c r="A10755" s="57">
        <v>43233508</v>
      </c>
      <c r="B10755" s="58" t="s">
        <v>2567</v>
      </c>
    </row>
    <row r="10756" spans="1:2" x14ac:dyDescent="0.25">
      <c r="A10756" s="57">
        <v>43233509</v>
      </c>
      <c r="B10756" s="58" t="s">
        <v>10108</v>
      </c>
    </row>
    <row r="10757" spans="1:2" x14ac:dyDescent="0.25">
      <c r="A10757" s="57">
        <v>43233510</v>
      </c>
      <c r="B10757" s="58" t="s">
        <v>10147</v>
      </c>
    </row>
    <row r="10758" spans="1:2" x14ac:dyDescent="0.25">
      <c r="A10758" s="57">
        <v>43233511</v>
      </c>
      <c r="B10758" s="58" t="s">
        <v>7993</v>
      </c>
    </row>
    <row r="10759" spans="1:2" x14ac:dyDescent="0.25">
      <c r="A10759" s="57">
        <v>44101501</v>
      </c>
      <c r="B10759" s="58" t="s">
        <v>7530</v>
      </c>
    </row>
    <row r="10760" spans="1:2" x14ac:dyDescent="0.25">
      <c r="A10760" s="57">
        <v>44101502</v>
      </c>
      <c r="B10760" s="58" t="s">
        <v>6056</v>
      </c>
    </row>
    <row r="10761" spans="1:2" x14ac:dyDescent="0.25">
      <c r="A10761" s="57">
        <v>44101503</v>
      </c>
      <c r="B10761" s="58" t="s">
        <v>18741</v>
      </c>
    </row>
    <row r="10762" spans="1:2" x14ac:dyDescent="0.25">
      <c r="A10762" s="57">
        <v>44101504</v>
      </c>
      <c r="B10762" s="58" t="s">
        <v>14199</v>
      </c>
    </row>
    <row r="10763" spans="1:2" x14ac:dyDescent="0.25">
      <c r="A10763" s="57">
        <v>44101505</v>
      </c>
      <c r="B10763" s="58" t="s">
        <v>13573</v>
      </c>
    </row>
    <row r="10764" spans="1:2" x14ac:dyDescent="0.25">
      <c r="A10764" s="57">
        <v>44101506</v>
      </c>
      <c r="B10764" s="58" t="s">
        <v>12208</v>
      </c>
    </row>
    <row r="10765" spans="1:2" x14ac:dyDescent="0.25">
      <c r="A10765" s="57">
        <v>44101601</v>
      </c>
      <c r="B10765" s="58" t="s">
        <v>3160</v>
      </c>
    </row>
    <row r="10766" spans="1:2" x14ac:dyDescent="0.25">
      <c r="A10766" s="57">
        <v>44101602</v>
      </c>
      <c r="B10766" s="58" t="s">
        <v>3779</v>
      </c>
    </row>
    <row r="10767" spans="1:2" x14ac:dyDescent="0.25">
      <c r="A10767" s="57">
        <v>44101603</v>
      </c>
      <c r="B10767" s="58" t="s">
        <v>11873</v>
      </c>
    </row>
    <row r="10768" spans="1:2" x14ac:dyDescent="0.25">
      <c r="A10768" s="57">
        <v>44101604</v>
      </c>
      <c r="B10768" s="58" t="s">
        <v>4824</v>
      </c>
    </row>
    <row r="10769" spans="1:2" x14ac:dyDescent="0.25">
      <c r="A10769" s="57">
        <v>44101605</v>
      </c>
      <c r="B10769" s="58" t="s">
        <v>2743</v>
      </c>
    </row>
    <row r="10770" spans="1:2" x14ac:dyDescent="0.25">
      <c r="A10770" s="57">
        <v>44101606</v>
      </c>
      <c r="B10770" s="58" t="s">
        <v>15394</v>
      </c>
    </row>
    <row r="10771" spans="1:2" x14ac:dyDescent="0.25">
      <c r="A10771" s="57">
        <v>44101701</v>
      </c>
      <c r="B10771" s="58" t="s">
        <v>13296</v>
      </c>
    </row>
    <row r="10772" spans="1:2" x14ac:dyDescent="0.25">
      <c r="A10772" s="57">
        <v>44101702</v>
      </c>
      <c r="B10772" s="58" t="s">
        <v>508</v>
      </c>
    </row>
    <row r="10773" spans="1:2" x14ac:dyDescent="0.25">
      <c r="A10773" s="57">
        <v>44101703</v>
      </c>
      <c r="B10773" s="58" t="s">
        <v>10132</v>
      </c>
    </row>
    <row r="10774" spans="1:2" x14ac:dyDescent="0.25">
      <c r="A10774" s="57">
        <v>44101704</v>
      </c>
      <c r="B10774" s="58" t="s">
        <v>4529</v>
      </c>
    </row>
    <row r="10775" spans="1:2" x14ac:dyDescent="0.25">
      <c r="A10775" s="57">
        <v>44101705</v>
      </c>
      <c r="B10775" s="58" t="s">
        <v>18098</v>
      </c>
    </row>
    <row r="10776" spans="1:2" x14ac:dyDescent="0.25">
      <c r="A10776" s="57">
        <v>44101706</v>
      </c>
      <c r="B10776" s="58" t="s">
        <v>16565</v>
      </c>
    </row>
    <row r="10777" spans="1:2" x14ac:dyDescent="0.25">
      <c r="A10777" s="57">
        <v>44101707</v>
      </c>
      <c r="B10777" s="58" t="s">
        <v>18132</v>
      </c>
    </row>
    <row r="10778" spans="1:2" x14ac:dyDescent="0.25">
      <c r="A10778" s="57">
        <v>44101708</v>
      </c>
      <c r="B10778" s="58" t="s">
        <v>8155</v>
      </c>
    </row>
    <row r="10779" spans="1:2" x14ac:dyDescent="0.25">
      <c r="A10779" s="57">
        <v>44101709</v>
      </c>
      <c r="B10779" s="58" t="s">
        <v>4819</v>
      </c>
    </row>
    <row r="10780" spans="1:2" x14ac:dyDescent="0.25">
      <c r="A10780" s="57">
        <v>44101710</v>
      </c>
      <c r="B10780" s="58" t="s">
        <v>13976</v>
      </c>
    </row>
    <row r="10781" spans="1:2" x14ac:dyDescent="0.25">
      <c r="A10781" s="57">
        <v>44101711</v>
      </c>
      <c r="B10781" s="58" t="s">
        <v>12338</v>
      </c>
    </row>
    <row r="10782" spans="1:2" x14ac:dyDescent="0.25">
      <c r="A10782" s="57">
        <v>44101712</v>
      </c>
      <c r="B10782" s="58" t="s">
        <v>16644</v>
      </c>
    </row>
    <row r="10783" spans="1:2" x14ac:dyDescent="0.25">
      <c r="A10783" s="57">
        <v>44101713</v>
      </c>
      <c r="B10783" s="58" t="s">
        <v>15116</v>
      </c>
    </row>
    <row r="10784" spans="1:2" x14ac:dyDescent="0.25">
      <c r="A10784" s="57">
        <v>44101714</v>
      </c>
      <c r="B10784" s="58" t="s">
        <v>1211</v>
      </c>
    </row>
    <row r="10785" spans="1:2" x14ac:dyDescent="0.25">
      <c r="A10785" s="57">
        <v>44101715</v>
      </c>
      <c r="B10785" s="58" t="s">
        <v>5940</v>
      </c>
    </row>
    <row r="10786" spans="1:2" x14ac:dyDescent="0.25">
      <c r="A10786" s="57">
        <v>44101716</v>
      </c>
      <c r="B10786" s="58" t="s">
        <v>16032</v>
      </c>
    </row>
    <row r="10787" spans="1:2" x14ac:dyDescent="0.25">
      <c r="A10787" s="57">
        <v>44101718</v>
      </c>
      <c r="B10787" s="58" t="s">
        <v>6605</v>
      </c>
    </row>
    <row r="10788" spans="1:2" x14ac:dyDescent="0.25">
      <c r="A10788" s="57">
        <v>44101719</v>
      </c>
      <c r="B10788" s="58" t="s">
        <v>15014</v>
      </c>
    </row>
    <row r="10789" spans="1:2" x14ac:dyDescent="0.25">
      <c r="A10789" s="57">
        <v>44101720</v>
      </c>
      <c r="B10789" s="58" t="s">
        <v>14051</v>
      </c>
    </row>
    <row r="10790" spans="1:2" x14ac:dyDescent="0.25">
      <c r="A10790" s="57">
        <v>44101721</v>
      </c>
      <c r="B10790" s="58" t="s">
        <v>767</v>
      </c>
    </row>
    <row r="10791" spans="1:2" x14ac:dyDescent="0.25">
      <c r="A10791" s="57">
        <v>44101722</v>
      </c>
      <c r="B10791" s="58" t="s">
        <v>2437</v>
      </c>
    </row>
    <row r="10792" spans="1:2" x14ac:dyDescent="0.25">
      <c r="A10792" s="57">
        <v>44101723</v>
      </c>
      <c r="B10792" s="58" t="s">
        <v>11928</v>
      </c>
    </row>
    <row r="10793" spans="1:2" x14ac:dyDescent="0.25">
      <c r="A10793" s="57">
        <v>44101724</v>
      </c>
      <c r="B10793" s="58" t="s">
        <v>724</v>
      </c>
    </row>
    <row r="10794" spans="1:2" x14ac:dyDescent="0.25">
      <c r="A10794" s="57">
        <v>44101725</v>
      </c>
      <c r="B10794" s="58" t="s">
        <v>18114</v>
      </c>
    </row>
    <row r="10795" spans="1:2" x14ac:dyDescent="0.25">
      <c r="A10795" s="57">
        <v>44101726</v>
      </c>
      <c r="B10795" s="58" t="s">
        <v>9308</v>
      </c>
    </row>
    <row r="10796" spans="1:2" x14ac:dyDescent="0.25">
      <c r="A10796" s="57">
        <v>44101727</v>
      </c>
      <c r="B10796" s="58" t="s">
        <v>14318</v>
      </c>
    </row>
    <row r="10797" spans="1:2" x14ac:dyDescent="0.25">
      <c r="A10797" s="57">
        <v>44101728</v>
      </c>
      <c r="B10797" s="58" t="s">
        <v>708</v>
      </c>
    </row>
    <row r="10798" spans="1:2" x14ac:dyDescent="0.25">
      <c r="A10798" s="57">
        <v>44101729</v>
      </c>
      <c r="B10798" s="58" t="s">
        <v>8396</v>
      </c>
    </row>
    <row r="10799" spans="1:2" x14ac:dyDescent="0.25">
      <c r="A10799" s="57">
        <v>44101801</v>
      </c>
      <c r="B10799" s="58" t="s">
        <v>16782</v>
      </c>
    </row>
    <row r="10800" spans="1:2" x14ac:dyDescent="0.25">
      <c r="A10800" s="57">
        <v>44101802</v>
      </c>
      <c r="B10800" s="58" t="s">
        <v>14418</v>
      </c>
    </row>
    <row r="10801" spans="1:2" x14ac:dyDescent="0.25">
      <c r="A10801" s="57">
        <v>44101803</v>
      </c>
      <c r="B10801" s="58" t="s">
        <v>2945</v>
      </c>
    </row>
    <row r="10802" spans="1:2" x14ac:dyDescent="0.25">
      <c r="A10802" s="57">
        <v>44101804</v>
      </c>
      <c r="B10802" s="58" t="s">
        <v>1004</v>
      </c>
    </row>
    <row r="10803" spans="1:2" x14ac:dyDescent="0.25">
      <c r="A10803" s="57">
        <v>44101805</v>
      </c>
      <c r="B10803" s="58" t="s">
        <v>8498</v>
      </c>
    </row>
    <row r="10804" spans="1:2" x14ac:dyDescent="0.25">
      <c r="A10804" s="57">
        <v>44101806</v>
      </c>
      <c r="B10804" s="58" t="s">
        <v>18104</v>
      </c>
    </row>
    <row r="10805" spans="1:2" x14ac:dyDescent="0.25">
      <c r="A10805" s="57">
        <v>44101901</v>
      </c>
      <c r="B10805" s="58" t="s">
        <v>16453</v>
      </c>
    </row>
    <row r="10806" spans="1:2" x14ac:dyDescent="0.25">
      <c r="A10806" s="57">
        <v>44101902</v>
      </c>
      <c r="B10806" s="58" t="s">
        <v>18135</v>
      </c>
    </row>
    <row r="10807" spans="1:2" x14ac:dyDescent="0.25">
      <c r="A10807" s="57">
        <v>44102001</v>
      </c>
      <c r="B10807" s="58" t="s">
        <v>14606</v>
      </c>
    </row>
    <row r="10808" spans="1:2" x14ac:dyDescent="0.25">
      <c r="A10808" s="57">
        <v>44102002</v>
      </c>
      <c r="B10808" s="58" t="s">
        <v>11820</v>
      </c>
    </row>
    <row r="10809" spans="1:2" x14ac:dyDescent="0.25">
      <c r="A10809" s="57">
        <v>44102003</v>
      </c>
      <c r="B10809" s="58" t="s">
        <v>1501</v>
      </c>
    </row>
    <row r="10810" spans="1:2" x14ac:dyDescent="0.25">
      <c r="A10810" s="57">
        <v>44102004</v>
      </c>
      <c r="B10810" s="58" t="s">
        <v>7492</v>
      </c>
    </row>
    <row r="10811" spans="1:2" x14ac:dyDescent="0.25">
      <c r="A10811" s="57">
        <v>44102101</v>
      </c>
      <c r="B10811" s="58" t="s">
        <v>863</v>
      </c>
    </row>
    <row r="10812" spans="1:2" x14ac:dyDescent="0.25">
      <c r="A10812" s="57">
        <v>44102102</v>
      </c>
      <c r="B10812" s="58" t="s">
        <v>1820</v>
      </c>
    </row>
    <row r="10813" spans="1:2" x14ac:dyDescent="0.25">
      <c r="A10813" s="57">
        <v>44102103</v>
      </c>
      <c r="B10813" s="58" t="s">
        <v>11961</v>
      </c>
    </row>
    <row r="10814" spans="1:2" x14ac:dyDescent="0.25">
      <c r="A10814" s="57">
        <v>44102104</v>
      </c>
      <c r="B10814" s="58" t="s">
        <v>4161</v>
      </c>
    </row>
    <row r="10815" spans="1:2" x14ac:dyDescent="0.25">
      <c r="A10815" s="57">
        <v>44102105</v>
      </c>
      <c r="B10815" s="58" t="s">
        <v>16431</v>
      </c>
    </row>
    <row r="10816" spans="1:2" x14ac:dyDescent="0.25">
      <c r="A10816" s="57">
        <v>44102106</v>
      </c>
      <c r="B10816" s="58" t="s">
        <v>2105</v>
      </c>
    </row>
    <row r="10817" spans="1:2" x14ac:dyDescent="0.25">
      <c r="A10817" s="57">
        <v>44102107</v>
      </c>
      <c r="B10817" s="58" t="s">
        <v>12162</v>
      </c>
    </row>
    <row r="10818" spans="1:2" x14ac:dyDescent="0.25">
      <c r="A10818" s="57">
        <v>44102108</v>
      </c>
      <c r="B10818" s="58" t="s">
        <v>13221</v>
      </c>
    </row>
    <row r="10819" spans="1:2" x14ac:dyDescent="0.25">
      <c r="A10819" s="57">
        <v>44102201</v>
      </c>
      <c r="B10819" s="58" t="s">
        <v>7202</v>
      </c>
    </row>
    <row r="10820" spans="1:2" x14ac:dyDescent="0.25">
      <c r="A10820" s="57">
        <v>44102202</v>
      </c>
      <c r="B10820" s="58" t="s">
        <v>15073</v>
      </c>
    </row>
    <row r="10821" spans="1:2" x14ac:dyDescent="0.25">
      <c r="A10821" s="57">
        <v>44102203</v>
      </c>
      <c r="B10821" s="58" t="s">
        <v>5550</v>
      </c>
    </row>
    <row r="10822" spans="1:2" x14ac:dyDescent="0.25">
      <c r="A10822" s="57">
        <v>44102301</v>
      </c>
      <c r="B10822" s="58" t="s">
        <v>11095</v>
      </c>
    </row>
    <row r="10823" spans="1:2" x14ac:dyDescent="0.25">
      <c r="A10823" s="57">
        <v>44102302</v>
      </c>
      <c r="B10823" s="58" t="s">
        <v>15332</v>
      </c>
    </row>
    <row r="10824" spans="1:2" x14ac:dyDescent="0.25">
      <c r="A10824" s="57">
        <v>44102303</v>
      </c>
      <c r="B10824" s="58" t="s">
        <v>17494</v>
      </c>
    </row>
    <row r="10825" spans="1:2" x14ac:dyDescent="0.25">
      <c r="A10825" s="57">
        <v>44102304</v>
      </c>
      <c r="B10825" s="58" t="s">
        <v>16956</v>
      </c>
    </row>
    <row r="10826" spans="1:2" x14ac:dyDescent="0.25">
      <c r="A10826" s="57">
        <v>44102305</v>
      </c>
      <c r="B10826" s="58" t="s">
        <v>5696</v>
      </c>
    </row>
    <row r="10827" spans="1:2" x14ac:dyDescent="0.25">
      <c r="A10827" s="57">
        <v>44102306</v>
      </c>
      <c r="B10827" s="58" t="s">
        <v>11306</v>
      </c>
    </row>
    <row r="10828" spans="1:2" x14ac:dyDescent="0.25">
      <c r="A10828" s="57">
        <v>44102307</v>
      </c>
      <c r="B10828" s="58" t="s">
        <v>14978</v>
      </c>
    </row>
    <row r="10829" spans="1:2" x14ac:dyDescent="0.25">
      <c r="A10829" s="57">
        <v>44102402</v>
      </c>
      <c r="B10829" s="58" t="s">
        <v>7145</v>
      </c>
    </row>
    <row r="10830" spans="1:2" x14ac:dyDescent="0.25">
      <c r="A10830" s="57">
        <v>44102403</v>
      </c>
      <c r="B10830" s="58" t="s">
        <v>5235</v>
      </c>
    </row>
    <row r="10831" spans="1:2" x14ac:dyDescent="0.25">
      <c r="A10831" s="57">
        <v>44102404</v>
      </c>
      <c r="B10831" s="58" t="s">
        <v>4929</v>
      </c>
    </row>
    <row r="10832" spans="1:2" x14ac:dyDescent="0.25">
      <c r="A10832" s="57">
        <v>44102405</v>
      </c>
      <c r="B10832" s="58" t="s">
        <v>5037</v>
      </c>
    </row>
    <row r="10833" spans="1:2" x14ac:dyDescent="0.25">
      <c r="A10833" s="57">
        <v>44102406</v>
      </c>
      <c r="B10833" s="58" t="s">
        <v>5664</v>
      </c>
    </row>
    <row r="10834" spans="1:2" x14ac:dyDescent="0.25">
      <c r="A10834" s="57">
        <v>44102407</v>
      </c>
      <c r="B10834" s="58" t="s">
        <v>13730</v>
      </c>
    </row>
    <row r="10835" spans="1:2" x14ac:dyDescent="0.25">
      <c r="A10835" s="57">
        <v>44102408</v>
      </c>
      <c r="B10835" s="58" t="s">
        <v>18101</v>
      </c>
    </row>
    <row r="10836" spans="1:2" x14ac:dyDescent="0.25">
      <c r="A10836" s="57">
        <v>44102409</v>
      </c>
      <c r="B10836" s="58" t="s">
        <v>15140</v>
      </c>
    </row>
    <row r="10837" spans="1:2" x14ac:dyDescent="0.25">
      <c r="A10837" s="57">
        <v>44102411</v>
      </c>
      <c r="B10837" s="58" t="s">
        <v>3673</v>
      </c>
    </row>
    <row r="10838" spans="1:2" x14ac:dyDescent="0.25">
      <c r="A10838" s="57">
        <v>44102412</v>
      </c>
      <c r="B10838" s="58" t="s">
        <v>13701</v>
      </c>
    </row>
    <row r="10839" spans="1:2" x14ac:dyDescent="0.25">
      <c r="A10839" s="57">
        <v>44102501</v>
      </c>
      <c r="B10839" s="58" t="s">
        <v>10847</v>
      </c>
    </row>
    <row r="10840" spans="1:2" x14ac:dyDescent="0.25">
      <c r="A10840" s="57">
        <v>44102502</v>
      </c>
      <c r="B10840" s="58" t="s">
        <v>12965</v>
      </c>
    </row>
    <row r="10841" spans="1:2" x14ac:dyDescent="0.25">
      <c r="A10841" s="57">
        <v>44102503</v>
      </c>
      <c r="B10841" s="58" t="s">
        <v>15957</v>
      </c>
    </row>
    <row r="10842" spans="1:2" x14ac:dyDescent="0.25">
      <c r="A10842" s="57">
        <v>44102602</v>
      </c>
      <c r="B10842" s="58" t="s">
        <v>17851</v>
      </c>
    </row>
    <row r="10843" spans="1:2" x14ac:dyDescent="0.25">
      <c r="A10843" s="57">
        <v>44102603</v>
      </c>
      <c r="B10843" s="58" t="s">
        <v>48</v>
      </c>
    </row>
    <row r="10844" spans="1:2" x14ac:dyDescent="0.25">
      <c r="A10844" s="57">
        <v>44102604</v>
      </c>
      <c r="B10844" s="58" t="s">
        <v>16402</v>
      </c>
    </row>
    <row r="10845" spans="1:2" x14ac:dyDescent="0.25">
      <c r="A10845" s="57">
        <v>44102605</v>
      </c>
      <c r="B10845" s="58" t="s">
        <v>3086</v>
      </c>
    </row>
    <row r="10846" spans="1:2" x14ac:dyDescent="0.25">
      <c r="A10846" s="57">
        <v>44102606</v>
      </c>
      <c r="B10846" s="58" t="s">
        <v>12318</v>
      </c>
    </row>
    <row r="10847" spans="1:2" x14ac:dyDescent="0.25">
      <c r="A10847" s="57">
        <v>44102607</v>
      </c>
      <c r="B10847" s="58" t="s">
        <v>18009</v>
      </c>
    </row>
    <row r="10848" spans="1:2" x14ac:dyDescent="0.25">
      <c r="A10848" s="57">
        <v>44102608</v>
      </c>
      <c r="B10848" s="58" t="s">
        <v>3623</v>
      </c>
    </row>
    <row r="10849" spans="1:2" x14ac:dyDescent="0.25">
      <c r="A10849" s="57">
        <v>44102609</v>
      </c>
      <c r="B10849" s="58" t="s">
        <v>4848</v>
      </c>
    </row>
    <row r="10850" spans="1:2" x14ac:dyDescent="0.25">
      <c r="A10850" s="57">
        <v>44102610</v>
      </c>
      <c r="B10850" s="58" t="s">
        <v>6709</v>
      </c>
    </row>
    <row r="10851" spans="1:2" x14ac:dyDescent="0.25">
      <c r="A10851" s="57">
        <v>44102801</v>
      </c>
      <c r="B10851" s="58" t="s">
        <v>18298</v>
      </c>
    </row>
    <row r="10852" spans="1:2" x14ac:dyDescent="0.25">
      <c r="A10852" s="57">
        <v>44102901</v>
      </c>
      <c r="B10852" s="58" t="s">
        <v>17782</v>
      </c>
    </row>
    <row r="10853" spans="1:2" x14ac:dyDescent="0.25">
      <c r="A10853" s="57">
        <v>44102902</v>
      </c>
      <c r="B10853" s="58" t="s">
        <v>13513</v>
      </c>
    </row>
    <row r="10854" spans="1:2" x14ac:dyDescent="0.25">
      <c r="A10854" s="57">
        <v>44102903</v>
      </c>
      <c r="B10854" s="58" t="s">
        <v>5513</v>
      </c>
    </row>
    <row r="10855" spans="1:2" x14ac:dyDescent="0.25">
      <c r="A10855" s="57">
        <v>44102904</v>
      </c>
      <c r="B10855" s="58" t="s">
        <v>1456</v>
      </c>
    </row>
    <row r="10856" spans="1:2" x14ac:dyDescent="0.25">
      <c r="A10856" s="57">
        <v>44102905</v>
      </c>
      <c r="B10856" s="58" t="s">
        <v>2967</v>
      </c>
    </row>
    <row r="10857" spans="1:2" x14ac:dyDescent="0.25">
      <c r="A10857" s="57">
        <v>44102906</v>
      </c>
      <c r="B10857" s="58" t="s">
        <v>5148</v>
      </c>
    </row>
    <row r="10858" spans="1:2" x14ac:dyDescent="0.25">
      <c r="A10858" s="57">
        <v>44102907</v>
      </c>
      <c r="B10858" s="58" t="s">
        <v>3433</v>
      </c>
    </row>
    <row r="10859" spans="1:2" x14ac:dyDescent="0.25">
      <c r="A10859" s="57">
        <v>44102908</v>
      </c>
      <c r="B10859" s="58" t="s">
        <v>13111</v>
      </c>
    </row>
    <row r="10860" spans="1:2" x14ac:dyDescent="0.25">
      <c r="A10860" s="57">
        <v>44102909</v>
      </c>
      <c r="B10860" s="58" t="s">
        <v>2194</v>
      </c>
    </row>
    <row r="10861" spans="1:2" x14ac:dyDescent="0.25">
      <c r="A10861" s="57">
        <v>44102910</v>
      </c>
      <c r="B10861" s="58" t="s">
        <v>10182</v>
      </c>
    </row>
    <row r="10862" spans="1:2" x14ac:dyDescent="0.25">
      <c r="A10862" s="57">
        <v>44102911</v>
      </c>
      <c r="B10862" s="58" t="s">
        <v>402</v>
      </c>
    </row>
    <row r="10863" spans="1:2" x14ac:dyDescent="0.25">
      <c r="A10863" s="57">
        <v>44102912</v>
      </c>
      <c r="B10863" s="58" t="s">
        <v>9654</v>
      </c>
    </row>
    <row r="10864" spans="1:2" x14ac:dyDescent="0.25">
      <c r="A10864" s="57">
        <v>44102913</v>
      </c>
      <c r="B10864" s="58" t="s">
        <v>11288</v>
      </c>
    </row>
    <row r="10865" spans="1:2" x14ac:dyDescent="0.25">
      <c r="A10865" s="57">
        <v>44103001</v>
      </c>
      <c r="B10865" s="58" t="s">
        <v>7147</v>
      </c>
    </row>
    <row r="10866" spans="1:2" x14ac:dyDescent="0.25">
      <c r="A10866" s="57">
        <v>44103002</v>
      </c>
      <c r="B10866" s="58" t="s">
        <v>3470</v>
      </c>
    </row>
    <row r="10867" spans="1:2" x14ac:dyDescent="0.25">
      <c r="A10867" s="57">
        <v>44103003</v>
      </c>
      <c r="B10867" s="58" t="s">
        <v>2113</v>
      </c>
    </row>
    <row r="10868" spans="1:2" x14ac:dyDescent="0.25">
      <c r="A10868" s="57">
        <v>44103004</v>
      </c>
      <c r="B10868" s="58" t="s">
        <v>7472</v>
      </c>
    </row>
    <row r="10869" spans="1:2" x14ac:dyDescent="0.25">
      <c r="A10869" s="57">
        <v>44103005</v>
      </c>
      <c r="B10869" s="58" t="s">
        <v>9145</v>
      </c>
    </row>
    <row r="10870" spans="1:2" x14ac:dyDescent="0.25">
      <c r="A10870" s="57">
        <v>44103101</v>
      </c>
      <c r="B10870" s="58" t="s">
        <v>16034</v>
      </c>
    </row>
    <row r="10871" spans="1:2" x14ac:dyDescent="0.25">
      <c r="A10871" s="57">
        <v>44103103</v>
      </c>
      <c r="B10871" s="58" t="s">
        <v>15235</v>
      </c>
    </row>
    <row r="10872" spans="1:2" x14ac:dyDescent="0.25">
      <c r="A10872" s="57">
        <v>44103104</v>
      </c>
      <c r="B10872" s="58" t="s">
        <v>11905</v>
      </c>
    </row>
    <row r="10873" spans="1:2" x14ac:dyDescent="0.25">
      <c r="A10873" s="57">
        <v>44103105</v>
      </c>
      <c r="B10873" s="58" t="s">
        <v>2624</v>
      </c>
    </row>
    <row r="10874" spans="1:2" x14ac:dyDescent="0.25">
      <c r="A10874" s="57">
        <v>44103106</v>
      </c>
      <c r="B10874" s="58" t="s">
        <v>18629</v>
      </c>
    </row>
    <row r="10875" spans="1:2" x14ac:dyDescent="0.25">
      <c r="A10875" s="57">
        <v>44103107</v>
      </c>
      <c r="B10875" s="58" t="s">
        <v>9829</v>
      </c>
    </row>
    <row r="10876" spans="1:2" x14ac:dyDescent="0.25">
      <c r="A10876" s="57">
        <v>44103108</v>
      </c>
      <c r="B10876" s="58" t="s">
        <v>13944</v>
      </c>
    </row>
    <row r="10877" spans="1:2" x14ac:dyDescent="0.25">
      <c r="A10877" s="57">
        <v>44103109</v>
      </c>
      <c r="B10877" s="58" t="s">
        <v>12171</v>
      </c>
    </row>
    <row r="10878" spans="1:2" x14ac:dyDescent="0.25">
      <c r="A10878" s="57">
        <v>44103110</v>
      </c>
      <c r="B10878" s="58" t="s">
        <v>11026</v>
      </c>
    </row>
    <row r="10879" spans="1:2" x14ac:dyDescent="0.25">
      <c r="A10879" s="57">
        <v>44103111</v>
      </c>
      <c r="B10879" s="58" t="s">
        <v>18072</v>
      </c>
    </row>
    <row r="10880" spans="1:2" x14ac:dyDescent="0.25">
      <c r="A10880" s="57">
        <v>44103112</v>
      </c>
      <c r="B10880" s="58" t="s">
        <v>3440</v>
      </c>
    </row>
    <row r="10881" spans="1:2" x14ac:dyDescent="0.25">
      <c r="A10881" s="57">
        <v>44103113</v>
      </c>
      <c r="B10881" s="58" t="s">
        <v>11278</v>
      </c>
    </row>
    <row r="10882" spans="1:2" x14ac:dyDescent="0.25">
      <c r="A10882" s="57">
        <v>44103114</v>
      </c>
      <c r="B10882" s="58" t="s">
        <v>12950</v>
      </c>
    </row>
    <row r="10883" spans="1:2" x14ac:dyDescent="0.25">
      <c r="A10883" s="57">
        <v>44103116</v>
      </c>
      <c r="B10883" s="58" t="s">
        <v>6266</v>
      </c>
    </row>
    <row r="10884" spans="1:2" x14ac:dyDescent="0.25">
      <c r="A10884" s="57">
        <v>44103117</v>
      </c>
      <c r="B10884" s="58" t="s">
        <v>987</v>
      </c>
    </row>
    <row r="10885" spans="1:2" x14ac:dyDescent="0.25">
      <c r="A10885" s="57">
        <v>44103118</v>
      </c>
      <c r="B10885" s="58" t="s">
        <v>2664</v>
      </c>
    </row>
    <row r="10886" spans="1:2" x14ac:dyDescent="0.25">
      <c r="A10886" s="57">
        <v>44103119</v>
      </c>
      <c r="B10886" s="58" t="s">
        <v>13370</v>
      </c>
    </row>
    <row r="10887" spans="1:2" x14ac:dyDescent="0.25">
      <c r="A10887" s="57">
        <v>44103120</v>
      </c>
      <c r="B10887" s="58" t="s">
        <v>4638</v>
      </c>
    </row>
    <row r="10888" spans="1:2" x14ac:dyDescent="0.25">
      <c r="A10888" s="57">
        <v>44103121</v>
      </c>
      <c r="B10888" s="58" t="s">
        <v>8017</v>
      </c>
    </row>
    <row r="10889" spans="1:2" x14ac:dyDescent="0.25">
      <c r="A10889" s="57">
        <v>44103122</v>
      </c>
      <c r="B10889" s="58" t="s">
        <v>2840</v>
      </c>
    </row>
    <row r="10890" spans="1:2" x14ac:dyDescent="0.25">
      <c r="A10890" s="57">
        <v>44103201</v>
      </c>
      <c r="B10890" s="58" t="s">
        <v>7920</v>
      </c>
    </row>
    <row r="10891" spans="1:2" x14ac:dyDescent="0.25">
      <c r="A10891" s="57">
        <v>44103202</v>
      </c>
      <c r="B10891" s="58" t="s">
        <v>632</v>
      </c>
    </row>
    <row r="10892" spans="1:2" x14ac:dyDescent="0.25">
      <c r="A10892" s="57">
        <v>44103203</v>
      </c>
      <c r="B10892" s="58" t="s">
        <v>4616</v>
      </c>
    </row>
    <row r="10893" spans="1:2" x14ac:dyDescent="0.25">
      <c r="A10893" s="57">
        <v>44103204</v>
      </c>
      <c r="B10893" s="58" t="s">
        <v>18683</v>
      </c>
    </row>
    <row r="10894" spans="1:2" x14ac:dyDescent="0.25">
      <c r="A10894" s="57">
        <v>44103205</v>
      </c>
      <c r="B10894" s="58" t="s">
        <v>3546</v>
      </c>
    </row>
    <row r="10895" spans="1:2" x14ac:dyDescent="0.25">
      <c r="A10895" s="57">
        <v>44103502</v>
      </c>
      <c r="B10895" s="58" t="s">
        <v>5236</v>
      </c>
    </row>
    <row r="10896" spans="1:2" x14ac:dyDescent="0.25">
      <c r="A10896" s="57">
        <v>44103503</v>
      </c>
      <c r="B10896" s="58" t="s">
        <v>15364</v>
      </c>
    </row>
    <row r="10897" spans="1:2" x14ac:dyDescent="0.25">
      <c r="A10897" s="57">
        <v>44103504</v>
      </c>
      <c r="B10897" s="58" t="s">
        <v>8825</v>
      </c>
    </row>
    <row r="10898" spans="1:2" x14ac:dyDescent="0.25">
      <c r="A10898" s="57">
        <v>44103505</v>
      </c>
      <c r="B10898" s="58" t="s">
        <v>472</v>
      </c>
    </row>
    <row r="10899" spans="1:2" x14ac:dyDescent="0.25">
      <c r="A10899" s="57">
        <v>44103506</v>
      </c>
      <c r="B10899" s="58" t="s">
        <v>14974</v>
      </c>
    </row>
    <row r="10900" spans="1:2" x14ac:dyDescent="0.25">
      <c r="A10900" s="57">
        <v>44103507</v>
      </c>
      <c r="B10900" s="58" t="s">
        <v>17896</v>
      </c>
    </row>
    <row r="10901" spans="1:2" x14ac:dyDescent="0.25">
      <c r="A10901" s="57">
        <v>44103601</v>
      </c>
      <c r="B10901" s="58" t="s">
        <v>2013</v>
      </c>
    </row>
    <row r="10902" spans="1:2" x14ac:dyDescent="0.25">
      <c r="A10902" s="57">
        <v>44111501</v>
      </c>
      <c r="B10902" s="58" t="s">
        <v>3077</v>
      </c>
    </row>
    <row r="10903" spans="1:2" x14ac:dyDescent="0.25">
      <c r="A10903" s="57">
        <v>44111502</v>
      </c>
      <c r="B10903" s="58" t="s">
        <v>5134</v>
      </c>
    </row>
    <row r="10904" spans="1:2" x14ac:dyDescent="0.25">
      <c r="A10904" s="57">
        <v>44111503</v>
      </c>
      <c r="B10904" s="58" t="s">
        <v>172</v>
      </c>
    </row>
    <row r="10905" spans="1:2" x14ac:dyDescent="0.25">
      <c r="A10905" s="57">
        <v>44111506</v>
      </c>
      <c r="B10905" s="58" t="s">
        <v>18829</v>
      </c>
    </row>
    <row r="10906" spans="1:2" x14ac:dyDescent="0.25">
      <c r="A10906" s="57">
        <v>44111507</v>
      </c>
      <c r="B10906" s="58" t="s">
        <v>10010</v>
      </c>
    </row>
    <row r="10907" spans="1:2" x14ac:dyDescent="0.25">
      <c r="A10907" s="57">
        <v>44111509</v>
      </c>
      <c r="B10907" s="58" t="s">
        <v>12327</v>
      </c>
    </row>
    <row r="10908" spans="1:2" x14ac:dyDescent="0.25">
      <c r="A10908" s="57">
        <v>44111510</v>
      </c>
      <c r="B10908" s="58" t="s">
        <v>12733</v>
      </c>
    </row>
    <row r="10909" spans="1:2" x14ac:dyDescent="0.25">
      <c r="A10909" s="57">
        <v>44111511</v>
      </c>
      <c r="B10909" s="58" t="s">
        <v>3107</v>
      </c>
    </row>
    <row r="10910" spans="1:2" x14ac:dyDescent="0.25">
      <c r="A10910" s="57">
        <v>44111512</v>
      </c>
      <c r="B10910" s="58" t="s">
        <v>9093</v>
      </c>
    </row>
    <row r="10911" spans="1:2" x14ac:dyDescent="0.25">
      <c r="A10911" s="57">
        <v>44111513</v>
      </c>
      <c r="B10911" s="58" t="s">
        <v>11067</v>
      </c>
    </row>
    <row r="10912" spans="1:2" x14ac:dyDescent="0.25">
      <c r="A10912" s="57">
        <v>44111514</v>
      </c>
      <c r="B10912" s="58" t="s">
        <v>13831</v>
      </c>
    </row>
    <row r="10913" spans="1:2" x14ac:dyDescent="0.25">
      <c r="A10913" s="57">
        <v>44111515</v>
      </c>
      <c r="B10913" s="58" t="s">
        <v>13207</v>
      </c>
    </row>
    <row r="10914" spans="1:2" x14ac:dyDescent="0.25">
      <c r="A10914" s="57">
        <v>44111516</v>
      </c>
      <c r="B10914" s="58" t="s">
        <v>8275</v>
      </c>
    </row>
    <row r="10915" spans="1:2" x14ac:dyDescent="0.25">
      <c r="A10915" s="57">
        <v>44111517</v>
      </c>
      <c r="B10915" s="58" t="s">
        <v>8217</v>
      </c>
    </row>
    <row r="10916" spans="1:2" x14ac:dyDescent="0.25">
      <c r="A10916" s="57">
        <v>44111518</v>
      </c>
      <c r="B10916" s="58" t="s">
        <v>5572</v>
      </c>
    </row>
    <row r="10917" spans="1:2" x14ac:dyDescent="0.25">
      <c r="A10917" s="57">
        <v>44111519</v>
      </c>
      <c r="B10917" s="58" t="s">
        <v>2255</v>
      </c>
    </row>
    <row r="10918" spans="1:2" x14ac:dyDescent="0.25">
      <c r="A10918" s="57">
        <v>44111520</v>
      </c>
      <c r="B10918" s="58" t="s">
        <v>4938</v>
      </c>
    </row>
    <row r="10919" spans="1:2" x14ac:dyDescent="0.25">
      <c r="A10919" s="57">
        <v>44111521</v>
      </c>
      <c r="B10919" s="58" t="s">
        <v>5220</v>
      </c>
    </row>
    <row r="10920" spans="1:2" x14ac:dyDescent="0.25">
      <c r="A10920" s="57">
        <v>44111601</v>
      </c>
      <c r="B10920" s="58" t="s">
        <v>12201</v>
      </c>
    </row>
    <row r="10921" spans="1:2" x14ac:dyDescent="0.25">
      <c r="A10921" s="57">
        <v>44111603</v>
      </c>
      <c r="B10921" s="58" t="s">
        <v>13104</v>
      </c>
    </row>
    <row r="10922" spans="1:2" x14ac:dyDescent="0.25">
      <c r="A10922" s="57">
        <v>44111604</v>
      </c>
      <c r="B10922" s="58" t="s">
        <v>15066</v>
      </c>
    </row>
    <row r="10923" spans="1:2" x14ac:dyDescent="0.25">
      <c r="A10923" s="57">
        <v>44111605</v>
      </c>
      <c r="B10923" s="58" t="s">
        <v>18241</v>
      </c>
    </row>
    <row r="10924" spans="1:2" x14ac:dyDescent="0.25">
      <c r="A10924" s="57">
        <v>44111606</v>
      </c>
      <c r="B10924" s="58" t="s">
        <v>2004</v>
      </c>
    </row>
    <row r="10925" spans="1:2" x14ac:dyDescent="0.25">
      <c r="A10925" s="57">
        <v>44111607</v>
      </c>
      <c r="B10925" s="58" t="s">
        <v>16616</v>
      </c>
    </row>
    <row r="10926" spans="1:2" x14ac:dyDescent="0.25">
      <c r="A10926" s="57">
        <v>44111608</v>
      </c>
      <c r="B10926" s="58" t="s">
        <v>825</v>
      </c>
    </row>
    <row r="10927" spans="1:2" x14ac:dyDescent="0.25">
      <c r="A10927" s="57">
        <v>44111609</v>
      </c>
      <c r="B10927" s="58" t="s">
        <v>14153</v>
      </c>
    </row>
    <row r="10928" spans="1:2" x14ac:dyDescent="0.25">
      <c r="A10928" s="57">
        <v>44111610</v>
      </c>
      <c r="B10928" s="58" t="s">
        <v>15939</v>
      </c>
    </row>
    <row r="10929" spans="1:2" x14ac:dyDescent="0.25">
      <c r="A10929" s="57">
        <v>44111611</v>
      </c>
      <c r="B10929" s="58" t="s">
        <v>6066</v>
      </c>
    </row>
    <row r="10930" spans="1:2" x14ac:dyDescent="0.25">
      <c r="A10930" s="57">
        <v>44111612</v>
      </c>
      <c r="B10930" s="58" t="s">
        <v>4707</v>
      </c>
    </row>
    <row r="10931" spans="1:2" x14ac:dyDescent="0.25">
      <c r="A10931" s="57">
        <v>44111613</v>
      </c>
      <c r="B10931" s="58" t="s">
        <v>9563</v>
      </c>
    </row>
    <row r="10932" spans="1:2" x14ac:dyDescent="0.25">
      <c r="A10932" s="57">
        <v>44111614</v>
      </c>
      <c r="B10932" s="58" t="s">
        <v>15102</v>
      </c>
    </row>
    <row r="10933" spans="1:2" x14ac:dyDescent="0.25">
      <c r="A10933" s="57">
        <v>44111615</v>
      </c>
      <c r="B10933" s="58" t="s">
        <v>605</v>
      </c>
    </row>
    <row r="10934" spans="1:2" x14ac:dyDescent="0.25">
      <c r="A10934" s="57">
        <v>44111616</v>
      </c>
      <c r="B10934" s="58" t="s">
        <v>11276</v>
      </c>
    </row>
    <row r="10935" spans="1:2" x14ac:dyDescent="0.25">
      <c r="A10935" s="57">
        <v>44111801</v>
      </c>
      <c r="B10935" s="58" t="s">
        <v>5421</v>
      </c>
    </row>
    <row r="10936" spans="1:2" x14ac:dyDescent="0.25">
      <c r="A10936" s="57">
        <v>44111802</v>
      </c>
      <c r="B10936" s="58" t="s">
        <v>651</v>
      </c>
    </row>
    <row r="10937" spans="1:2" x14ac:dyDescent="0.25">
      <c r="A10937" s="57">
        <v>44111803</v>
      </c>
      <c r="B10937" s="58" t="s">
        <v>5658</v>
      </c>
    </row>
    <row r="10938" spans="1:2" x14ac:dyDescent="0.25">
      <c r="A10938" s="57">
        <v>44111804</v>
      </c>
      <c r="B10938" s="58" t="s">
        <v>9628</v>
      </c>
    </row>
    <row r="10939" spans="1:2" x14ac:dyDescent="0.25">
      <c r="A10939" s="57">
        <v>44111805</v>
      </c>
      <c r="B10939" s="58" t="s">
        <v>7668</v>
      </c>
    </row>
    <row r="10940" spans="1:2" x14ac:dyDescent="0.25">
      <c r="A10940" s="57">
        <v>44111806</v>
      </c>
      <c r="B10940" s="58" t="s">
        <v>2006</v>
      </c>
    </row>
    <row r="10941" spans="1:2" x14ac:dyDescent="0.25">
      <c r="A10941" s="57">
        <v>44111807</v>
      </c>
      <c r="B10941" s="58" t="s">
        <v>4736</v>
      </c>
    </row>
    <row r="10942" spans="1:2" x14ac:dyDescent="0.25">
      <c r="A10942" s="57">
        <v>44111808</v>
      </c>
      <c r="B10942" s="58" t="s">
        <v>15212</v>
      </c>
    </row>
    <row r="10943" spans="1:2" x14ac:dyDescent="0.25">
      <c r="A10943" s="57">
        <v>44111809</v>
      </c>
      <c r="B10943" s="58" t="s">
        <v>13665</v>
      </c>
    </row>
    <row r="10944" spans="1:2" x14ac:dyDescent="0.25">
      <c r="A10944" s="57">
        <v>44111810</v>
      </c>
      <c r="B10944" s="58" t="s">
        <v>1890</v>
      </c>
    </row>
    <row r="10945" spans="1:2" x14ac:dyDescent="0.25">
      <c r="A10945" s="57">
        <v>44111812</v>
      </c>
      <c r="B10945" s="58" t="s">
        <v>18808</v>
      </c>
    </row>
    <row r="10946" spans="1:2" x14ac:dyDescent="0.25">
      <c r="A10946" s="57">
        <v>44111813</v>
      </c>
      <c r="B10946" s="58" t="s">
        <v>6650</v>
      </c>
    </row>
    <row r="10947" spans="1:2" x14ac:dyDescent="0.25">
      <c r="A10947" s="57">
        <v>44111814</v>
      </c>
      <c r="B10947" s="58" t="s">
        <v>5323</v>
      </c>
    </row>
    <row r="10948" spans="1:2" x14ac:dyDescent="0.25">
      <c r="A10948" s="57">
        <v>44111815</v>
      </c>
      <c r="B10948" s="58" t="s">
        <v>11140</v>
      </c>
    </row>
    <row r="10949" spans="1:2" x14ac:dyDescent="0.25">
      <c r="A10949" s="57">
        <v>44111901</v>
      </c>
      <c r="B10949" s="58" t="s">
        <v>274</v>
      </c>
    </row>
    <row r="10950" spans="1:2" x14ac:dyDescent="0.25">
      <c r="A10950" s="57">
        <v>44111902</v>
      </c>
      <c r="B10950" s="58" t="s">
        <v>17055</v>
      </c>
    </row>
    <row r="10951" spans="1:2" x14ac:dyDescent="0.25">
      <c r="A10951" s="57">
        <v>44111903</v>
      </c>
      <c r="B10951" s="58" t="s">
        <v>12124</v>
      </c>
    </row>
    <row r="10952" spans="1:2" x14ac:dyDescent="0.25">
      <c r="A10952" s="57">
        <v>44111904</v>
      </c>
      <c r="B10952" s="58" t="s">
        <v>12449</v>
      </c>
    </row>
    <row r="10953" spans="1:2" x14ac:dyDescent="0.25">
      <c r="A10953" s="57">
        <v>44111905</v>
      </c>
      <c r="B10953" s="58" t="s">
        <v>9723</v>
      </c>
    </row>
    <row r="10954" spans="1:2" x14ac:dyDescent="0.25">
      <c r="A10954" s="57">
        <v>44111906</v>
      </c>
      <c r="B10954" s="58" t="s">
        <v>15997</v>
      </c>
    </row>
    <row r="10955" spans="1:2" x14ac:dyDescent="0.25">
      <c r="A10955" s="57">
        <v>44111907</v>
      </c>
      <c r="B10955" s="58" t="s">
        <v>10940</v>
      </c>
    </row>
    <row r="10956" spans="1:2" x14ac:dyDescent="0.25">
      <c r="A10956" s="57">
        <v>44111908</v>
      </c>
      <c r="B10956" s="58" t="s">
        <v>4296</v>
      </c>
    </row>
    <row r="10957" spans="1:2" x14ac:dyDescent="0.25">
      <c r="A10957" s="57">
        <v>44111909</v>
      </c>
      <c r="B10957" s="58" t="s">
        <v>12633</v>
      </c>
    </row>
    <row r="10958" spans="1:2" x14ac:dyDescent="0.25">
      <c r="A10958" s="57">
        <v>44111910</v>
      </c>
      <c r="B10958" s="58" t="s">
        <v>16171</v>
      </c>
    </row>
    <row r="10959" spans="1:2" x14ac:dyDescent="0.25">
      <c r="A10959" s="57">
        <v>44111911</v>
      </c>
      <c r="B10959" s="58" t="s">
        <v>11458</v>
      </c>
    </row>
    <row r="10960" spans="1:2" x14ac:dyDescent="0.25">
      <c r="A10960" s="57">
        <v>44112001</v>
      </c>
      <c r="B10960" s="58" t="s">
        <v>12273</v>
      </c>
    </row>
    <row r="10961" spans="1:2" x14ac:dyDescent="0.25">
      <c r="A10961" s="57">
        <v>44112002</v>
      </c>
      <c r="B10961" s="58" t="s">
        <v>13443</v>
      </c>
    </row>
    <row r="10962" spans="1:2" x14ac:dyDescent="0.25">
      <c r="A10962" s="57">
        <v>44112004</v>
      </c>
      <c r="B10962" s="58" t="s">
        <v>9754</v>
      </c>
    </row>
    <row r="10963" spans="1:2" x14ac:dyDescent="0.25">
      <c r="A10963" s="57">
        <v>44112005</v>
      </c>
      <c r="B10963" s="58" t="s">
        <v>10946</v>
      </c>
    </row>
    <row r="10964" spans="1:2" x14ac:dyDescent="0.25">
      <c r="A10964" s="57">
        <v>44112006</v>
      </c>
      <c r="B10964" s="58" t="s">
        <v>7097</v>
      </c>
    </row>
    <row r="10965" spans="1:2" x14ac:dyDescent="0.25">
      <c r="A10965" s="57">
        <v>44112007</v>
      </c>
      <c r="B10965" s="58" t="s">
        <v>9449</v>
      </c>
    </row>
    <row r="10966" spans="1:2" x14ac:dyDescent="0.25">
      <c r="A10966" s="57">
        <v>44112008</v>
      </c>
      <c r="B10966" s="58" t="s">
        <v>6549</v>
      </c>
    </row>
    <row r="10967" spans="1:2" x14ac:dyDescent="0.25">
      <c r="A10967" s="57">
        <v>44121501</v>
      </c>
      <c r="B10967" s="58" t="s">
        <v>857</v>
      </c>
    </row>
    <row r="10968" spans="1:2" x14ac:dyDescent="0.25">
      <c r="A10968" s="57">
        <v>44121503</v>
      </c>
      <c r="B10968" s="58" t="s">
        <v>15456</v>
      </c>
    </row>
    <row r="10969" spans="1:2" x14ac:dyDescent="0.25">
      <c r="A10969" s="57">
        <v>44121504</v>
      </c>
      <c r="B10969" s="58" t="s">
        <v>18208</v>
      </c>
    </row>
    <row r="10970" spans="1:2" x14ac:dyDescent="0.25">
      <c r="A10970" s="57">
        <v>44121505</v>
      </c>
      <c r="B10970" s="58" t="s">
        <v>1666</v>
      </c>
    </row>
    <row r="10971" spans="1:2" x14ac:dyDescent="0.25">
      <c r="A10971" s="57">
        <v>44121506</v>
      </c>
      <c r="B10971" s="58" t="s">
        <v>9219</v>
      </c>
    </row>
    <row r="10972" spans="1:2" x14ac:dyDescent="0.25">
      <c r="A10972" s="57">
        <v>44121507</v>
      </c>
      <c r="B10972" s="58" t="s">
        <v>12523</v>
      </c>
    </row>
    <row r="10973" spans="1:2" x14ac:dyDescent="0.25">
      <c r="A10973" s="57">
        <v>44121508</v>
      </c>
      <c r="B10973" s="58" t="s">
        <v>12538</v>
      </c>
    </row>
    <row r="10974" spans="1:2" x14ac:dyDescent="0.25">
      <c r="A10974" s="57">
        <v>44121509</v>
      </c>
      <c r="B10974" s="58" t="s">
        <v>17380</v>
      </c>
    </row>
    <row r="10975" spans="1:2" x14ac:dyDescent="0.25">
      <c r="A10975" s="57">
        <v>44121510</v>
      </c>
      <c r="B10975" s="58" t="s">
        <v>17347</v>
      </c>
    </row>
    <row r="10976" spans="1:2" x14ac:dyDescent="0.25">
      <c r="A10976" s="57">
        <v>44121511</v>
      </c>
      <c r="B10976" s="58" t="s">
        <v>4102</v>
      </c>
    </row>
    <row r="10977" spans="1:2" x14ac:dyDescent="0.25">
      <c r="A10977" s="57">
        <v>44121512</v>
      </c>
      <c r="B10977" s="58" t="s">
        <v>15333</v>
      </c>
    </row>
    <row r="10978" spans="1:2" x14ac:dyDescent="0.25">
      <c r="A10978" s="57">
        <v>44121604</v>
      </c>
      <c r="B10978" s="58" t="s">
        <v>3722</v>
      </c>
    </row>
    <row r="10979" spans="1:2" x14ac:dyDescent="0.25">
      <c r="A10979" s="57">
        <v>44121605</v>
      </c>
      <c r="B10979" s="58" t="s">
        <v>9601</v>
      </c>
    </row>
    <row r="10980" spans="1:2" x14ac:dyDescent="0.25">
      <c r="A10980" s="57">
        <v>44121611</v>
      </c>
      <c r="B10980" s="58" t="s">
        <v>128</v>
      </c>
    </row>
    <row r="10981" spans="1:2" x14ac:dyDescent="0.25">
      <c r="A10981" s="57">
        <v>44121612</v>
      </c>
      <c r="B10981" s="58" t="s">
        <v>14285</v>
      </c>
    </row>
    <row r="10982" spans="1:2" x14ac:dyDescent="0.25">
      <c r="A10982" s="57">
        <v>44121613</v>
      </c>
      <c r="B10982" s="58" t="s">
        <v>1377</v>
      </c>
    </row>
    <row r="10983" spans="1:2" x14ac:dyDescent="0.25">
      <c r="A10983" s="57">
        <v>44121614</v>
      </c>
      <c r="B10983" s="58" t="s">
        <v>4350</v>
      </c>
    </row>
    <row r="10984" spans="1:2" x14ac:dyDescent="0.25">
      <c r="A10984" s="57">
        <v>44121615</v>
      </c>
      <c r="B10984" s="58" t="s">
        <v>18090</v>
      </c>
    </row>
    <row r="10985" spans="1:2" x14ac:dyDescent="0.25">
      <c r="A10985" s="57">
        <v>44121617</v>
      </c>
      <c r="B10985" s="58" t="s">
        <v>12305</v>
      </c>
    </row>
    <row r="10986" spans="1:2" x14ac:dyDescent="0.25">
      <c r="A10986" s="57">
        <v>44121618</v>
      </c>
      <c r="B10986" s="58" t="s">
        <v>5925</v>
      </c>
    </row>
    <row r="10987" spans="1:2" x14ac:dyDescent="0.25">
      <c r="A10987" s="57">
        <v>44121619</v>
      </c>
      <c r="B10987" s="58" t="s">
        <v>7043</v>
      </c>
    </row>
    <row r="10988" spans="1:2" x14ac:dyDescent="0.25">
      <c r="A10988" s="57">
        <v>44121620</v>
      </c>
      <c r="B10988" s="58" t="s">
        <v>926</v>
      </c>
    </row>
    <row r="10989" spans="1:2" x14ac:dyDescent="0.25">
      <c r="A10989" s="57">
        <v>44121621</v>
      </c>
      <c r="B10989" s="58" t="s">
        <v>12531</v>
      </c>
    </row>
    <row r="10990" spans="1:2" x14ac:dyDescent="0.25">
      <c r="A10990" s="57">
        <v>44121622</v>
      </c>
      <c r="B10990" s="58" t="s">
        <v>16690</v>
      </c>
    </row>
    <row r="10991" spans="1:2" x14ac:dyDescent="0.25">
      <c r="A10991" s="57">
        <v>44121623</v>
      </c>
      <c r="B10991" s="58" t="s">
        <v>2461</v>
      </c>
    </row>
    <row r="10992" spans="1:2" x14ac:dyDescent="0.25">
      <c r="A10992" s="57">
        <v>44121624</v>
      </c>
      <c r="B10992" s="58" t="s">
        <v>16663</v>
      </c>
    </row>
    <row r="10993" spans="1:2" x14ac:dyDescent="0.25">
      <c r="A10993" s="57">
        <v>44121625</v>
      </c>
      <c r="B10993" s="58" t="s">
        <v>10385</v>
      </c>
    </row>
    <row r="10994" spans="1:2" x14ac:dyDescent="0.25">
      <c r="A10994" s="57">
        <v>44121626</v>
      </c>
      <c r="B10994" s="58" t="s">
        <v>3973</v>
      </c>
    </row>
    <row r="10995" spans="1:2" x14ac:dyDescent="0.25">
      <c r="A10995" s="57">
        <v>44121627</v>
      </c>
      <c r="B10995" s="58" t="s">
        <v>8161</v>
      </c>
    </row>
    <row r="10996" spans="1:2" x14ac:dyDescent="0.25">
      <c r="A10996" s="57">
        <v>44121628</v>
      </c>
      <c r="B10996" s="58" t="s">
        <v>3266</v>
      </c>
    </row>
    <row r="10997" spans="1:2" x14ac:dyDescent="0.25">
      <c r="A10997" s="57">
        <v>44121630</v>
      </c>
      <c r="B10997" s="58" t="s">
        <v>8380</v>
      </c>
    </row>
    <row r="10998" spans="1:2" x14ac:dyDescent="0.25">
      <c r="A10998" s="57">
        <v>44121631</v>
      </c>
      <c r="B10998" s="58" t="s">
        <v>4013</v>
      </c>
    </row>
    <row r="10999" spans="1:2" x14ac:dyDescent="0.25">
      <c r="A10999" s="57">
        <v>44121632</v>
      </c>
      <c r="B10999" s="58" t="s">
        <v>13259</v>
      </c>
    </row>
    <row r="11000" spans="1:2" x14ac:dyDescent="0.25">
      <c r="A11000" s="57">
        <v>44121633</v>
      </c>
      <c r="B11000" s="58" t="s">
        <v>8811</v>
      </c>
    </row>
    <row r="11001" spans="1:2" x14ac:dyDescent="0.25">
      <c r="A11001" s="57">
        <v>44121634</v>
      </c>
      <c r="B11001" s="58" t="s">
        <v>3831</v>
      </c>
    </row>
    <row r="11002" spans="1:2" x14ac:dyDescent="0.25">
      <c r="A11002" s="57">
        <v>44121635</v>
      </c>
      <c r="B11002" s="58" t="s">
        <v>1173</v>
      </c>
    </row>
    <row r="11003" spans="1:2" x14ac:dyDescent="0.25">
      <c r="A11003" s="57">
        <v>44121701</v>
      </c>
      <c r="B11003" s="58" t="s">
        <v>6991</v>
      </c>
    </row>
    <row r="11004" spans="1:2" x14ac:dyDescent="0.25">
      <c r="A11004" s="57">
        <v>44121702</v>
      </c>
      <c r="B11004" s="58" t="s">
        <v>613</v>
      </c>
    </row>
    <row r="11005" spans="1:2" x14ac:dyDescent="0.25">
      <c r="A11005" s="57">
        <v>44121703</v>
      </c>
      <c r="B11005" s="58" t="s">
        <v>13986</v>
      </c>
    </row>
    <row r="11006" spans="1:2" x14ac:dyDescent="0.25">
      <c r="A11006" s="57">
        <v>44121704</v>
      </c>
      <c r="B11006" s="58" t="s">
        <v>729</v>
      </c>
    </row>
    <row r="11007" spans="1:2" x14ac:dyDescent="0.25">
      <c r="A11007" s="57">
        <v>44121705</v>
      </c>
      <c r="B11007" s="58" t="s">
        <v>11221</v>
      </c>
    </row>
    <row r="11008" spans="1:2" x14ac:dyDescent="0.25">
      <c r="A11008" s="57">
        <v>44121706</v>
      </c>
      <c r="B11008" s="58" t="s">
        <v>2541</v>
      </c>
    </row>
    <row r="11009" spans="1:2" x14ac:dyDescent="0.25">
      <c r="A11009" s="57">
        <v>44121707</v>
      </c>
      <c r="B11009" s="58" t="s">
        <v>9983</v>
      </c>
    </row>
    <row r="11010" spans="1:2" x14ac:dyDescent="0.25">
      <c r="A11010" s="57">
        <v>44121708</v>
      </c>
      <c r="B11010" s="58" t="s">
        <v>13768</v>
      </c>
    </row>
    <row r="11011" spans="1:2" x14ac:dyDescent="0.25">
      <c r="A11011" s="57">
        <v>44121709</v>
      </c>
      <c r="B11011" s="58" t="s">
        <v>4506</v>
      </c>
    </row>
    <row r="11012" spans="1:2" x14ac:dyDescent="0.25">
      <c r="A11012" s="57">
        <v>44121710</v>
      </c>
      <c r="B11012" s="58" t="s">
        <v>9357</v>
      </c>
    </row>
    <row r="11013" spans="1:2" x14ac:dyDescent="0.25">
      <c r="A11013" s="57">
        <v>44121711</v>
      </c>
      <c r="B11013" s="58" t="s">
        <v>11230</v>
      </c>
    </row>
    <row r="11014" spans="1:2" x14ac:dyDescent="0.25">
      <c r="A11014" s="57">
        <v>44121712</v>
      </c>
      <c r="B11014" s="58" t="s">
        <v>14816</v>
      </c>
    </row>
    <row r="11015" spans="1:2" x14ac:dyDescent="0.25">
      <c r="A11015" s="57">
        <v>44121713</v>
      </c>
      <c r="B11015" s="58" t="s">
        <v>8926</v>
      </c>
    </row>
    <row r="11016" spans="1:2" x14ac:dyDescent="0.25">
      <c r="A11016" s="57">
        <v>44121714</v>
      </c>
      <c r="B11016" s="58" t="s">
        <v>480</v>
      </c>
    </row>
    <row r="11017" spans="1:2" x14ac:dyDescent="0.25">
      <c r="A11017" s="57">
        <v>44121715</v>
      </c>
      <c r="B11017" s="58" t="s">
        <v>4726</v>
      </c>
    </row>
    <row r="11018" spans="1:2" x14ac:dyDescent="0.25">
      <c r="A11018" s="57">
        <v>44121716</v>
      </c>
      <c r="B11018" s="58" t="s">
        <v>5101</v>
      </c>
    </row>
    <row r="11019" spans="1:2" x14ac:dyDescent="0.25">
      <c r="A11019" s="57">
        <v>44121717</v>
      </c>
      <c r="B11019" s="58" t="s">
        <v>1791</v>
      </c>
    </row>
    <row r="11020" spans="1:2" x14ac:dyDescent="0.25">
      <c r="A11020" s="57">
        <v>44121718</v>
      </c>
      <c r="B11020" s="58" t="s">
        <v>3147</v>
      </c>
    </row>
    <row r="11021" spans="1:2" x14ac:dyDescent="0.25">
      <c r="A11021" s="57">
        <v>44121801</v>
      </c>
      <c r="B11021" s="58" t="s">
        <v>16976</v>
      </c>
    </row>
    <row r="11022" spans="1:2" x14ac:dyDescent="0.25">
      <c r="A11022" s="57">
        <v>44121802</v>
      </c>
      <c r="B11022" s="58" t="s">
        <v>2573</v>
      </c>
    </row>
    <row r="11023" spans="1:2" x14ac:dyDescent="0.25">
      <c r="A11023" s="57">
        <v>44121804</v>
      </c>
      <c r="B11023" s="58" t="s">
        <v>17570</v>
      </c>
    </row>
    <row r="11024" spans="1:2" x14ac:dyDescent="0.25">
      <c r="A11024" s="57">
        <v>44121805</v>
      </c>
      <c r="B11024" s="58" t="s">
        <v>3849</v>
      </c>
    </row>
    <row r="11025" spans="1:2" x14ac:dyDescent="0.25">
      <c r="A11025" s="57">
        <v>44121806</v>
      </c>
      <c r="B11025" s="58" t="s">
        <v>4818</v>
      </c>
    </row>
    <row r="11026" spans="1:2" x14ac:dyDescent="0.25">
      <c r="A11026" s="57">
        <v>44121807</v>
      </c>
      <c r="B11026" s="58" t="s">
        <v>3356</v>
      </c>
    </row>
    <row r="11027" spans="1:2" x14ac:dyDescent="0.25">
      <c r="A11027" s="57">
        <v>44121808</v>
      </c>
      <c r="B11027" s="58" t="s">
        <v>11245</v>
      </c>
    </row>
    <row r="11028" spans="1:2" x14ac:dyDescent="0.25">
      <c r="A11028" s="57">
        <v>44121902</v>
      </c>
      <c r="B11028" s="58" t="s">
        <v>16094</v>
      </c>
    </row>
    <row r="11029" spans="1:2" x14ac:dyDescent="0.25">
      <c r="A11029" s="57">
        <v>44121904</v>
      </c>
      <c r="B11029" s="58" t="s">
        <v>5334</v>
      </c>
    </row>
    <row r="11030" spans="1:2" x14ac:dyDescent="0.25">
      <c r="A11030" s="57">
        <v>44121905</v>
      </c>
      <c r="B11030" s="58" t="s">
        <v>14241</v>
      </c>
    </row>
    <row r="11031" spans="1:2" x14ac:dyDescent="0.25">
      <c r="A11031" s="57">
        <v>44122001</v>
      </c>
      <c r="B11031" s="58" t="s">
        <v>1257</v>
      </c>
    </row>
    <row r="11032" spans="1:2" x14ac:dyDescent="0.25">
      <c r="A11032" s="57">
        <v>44122002</v>
      </c>
      <c r="B11032" s="58" t="s">
        <v>5886</v>
      </c>
    </row>
    <row r="11033" spans="1:2" x14ac:dyDescent="0.25">
      <c r="A11033" s="57">
        <v>44122003</v>
      </c>
      <c r="B11033" s="58" t="s">
        <v>6392</v>
      </c>
    </row>
    <row r="11034" spans="1:2" x14ac:dyDescent="0.25">
      <c r="A11034" s="57">
        <v>44122005</v>
      </c>
      <c r="B11034" s="58" t="s">
        <v>5950</v>
      </c>
    </row>
    <row r="11035" spans="1:2" x14ac:dyDescent="0.25">
      <c r="A11035" s="57">
        <v>44122008</v>
      </c>
      <c r="B11035" s="58" t="s">
        <v>13905</v>
      </c>
    </row>
    <row r="11036" spans="1:2" x14ac:dyDescent="0.25">
      <c r="A11036" s="57">
        <v>44122009</v>
      </c>
      <c r="B11036" s="58" t="s">
        <v>11857</v>
      </c>
    </row>
    <row r="11037" spans="1:2" x14ac:dyDescent="0.25">
      <c r="A11037" s="57">
        <v>44122010</v>
      </c>
      <c r="B11037" s="58" t="s">
        <v>7733</v>
      </c>
    </row>
    <row r="11038" spans="1:2" x14ac:dyDescent="0.25">
      <c r="A11038" s="57">
        <v>44122011</v>
      </c>
      <c r="B11038" s="58" t="s">
        <v>13940</v>
      </c>
    </row>
    <row r="11039" spans="1:2" x14ac:dyDescent="0.25">
      <c r="A11039" s="57">
        <v>44122012</v>
      </c>
      <c r="B11039" s="58" t="s">
        <v>13366</v>
      </c>
    </row>
    <row r="11040" spans="1:2" x14ac:dyDescent="0.25">
      <c r="A11040" s="57">
        <v>44122013</v>
      </c>
      <c r="B11040" s="58" t="s">
        <v>10662</v>
      </c>
    </row>
    <row r="11041" spans="1:2" x14ac:dyDescent="0.25">
      <c r="A11041" s="57">
        <v>44122014</v>
      </c>
      <c r="B11041" s="58" t="s">
        <v>2680</v>
      </c>
    </row>
    <row r="11042" spans="1:2" x14ac:dyDescent="0.25">
      <c r="A11042" s="57">
        <v>44122015</v>
      </c>
      <c r="B11042" s="58" t="s">
        <v>1122</v>
      </c>
    </row>
    <row r="11043" spans="1:2" x14ac:dyDescent="0.25">
      <c r="A11043" s="57">
        <v>44122016</v>
      </c>
      <c r="B11043" s="58" t="s">
        <v>17322</v>
      </c>
    </row>
    <row r="11044" spans="1:2" x14ac:dyDescent="0.25">
      <c r="A11044" s="57">
        <v>44122017</v>
      </c>
      <c r="B11044" s="58" t="s">
        <v>2441</v>
      </c>
    </row>
    <row r="11045" spans="1:2" x14ac:dyDescent="0.25">
      <c r="A11045" s="57">
        <v>44122018</v>
      </c>
      <c r="B11045" s="58" t="s">
        <v>16079</v>
      </c>
    </row>
    <row r="11046" spans="1:2" x14ac:dyDescent="0.25">
      <c r="A11046" s="57">
        <v>44122019</v>
      </c>
      <c r="B11046" s="58" t="s">
        <v>12467</v>
      </c>
    </row>
    <row r="11047" spans="1:2" x14ac:dyDescent="0.25">
      <c r="A11047" s="57">
        <v>44122020</v>
      </c>
      <c r="B11047" s="58" t="s">
        <v>15760</v>
      </c>
    </row>
    <row r="11048" spans="1:2" x14ac:dyDescent="0.25">
      <c r="A11048" s="57">
        <v>44122021</v>
      </c>
      <c r="B11048" s="58" t="s">
        <v>12627</v>
      </c>
    </row>
    <row r="11049" spans="1:2" x14ac:dyDescent="0.25">
      <c r="A11049" s="57">
        <v>44122022</v>
      </c>
      <c r="B11049" s="58" t="s">
        <v>11396</v>
      </c>
    </row>
    <row r="11050" spans="1:2" x14ac:dyDescent="0.25">
      <c r="A11050" s="57">
        <v>44122023</v>
      </c>
      <c r="B11050" s="58" t="s">
        <v>11687</v>
      </c>
    </row>
    <row r="11051" spans="1:2" x14ac:dyDescent="0.25">
      <c r="A11051" s="57">
        <v>44122024</v>
      </c>
      <c r="B11051" s="58" t="s">
        <v>6027</v>
      </c>
    </row>
    <row r="11052" spans="1:2" x14ac:dyDescent="0.25">
      <c r="A11052" s="57">
        <v>44122025</v>
      </c>
      <c r="B11052" s="58" t="s">
        <v>4451</v>
      </c>
    </row>
    <row r="11053" spans="1:2" x14ac:dyDescent="0.25">
      <c r="A11053" s="57">
        <v>44122026</v>
      </c>
      <c r="B11053" s="58" t="s">
        <v>12560</v>
      </c>
    </row>
    <row r="11054" spans="1:2" x14ac:dyDescent="0.25">
      <c r="A11054" s="57">
        <v>44122027</v>
      </c>
      <c r="B11054" s="58" t="s">
        <v>8332</v>
      </c>
    </row>
    <row r="11055" spans="1:2" x14ac:dyDescent="0.25">
      <c r="A11055" s="57">
        <v>44122028</v>
      </c>
      <c r="B11055" s="58" t="s">
        <v>7374</v>
      </c>
    </row>
    <row r="11056" spans="1:2" x14ac:dyDescent="0.25">
      <c r="A11056" s="57">
        <v>44122101</v>
      </c>
      <c r="B11056" s="58" t="s">
        <v>14102</v>
      </c>
    </row>
    <row r="11057" spans="1:2" x14ac:dyDescent="0.25">
      <c r="A11057" s="57">
        <v>44122103</v>
      </c>
      <c r="B11057" s="58" t="s">
        <v>10821</v>
      </c>
    </row>
    <row r="11058" spans="1:2" x14ac:dyDescent="0.25">
      <c r="A11058" s="57">
        <v>44122104</v>
      </c>
      <c r="B11058" s="58" t="s">
        <v>12943</v>
      </c>
    </row>
    <row r="11059" spans="1:2" x14ac:dyDescent="0.25">
      <c r="A11059" s="57">
        <v>44122105</v>
      </c>
      <c r="B11059" s="58" t="s">
        <v>12995</v>
      </c>
    </row>
    <row r="11060" spans="1:2" x14ac:dyDescent="0.25">
      <c r="A11060" s="57">
        <v>44122106</v>
      </c>
      <c r="B11060" s="58" t="s">
        <v>4077</v>
      </c>
    </row>
    <row r="11061" spans="1:2" x14ac:dyDescent="0.25">
      <c r="A11061" s="57">
        <v>44122107</v>
      </c>
      <c r="B11061" s="58" t="s">
        <v>10093</v>
      </c>
    </row>
    <row r="11062" spans="1:2" x14ac:dyDescent="0.25">
      <c r="A11062" s="57">
        <v>44122109</v>
      </c>
      <c r="B11062" s="58" t="s">
        <v>5415</v>
      </c>
    </row>
    <row r="11063" spans="1:2" x14ac:dyDescent="0.25">
      <c r="A11063" s="57">
        <v>44122110</v>
      </c>
      <c r="B11063" s="58" t="s">
        <v>14853</v>
      </c>
    </row>
    <row r="11064" spans="1:2" x14ac:dyDescent="0.25">
      <c r="A11064" s="57">
        <v>44122111</v>
      </c>
      <c r="B11064" s="58" t="s">
        <v>6602</v>
      </c>
    </row>
    <row r="11065" spans="1:2" x14ac:dyDescent="0.25">
      <c r="A11065" s="57">
        <v>44122112</v>
      </c>
      <c r="B11065" s="58" t="s">
        <v>9352</v>
      </c>
    </row>
    <row r="11066" spans="1:2" x14ac:dyDescent="0.25">
      <c r="A11066" s="57">
        <v>44122113</v>
      </c>
      <c r="B11066" s="58" t="s">
        <v>15930</v>
      </c>
    </row>
    <row r="11067" spans="1:2" x14ac:dyDescent="0.25">
      <c r="A11067" s="57">
        <v>44122114</v>
      </c>
      <c r="B11067" s="58" t="s">
        <v>13457</v>
      </c>
    </row>
    <row r="11068" spans="1:2" x14ac:dyDescent="0.25">
      <c r="A11068" s="57">
        <v>44122115</v>
      </c>
      <c r="B11068" s="58" t="s">
        <v>5391</v>
      </c>
    </row>
    <row r="11069" spans="1:2" x14ac:dyDescent="0.25">
      <c r="A11069" s="57">
        <v>44122116</v>
      </c>
      <c r="B11069" s="58" t="s">
        <v>1688</v>
      </c>
    </row>
    <row r="11070" spans="1:2" x14ac:dyDescent="0.25">
      <c r="A11070" s="57">
        <v>44122117</v>
      </c>
      <c r="B11070" s="58" t="s">
        <v>17723</v>
      </c>
    </row>
    <row r="11071" spans="1:2" x14ac:dyDescent="0.25">
      <c r="A11071" s="57">
        <v>44122118</v>
      </c>
      <c r="B11071" s="58" t="s">
        <v>16217</v>
      </c>
    </row>
    <row r="11072" spans="1:2" x14ac:dyDescent="0.25">
      <c r="A11072" s="57">
        <v>44122119</v>
      </c>
      <c r="B11072" s="58" t="s">
        <v>6304</v>
      </c>
    </row>
    <row r="11073" spans="1:2" x14ac:dyDescent="0.25">
      <c r="A11073" s="57">
        <v>44122120</v>
      </c>
      <c r="B11073" s="58" t="s">
        <v>12464</v>
      </c>
    </row>
    <row r="11074" spans="1:2" x14ac:dyDescent="0.25">
      <c r="A11074" s="57">
        <v>44122121</v>
      </c>
      <c r="B11074" s="58" t="s">
        <v>17133</v>
      </c>
    </row>
    <row r="11075" spans="1:2" x14ac:dyDescent="0.25">
      <c r="A11075" s="57">
        <v>45101501</v>
      </c>
      <c r="B11075" s="58" t="s">
        <v>7334</v>
      </c>
    </row>
    <row r="11076" spans="1:2" x14ac:dyDescent="0.25">
      <c r="A11076" s="57">
        <v>45101502</v>
      </c>
      <c r="B11076" s="58" t="s">
        <v>11127</v>
      </c>
    </row>
    <row r="11077" spans="1:2" x14ac:dyDescent="0.25">
      <c r="A11077" s="57">
        <v>45101503</v>
      </c>
      <c r="B11077" s="58" t="s">
        <v>13604</v>
      </c>
    </row>
    <row r="11078" spans="1:2" x14ac:dyDescent="0.25">
      <c r="A11078" s="57">
        <v>45101504</v>
      </c>
      <c r="B11078" s="58" t="s">
        <v>17432</v>
      </c>
    </row>
    <row r="11079" spans="1:2" x14ac:dyDescent="0.25">
      <c r="A11079" s="57">
        <v>45101505</v>
      </c>
      <c r="B11079" s="58" t="s">
        <v>1777</v>
      </c>
    </row>
    <row r="11080" spans="1:2" x14ac:dyDescent="0.25">
      <c r="A11080" s="57">
        <v>45101506</v>
      </c>
      <c r="B11080" s="58" t="s">
        <v>8388</v>
      </c>
    </row>
    <row r="11081" spans="1:2" x14ac:dyDescent="0.25">
      <c r="A11081" s="57">
        <v>45101507</v>
      </c>
      <c r="B11081" s="58" t="s">
        <v>10463</v>
      </c>
    </row>
    <row r="11082" spans="1:2" x14ac:dyDescent="0.25">
      <c r="A11082" s="57">
        <v>45101508</v>
      </c>
      <c r="B11082" s="58" t="s">
        <v>5406</v>
      </c>
    </row>
    <row r="11083" spans="1:2" x14ac:dyDescent="0.25">
      <c r="A11083" s="57">
        <v>45101509</v>
      </c>
      <c r="B11083" s="58" t="s">
        <v>12282</v>
      </c>
    </row>
    <row r="11084" spans="1:2" x14ac:dyDescent="0.25">
      <c r="A11084" s="57">
        <v>45101510</v>
      </c>
      <c r="B11084" s="58" t="s">
        <v>2291</v>
      </c>
    </row>
    <row r="11085" spans="1:2" x14ac:dyDescent="0.25">
      <c r="A11085" s="57">
        <v>45101511</v>
      </c>
      <c r="B11085" s="58" t="s">
        <v>18056</v>
      </c>
    </row>
    <row r="11086" spans="1:2" x14ac:dyDescent="0.25">
      <c r="A11086" s="57">
        <v>45101512</v>
      </c>
      <c r="B11086" s="58" t="s">
        <v>16362</v>
      </c>
    </row>
    <row r="11087" spans="1:2" x14ac:dyDescent="0.25">
      <c r="A11087" s="57">
        <v>45101513</v>
      </c>
      <c r="B11087" s="58" t="s">
        <v>1511</v>
      </c>
    </row>
    <row r="11088" spans="1:2" x14ac:dyDescent="0.25">
      <c r="A11088" s="57">
        <v>45101514</v>
      </c>
      <c r="B11088" s="58" t="s">
        <v>13033</v>
      </c>
    </row>
    <row r="11089" spans="1:2" x14ac:dyDescent="0.25">
      <c r="A11089" s="57">
        <v>45101515</v>
      </c>
      <c r="B11089" s="58" t="s">
        <v>17810</v>
      </c>
    </row>
    <row r="11090" spans="1:2" x14ac:dyDescent="0.25">
      <c r="A11090" s="57">
        <v>45101602</v>
      </c>
      <c r="B11090" s="58" t="s">
        <v>8039</v>
      </c>
    </row>
    <row r="11091" spans="1:2" x14ac:dyDescent="0.25">
      <c r="A11091" s="57">
        <v>45101603</v>
      </c>
      <c r="B11091" s="58" t="s">
        <v>4935</v>
      </c>
    </row>
    <row r="11092" spans="1:2" x14ac:dyDescent="0.25">
      <c r="A11092" s="57">
        <v>45101604</v>
      </c>
      <c r="B11092" s="58" t="s">
        <v>18635</v>
      </c>
    </row>
    <row r="11093" spans="1:2" x14ac:dyDescent="0.25">
      <c r="A11093" s="57">
        <v>45101606</v>
      </c>
      <c r="B11093" s="58" t="s">
        <v>5003</v>
      </c>
    </row>
    <row r="11094" spans="1:2" x14ac:dyDescent="0.25">
      <c r="A11094" s="57">
        <v>45101607</v>
      </c>
      <c r="B11094" s="58" t="s">
        <v>5540</v>
      </c>
    </row>
    <row r="11095" spans="1:2" x14ac:dyDescent="0.25">
      <c r="A11095" s="57">
        <v>45101608</v>
      </c>
      <c r="B11095" s="58" t="s">
        <v>3498</v>
      </c>
    </row>
    <row r="11096" spans="1:2" x14ac:dyDescent="0.25">
      <c r="A11096" s="57">
        <v>45101609</v>
      </c>
      <c r="B11096" s="58" t="s">
        <v>1415</v>
      </c>
    </row>
    <row r="11097" spans="1:2" x14ac:dyDescent="0.25">
      <c r="A11097" s="57">
        <v>45101610</v>
      </c>
      <c r="B11097" s="58" t="s">
        <v>2349</v>
      </c>
    </row>
    <row r="11098" spans="1:2" x14ac:dyDescent="0.25">
      <c r="A11098" s="57">
        <v>45101611</v>
      </c>
      <c r="B11098" s="58" t="s">
        <v>6611</v>
      </c>
    </row>
    <row r="11099" spans="1:2" x14ac:dyDescent="0.25">
      <c r="A11099" s="57">
        <v>45101701</v>
      </c>
      <c r="B11099" s="58" t="s">
        <v>4113</v>
      </c>
    </row>
    <row r="11100" spans="1:2" x14ac:dyDescent="0.25">
      <c r="A11100" s="57">
        <v>45101702</v>
      </c>
      <c r="B11100" s="58" t="s">
        <v>640</v>
      </c>
    </row>
    <row r="11101" spans="1:2" x14ac:dyDescent="0.25">
      <c r="A11101" s="57">
        <v>45101703</v>
      </c>
      <c r="B11101" s="58" t="s">
        <v>12646</v>
      </c>
    </row>
    <row r="11102" spans="1:2" x14ac:dyDescent="0.25">
      <c r="A11102" s="57">
        <v>45101704</v>
      </c>
      <c r="B11102" s="58" t="s">
        <v>4262</v>
      </c>
    </row>
    <row r="11103" spans="1:2" x14ac:dyDescent="0.25">
      <c r="A11103" s="57">
        <v>45101705</v>
      </c>
      <c r="B11103" s="58" t="s">
        <v>14895</v>
      </c>
    </row>
    <row r="11104" spans="1:2" x14ac:dyDescent="0.25">
      <c r="A11104" s="57">
        <v>45101706</v>
      </c>
      <c r="B11104" s="58" t="s">
        <v>5121</v>
      </c>
    </row>
    <row r="11105" spans="1:2" x14ac:dyDescent="0.25">
      <c r="A11105" s="57">
        <v>45101707</v>
      </c>
      <c r="B11105" s="58" t="s">
        <v>8238</v>
      </c>
    </row>
    <row r="11106" spans="1:2" x14ac:dyDescent="0.25">
      <c r="A11106" s="57">
        <v>45101708</v>
      </c>
      <c r="B11106" s="58" t="s">
        <v>8310</v>
      </c>
    </row>
    <row r="11107" spans="1:2" x14ac:dyDescent="0.25">
      <c r="A11107" s="57">
        <v>45101801</v>
      </c>
      <c r="B11107" s="58" t="s">
        <v>2843</v>
      </c>
    </row>
    <row r="11108" spans="1:2" x14ac:dyDescent="0.25">
      <c r="A11108" s="57">
        <v>45101802</v>
      </c>
      <c r="B11108" s="58" t="s">
        <v>17553</v>
      </c>
    </row>
    <row r="11109" spans="1:2" x14ac:dyDescent="0.25">
      <c r="A11109" s="57">
        <v>45101803</v>
      </c>
      <c r="B11109" s="58" t="s">
        <v>5399</v>
      </c>
    </row>
    <row r="11110" spans="1:2" x14ac:dyDescent="0.25">
      <c r="A11110" s="57">
        <v>45101804</v>
      </c>
      <c r="B11110" s="58" t="s">
        <v>8966</v>
      </c>
    </row>
    <row r="11111" spans="1:2" x14ac:dyDescent="0.25">
      <c r="A11111" s="57">
        <v>45101805</v>
      </c>
      <c r="B11111" s="58" t="s">
        <v>12158</v>
      </c>
    </row>
    <row r="11112" spans="1:2" x14ac:dyDescent="0.25">
      <c r="A11112" s="57">
        <v>45101806</v>
      </c>
      <c r="B11112" s="58" t="s">
        <v>12260</v>
      </c>
    </row>
    <row r="11113" spans="1:2" x14ac:dyDescent="0.25">
      <c r="A11113" s="57">
        <v>45101807</v>
      </c>
      <c r="B11113" s="58" t="s">
        <v>13315</v>
      </c>
    </row>
    <row r="11114" spans="1:2" x14ac:dyDescent="0.25">
      <c r="A11114" s="57">
        <v>45101808</v>
      </c>
      <c r="B11114" s="58" t="s">
        <v>8333</v>
      </c>
    </row>
    <row r="11115" spans="1:2" x14ac:dyDescent="0.25">
      <c r="A11115" s="57">
        <v>45101901</v>
      </c>
      <c r="B11115" s="58" t="s">
        <v>2855</v>
      </c>
    </row>
    <row r="11116" spans="1:2" x14ac:dyDescent="0.25">
      <c r="A11116" s="57">
        <v>45101902</v>
      </c>
      <c r="B11116" s="58" t="s">
        <v>3337</v>
      </c>
    </row>
    <row r="11117" spans="1:2" x14ac:dyDescent="0.25">
      <c r="A11117" s="57">
        <v>45101903</v>
      </c>
      <c r="B11117" s="58" t="s">
        <v>1881</v>
      </c>
    </row>
    <row r="11118" spans="1:2" x14ac:dyDescent="0.25">
      <c r="A11118" s="57">
        <v>45101904</v>
      </c>
      <c r="B11118" s="58" t="s">
        <v>16779</v>
      </c>
    </row>
    <row r="11119" spans="1:2" x14ac:dyDescent="0.25">
      <c r="A11119" s="57">
        <v>45101905</v>
      </c>
      <c r="B11119" s="58" t="s">
        <v>4377</v>
      </c>
    </row>
    <row r="11120" spans="1:2" x14ac:dyDescent="0.25">
      <c r="A11120" s="57">
        <v>45102001</v>
      </c>
      <c r="B11120" s="58" t="s">
        <v>1380</v>
      </c>
    </row>
    <row r="11121" spans="1:2" x14ac:dyDescent="0.25">
      <c r="A11121" s="57">
        <v>45102002</v>
      </c>
      <c r="B11121" s="58" t="s">
        <v>15869</v>
      </c>
    </row>
    <row r="11122" spans="1:2" x14ac:dyDescent="0.25">
      <c r="A11122" s="57">
        <v>45102003</v>
      </c>
      <c r="B11122" s="58" t="s">
        <v>8385</v>
      </c>
    </row>
    <row r="11123" spans="1:2" x14ac:dyDescent="0.25">
      <c r="A11123" s="57">
        <v>45102004</v>
      </c>
      <c r="B11123" s="58" t="s">
        <v>3064</v>
      </c>
    </row>
    <row r="11124" spans="1:2" x14ac:dyDescent="0.25">
      <c r="A11124" s="57">
        <v>45102005</v>
      </c>
      <c r="B11124" s="58" t="s">
        <v>12587</v>
      </c>
    </row>
    <row r="11125" spans="1:2" x14ac:dyDescent="0.25">
      <c r="A11125" s="57">
        <v>45111501</v>
      </c>
      <c r="B11125" s="58" t="s">
        <v>4108</v>
      </c>
    </row>
    <row r="11126" spans="1:2" x14ac:dyDescent="0.25">
      <c r="A11126" s="57">
        <v>45111502</v>
      </c>
      <c r="B11126" s="58" t="s">
        <v>6733</v>
      </c>
    </row>
    <row r="11127" spans="1:2" x14ac:dyDescent="0.25">
      <c r="A11127" s="57">
        <v>45111503</v>
      </c>
      <c r="B11127" s="58" t="s">
        <v>132</v>
      </c>
    </row>
    <row r="11128" spans="1:2" x14ac:dyDescent="0.25">
      <c r="A11128" s="57">
        <v>45111504</v>
      </c>
      <c r="B11128" s="58" t="s">
        <v>11423</v>
      </c>
    </row>
    <row r="11129" spans="1:2" x14ac:dyDescent="0.25">
      <c r="A11129" s="57">
        <v>45111601</v>
      </c>
      <c r="B11129" s="58" t="s">
        <v>10690</v>
      </c>
    </row>
    <row r="11130" spans="1:2" x14ac:dyDescent="0.25">
      <c r="A11130" s="57">
        <v>45111602</v>
      </c>
      <c r="B11130" s="58" t="s">
        <v>12514</v>
      </c>
    </row>
    <row r="11131" spans="1:2" x14ac:dyDescent="0.25">
      <c r="A11131" s="57">
        <v>45111603</v>
      </c>
      <c r="B11131" s="58" t="s">
        <v>2684</v>
      </c>
    </row>
    <row r="11132" spans="1:2" x14ac:dyDescent="0.25">
      <c r="A11132" s="57">
        <v>45111604</v>
      </c>
      <c r="B11132" s="58" t="s">
        <v>928</v>
      </c>
    </row>
    <row r="11133" spans="1:2" x14ac:dyDescent="0.25">
      <c r="A11133" s="57">
        <v>45111605</v>
      </c>
      <c r="B11133" s="58" t="s">
        <v>8083</v>
      </c>
    </row>
    <row r="11134" spans="1:2" x14ac:dyDescent="0.25">
      <c r="A11134" s="57">
        <v>45111606</v>
      </c>
      <c r="B11134" s="58" t="s">
        <v>12193</v>
      </c>
    </row>
    <row r="11135" spans="1:2" x14ac:dyDescent="0.25">
      <c r="A11135" s="57">
        <v>45111607</v>
      </c>
      <c r="B11135" s="58" t="s">
        <v>17906</v>
      </c>
    </row>
    <row r="11136" spans="1:2" x14ac:dyDescent="0.25">
      <c r="A11136" s="57">
        <v>45111608</v>
      </c>
      <c r="B11136" s="58" t="s">
        <v>13633</v>
      </c>
    </row>
    <row r="11137" spans="1:2" x14ac:dyDescent="0.25">
      <c r="A11137" s="57">
        <v>45111609</v>
      </c>
      <c r="B11137" s="58" t="s">
        <v>17321</v>
      </c>
    </row>
    <row r="11138" spans="1:2" x14ac:dyDescent="0.25">
      <c r="A11138" s="57">
        <v>45111610</v>
      </c>
      <c r="B11138" s="58" t="s">
        <v>9082</v>
      </c>
    </row>
    <row r="11139" spans="1:2" x14ac:dyDescent="0.25">
      <c r="A11139" s="57">
        <v>45111612</v>
      </c>
      <c r="B11139" s="58" t="s">
        <v>2778</v>
      </c>
    </row>
    <row r="11140" spans="1:2" x14ac:dyDescent="0.25">
      <c r="A11140" s="57">
        <v>45111613</v>
      </c>
      <c r="B11140" s="58" t="s">
        <v>16364</v>
      </c>
    </row>
    <row r="11141" spans="1:2" x14ac:dyDescent="0.25">
      <c r="A11141" s="57">
        <v>45111614</v>
      </c>
      <c r="B11141" s="58" t="s">
        <v>9004</v>
      </c>
    </row>
    <row r="11142" spans="1:2" x14ac:dyDescent="0.25">
      <c r="A11142" s="57">
        <v>45111615</v>
      </c>
      <c r="B11142" s="58" t="s">
        <v>3208</v>
      </c>
    </row>
    <row r="11143" spans="1:2" x14ac:dyDescent="0.25">
      <c r="A11143" s="57">
        <v>45111616</v>
      </c>
      <c r="B11143" s="58" t="s">
        <v>14847</v>
      </c>
    </row>
    <row r="11144" spans="1:2" x14ac:dyDescent="0.25">
      <c r="A11144" s="57">
        <v>45111617</v>
      </c>
      <c r="B11144" s="58" t="s">
        <v>10637</v>
      </c>
    </row>
    <row r="11145" spans="1:2" x14ac:dyDescent="0.25">
      <c r="A11145" s="57">
        <v>45111618</v>
      </c>
      <c r="B11145" s="58" t="s">
        <v>9049</v>
      </c>
    </row>
    <row r="11146" spans="1:2" x14ac:dyDescent="0.25">
      <c r="A11146" s="57">
        <v>45111620</v>
      </c>
      <c r="B11146" s="58" t="s">
        <v>14500</v>
      </c>
    </row>
    <row r="11147" spans="1:2" x14ac:dyDescent="0.25">
      <c r="A11147" s="57">
        <v>45111701</v>
      </c>
      <c r="B11147" s="58" t="s">
        <v>14650</v>
      </c>
    </row>
    <row r="11148" spans="1:2" x14ac:dyDescent="0.25">
      <c r="A11148" s="57">
        <v>45111702</v>
      </c>
      <c r="B11148" s="58" t="s">
        <v>9085</v>
      </c>
    </row>
    <row r="11149" spans="1:2" x14ac:dyDescent="0.25">
      <c r="A11149" s="57">
        <v>45111703</v>
      </c>
      <c r="B11149" s="58" t="s">
        <v>2091</v>
      </c>
    </row>
    <row r="11150" spans="1:2" x14ac:dyDescent="0.25">
      <c r="A11150" s="57">
        <v>45111704</v>
      </c>
      <c r="B11150" s="58" t="s">
        <v>11114</v>
      </c>
    </row>
    <row r="11151" spans="1:2" x14ac:dyDescent="0.25">
      <c r="A11151" s="57">
        <v>45111705</v>
      </c>
      <c r="B11151" s="58" t="s">
        <v>2922</v>
      </c>
    </row>
    <row r="11152" spans="1:2" x14ac:dyDescent="0.25">
      <c r="A11152" s="57">
        <v>45111801</v>
      </c>
      <c r="B11152" s="58" t="s">
        <v>10295</v>
      </c>
    </row>
    <row r="11153" spans="1:2" x14ac:dyDescent="0.25">
      <c r="A11153" s="57">
        <v>45111802</v>
      </c>
      <c r="B11153" s="58" t="s">
        <v>3460</v>
      </c>
    </row>
    <row r="11154" spans="1:2" x14ac:dyDescent="0.25">
      <c r="A11154" s="57">
        <v>45111803</v>
      </c>
      <c r="B11154" s="58" t="s">
        <v>12737</v>
      </c>
    </row>
    <row r="11155" spans="1:2" x14ac:dyDescent="0.25">
      <c r="A11155" s="57">
        <v>45111804</v>
      </c>
      <c r="B11155" s="58" t="s">
        <v>12001</v>
      </c>
    </row>
    <row r="11156" spans="1:2" x14ac:dyDescent="0.25">
      <c r="A11156" s="57">
        <v>45111805</v>
      </c>
      <c r="B11156" s="58" t="s">
        <v>18706</v>
      </c>
    </row>
    <row r="11157" spans="1:2" x14ac:dyDescent="0.25">
      <c r="A11157" s="57">
        <v>45111806</v>
      </c>
      <c r="B11157" s="58" t="s">
        <v>15307</v>
      </c>
    </row>
    <row r="11158" spans="1:2" x14ac:dyDescent="0.25">
      <c r="A11158" s="57">
        <v>45111807</v>
      </c>
      <c r="B11158" s="58" t="s">
        <v>3704</v>
      </c>
    </row>
    <row r="11159" spans="1:2" x14ac:dyDescent="0.25">
      <c r="A11159" s="57">
        <v>45111808</v>
      </c>
      <c r="B11159" s="58" t="s">
        <v>15057</v>
      </c>
    </row>
    <row r="11160" spans="1:2" x14ac:dyDescent="0.25">
      <c r="A11160" s="57">
        <v>45111809</v>
      </c>
      <c r="B11160" s="58" t="s">
        <v>8365</v>
      </c>
    </row>
    <row r="11161" spans="1:2" x14ac:dyDescent="0.25">
      <c r="A11161" s="57">
        <v>45111810</v>
      </c>
      <c r="B11161" s="58" t="s">
        <v>3668</v>
      </c>
    </row>
    <row r="11162" spans="1:2" x14ac:dyDescent="0.25">
      <c r="A11162" s="57">
        <v>45111901</v>
      </c>
      <c r="B11162" s="58" t="s">
        <v>11744</v>
      </c>
    </row>
    <row r="11163" spans="1:2" x14ac:dyDescent="0.25">
      <c r="A11163" s="57">
        <v>45111902</v>
      </c>
      <c r="B11163" s="58" t="s">
        <v>18359</v>
      </c>
    </row>
    <row r="11164" spans="1:2" x14ac:dyDescent="0.25">
      <c r="A11164" s="57">
        <v>45112001</v>
      </c>
      <c r="B11164" s="58" t="s">
        <v>16554</v>
      </c>
    </row>
    <row r="11165" spans="1:2" x14ac:dyDescent="0.25">
      <c r="A11165" s="57">
        <v>45112002</v>
      </c>
      <c r="B11165" s="58" t="s">
        <v>17945</v>
      </c>
    </row>
    <row r="11166" spans="1:2" x14ac:dyDescent="0.25">
      <c r="A11166" s="57">
        <v>45112003</v>
      </c>
      <c r="B11166" s="58" t="s">
        <v>9755</v>
      </c>
    </row>
    <row r="11167" spans="1:2" x14ac:dyDescent="0.25">
      <c r="A11167" s="57">
        <v>45112004</v>
      </c>
      <c r="B11167" s="58" t="s">
        <v>16711</v>
      </c>
    </row>
    <row r="11168" spans="1:2" x14ac:dyDescent="0.25">
      <c r="A11168" s="57">
        <v>45121501</v>
      </c>
      <c r="B11168" s="58" t="s">
        <v>3679</v>
      </c>
    </row>
    <row r="11169" spans="1:2" x14ac:dyDescent="0.25">
      <c r="A11169" s="57">
        <v>45121502</v>
      </c>
      <c r="B11169" s="58" t="s">
        <v>15493</v>
      </c>
    </row>
    <row r="11170" spans="1:2" x14ac:dyDescent="0.25">
      <c r="A11170" s="57">
        <v>45121503</v>
      </c>
      <c r="B11170" s="58" t="s">
        <v>7465</v>
      </c>
    </row>
    <row r="11171" spans="1:2" x14ac:dyDescent="0.25">
      <c r="A11171" s="57">
        <v>45121504</v>
      </c>
      <c r="B11171" s="58" t="s">
        <v>16121</v>
      </c>
    </row>
    <row r="11172" spans="1:2" x14ac:dyDescent="0.25">
      <c r="A11172" s="57">
        <v>45121505</v>
      </c>
      <c r="B11172" s="58" t="s">
        <v>13903</v>
      </c>
    </row>
    <row r="11173" spans="1:2" x14ac:dyDescent="0.25">
      <c r="A11173" s="57">
        <v>45121506</v>
      </c>
      <c r="B11173" s="58" t="s">
        <v>13368</v>
      </c>
    </row>
    <row r="11174" spans="1:2" x14ac:dyDescent="0.25">
      <c r="A11174" s="57">
        <v>45121510</v>
      </c>
      <c r="B11174" s="58" t="s">
        <v>5516</v>
      </c>
    </row>
    <row r="11175" spans="1:2" x14ac:dyDescent="0.25">
      <c r="A11175" s="57">
        <v>45121511</v>
      </c>
      <c r="B11175" s="58" t="s">
        <v>8251</v>
      </c>
    </row>
    <row r="11176" spans="1:2" x14ac:dyDescent="0.25">
      <c r="A11176" s="57">
        <v>45121512</v>
      </c>
      <c r="B11176" s="58" t="s">
        <v>5840</v>
      </c>
    </row>
    <row r="11177" spans="1:2" x14ac:dyDescent="0.25">
      <c r="A11177" s="57">
        <v>45121513</v>
      </c>
      <c r="B11177" s="58" t="s">
        <v>18093</v>
      </c>
    </row>
    <row r="11178" spans="1:2" x14ac:dyDescent="0.25">
      <c r="A11178" s="57">
        <v>45121514</v>
      </c>
      <c r="B11178" s="58" t="s">
        <v>7686</v>
      </c>
    </row>
    <row r="11179" spans="1:2" x14ac:dyDescent="0.25">
      <c r="A11179" s="57">
        <v>45121515</v>
      </c>
      <c r="B11179" s="58" t="s">
        <v>2607</v>
      </c>
    </row>
    <row r="11180" spans="1:2" x14ac:dyDescent="0.25">
      <c r="A11180" s="57">
        <v>45121516</v>
      </c>
      <c r="B11180" s="58" t="s">
        <v>11497</v>
      </c>
    </row>
    <row r="11181" spans="1:2" x14ac:dyDescent="0.25">
      <c r="A11181" s="57">
        <v>45121517</v>
      </c>
      <c r="B11181" s="58" t="s">
        <v>5296</v>
      </c>
    </row>
    <row r="11182" spans="1:2" x14ac:dyDescent="0.25">
      <c r="A11182" s="57">
        <v>45121518</v>
      </c>
      <c r="B11182" s="58" t="s">
        <v>13579</v>
      </c>
    </row>
    <row r="11183" spans="1:2" x14ac:dyDescent="0.25">
      <c r="A11183" s="57">
        <v>45121519</v>
      </c>
      <c r="B11183" s="58" t="s">
        <v>14841</v>
      </c>
    </row>
    <row r="11184" spans="1:2" x14ac:dyDescent="0.25">
      <c r="A11184" s="57">
        <v>45121520</v>
      </c>
      <c r="B11184" s="58" t="s">
        <v>11578</v>
      </c>
    </row>
    <row r="11185" spans="1:2" x14ac:dyDescent="0.25">
      <c r="A11185" s="57">
        <v>45121601</v>
      </c>
      <c r="B11185" s="58" t="s">
        <v>3800</v>
      </c>
    </row>
    <row r="11186" spans="1:2" x14ac:dyDescent="0.25">
      <c r="A11186" s="57">
        <v>45121602</v>
      </c>
      <c r="B11186" s="58" t="s">
        <v>10138</v>
      </c>
    </row>
    <row r="11187" spans="1:2" x14ac:dyDescent="0.25">
      <c r="A11187" s="57">
        <v>45121603</v>
      </c>
      <c r="B11187" s="58" t="s">
        <v>5057</v>
      </c>
    </row>
    <row r="11188" spans="1:2" x14ac:dyDescent="0.25">
      <c r="A11188" s="57">
        <v>45121604</v>
      </c>
      <c r="B11188" s="58" t="s">
        <v>18380</v>
      </c>
    </row>
    <row r="11189" spans="1:2" x14ac:dyDescent="0.25">
      <c r="A11189" s="57">
        <v>45121605</v>
      </c>
      <c r="B11189" s="58" t="s">
        <v>8463</v>
      </c>
    </row>
    <row r="11190" spans="1:2" x14ac:dyDescent="0.25">
      <c r="A11190" s="57">
        <v>45121606</v>
      </c>
      <c r="B11190" s="58" t="s">
        <v>201</v>
      </c>
    </row>
    <row r="11191" spans="1:2" x14ac:dyDescent="0.25">
      <c r="A11191" s="57">
        <v>45121607</v>
      </c>
      <c r="B11191" s="58" t="s">
        <v>18302</v>
      </c>
    </row>
    <row r="11192" spans="1:2" x14ac:dyDescent="0.25">
      <c r="A11192" s="57">
        <v>45121608</v>
      </c>
      <c r="B11192" s="58" t="s">
        <v>13971</v>
      </c>
    </row>
    <row r="11193" spans="1:2" x14ac:dyDescent="0.25">
      <c r="A11193" s="57">
        <v>45121609</v>
      </c>
      <c r="B11193" s="58" t="s">
        <v>17534</v>
      </c>
    </row>
    <row r="11194" spans="1:2" x14ac:dyDescent="0.25">
      <c r="A11194" s="57">
        <v>45121610</v>
      </c>
      <c r="B11194" s="58" t="s">
        <v>13183</v>
      </c>
    </row>
    <row r="11195" spans="1:2" x14ac:dyDescent="0.25">
      <c r="A11195" s="57">
        <v>45121611</v>
      </c>
      <c r="B11195" s="58" t="s">
        <v>7767</v>
      </c>
    </row>
    <row r="11196" spans="1:2" x14ac:dyDescent="0.25">
      <c r="A11196" s="57">
        <v>45121612</v>
      </c>
      <c r="B11196" s="58" t="s">
        <v>3878</v>
      </c>
    </row>
    <row r="11197" spans="1:2" x14ac:dyDescent="0.25">
      <c r="A11197" s="57">
        <v>45121613</v>
      </c>
      <c r="B11197" s="58" t="s">
        <v>6344</v>
      </c>
    </row>
    <row r="11198" spans="1:2" x14ac:dyDescent="0.25">
      <c r="A11198" s="57">
        <v>45121614</v>
      </c>
      <c r="B11198" s="58" t="s">
        <v>13254</v>
      </c>
    </row>
    <row r="11199" spans="1:2" x14ac:dyDescent="0.25">
      <c r="A11199" s="57">
        <v>45121615</v>
      </c>
      <c r="B11199" s="58" t="s">
        <v>7502</v>
      </c>
    </row>
    <row r="11200" spans="1:2" x14ac:dyDescent="0.25">
      <c r="A11200" s="57">
        <v>45121616</v>
      </c>
      <c r="B11200" s="58" t="s">
        <v>18535</v>
      </c>
    </row>
    <row r="11201" spans="1:2" x14ac:dyDescent="0.25">
      <c r="A11201" s="57">
        <v>45121617</v>
      </c>
      <c r="B11201" s="58" t="s">
        <v>5697</v>
      </c>
    </row>
    <row r="11202" spans="1:2" x14ac:dyDescent="0.25">
      <c r="A11202" s="57">
        <v>45121618</v>
      </c>
      <c r="B11202" s="58" t="s">
        <v>6493</v>
      </c>
    </row>
    <row r="11203" spans="1:2" x14ac:dyDescent="0.25">
      <c r="A11203" s="57">
        <v>45121619</v>
      </c>
      <c r="B11203" s="58" t="s">
        <v>9740</v>
      </c>
    </row>
    <row r="11204" spans="1:2" x14ac:dyDescent="0.25">
      <c r="A11204" s="57">
        <v>45121620</v>
      </c>
      <c r="B11204" s="58" t="s">
        <v>8030</v>
      </c>
    </row>
    <row r="11205" spans="1:2" x14ac:dyDescent="0.25">
      <c r="A11205" s="57">
        <v>45121621</v>
      </c>
      <c r="B11205" s="58" t="s">
        <v>15952</v>
      </c>
    </row>
    <row r="11206" spans="1:2" x14ac:dyDescent="0.25">
      <c r="A11206" s="57">
        <v>45121622</v>
      </c>
      <c r="B11206" s="58" t="s">
        <v>10817</v>
      </c>
    </row>
    <row r="11207" spans="1:2" x14ac:dyDescent="0.25">
      <c r="A11207" s="57">
        <v>45121623</v>
      </c>
      <c r="B11207" s="58" t="s">
        <v>15286</v>
      </c>
    </row>
    <row r="11208" spans="1:2" x14ac:dyDescent="0.25">
      <c r="A11208" s="57">
        <v>45121701</v>
      </c>
      <c r="B11208" s="58" t="s">
        <v>3341</v>
      </c>
    </row>
    <row r="11209" spans="1:2" x14ac:dyDescent="0.25">
      <c r="A11209" s="57">
        <v>45121702</v>
      </c>
      <c r="B11209" s="58" t="s">
        <v>11932</v>
      </c>
    </row>
    <row r="11210" spans="1:2" x14ac:dyDescent="0.25">
      <c r="A11210" s="57">
        <v>45121703</v>
      </c>
      <c r="B11210" s="58" t="s">
        <v>16889</v>
      </c>
    </row>
    <row r="11211" spans="1:2" x14ac:dyDescent="0.25">
      <c r="A11211" s="57">
        <v>45121704</v>
      </c>
      <c r="B11211" s="58" t="s">
        <v>4841</v>
      </c>
    </row>
    <row r="11212" spans="1:2" x14ac:dyDescent="0.25">
      <c r="A11212" s="57">
        <v>45121705</v>
      </c>
      <c r="B11212" s="58" t="s">
        <v>10329</v>
      </c>
    </row>
    <row r="11213" spans="1:2" x14ac:dyDescent="0.25">
      <c r="A11213" s="57">
        <v>45121706</v>
      </c>
      <c r="B11213" s="58" t="s">
        <v>4979</v>
      </c>
    </row>
    <row r="11214" spans="1:2" x14ac:dyDescent="0.25">
      <c r="A11214" s="57">
        <v>45121801</v>
      </c>
      <c r="B11214" s="58" t="s">
        <v>16289</v>
      </c>
    </row>
    <row r="11215" spans="1:2" x14ac:dyDescent="0.25">
      <c r="A11215" s="57">
        <v>45121802</v>
      </c>
      <c r="B11215" s="58" t="s">
        <v>8221</v>
      </c>
    </row>
    <row r="11216" spans="1:2" x14ac:dyDescent="0.25">
      <c r="A11216" s="57">
        <v>45121803</v>
      </c>
      <c r="B11216" s="58" t="s">
        <v>1851</v>
      </c>
    </row>
    <row r="11217" spans="1:2" x14ac:dyDescent="0.25">
      <c r="A11217" s="57">
        <v>45121804</v>
      </c>
      <c r="B11217" s="58" t="s">
        <v>4400</v>
      </c>
    </row>
    <row r="11218" spans="1:2" x14ac:dyDescent="0.25">
      <c r="A11218" s="57">
        <v>45121805</v>
      </c>
      <c r="B11218" s="58" t="s">
        <v>13387</v>
      </c>
    </row>
    <row r="11219" spans="1:2" x14ac:dyDescent="0.25">
      <c r="A11219" s="57">
        <v>45121806</v>
      </c>
      <c r="B11219" s="58" t="s">
        <v>11372</v>
      </c>
    </row>
    <row r="11220" spans="1:2" x14ac:dyDescent="0.25">
      <c r="A11220" s="57">
        <v>45121807</v>
      </c>
      <c r="B11220" s="58" t="s">
        <v>4760</v>
      </c>
    </row>
    <row r="11221" spans="1:2" x14ac:dyDescent="0.25">
      <c r="A11221" s="57">
        <v>45121808</v>
      </c>
      <c r="B11221" s="58" t="s">
        <v>5690</v>
      </c>
    </row>
    <row r="11222" spans="1:2" x14ac:dyDescent="0.25">
      <c r="A11222" s="57">
        <v>45121809</v>
      </c>
      <c r="B11222" s="58" t="s">
        <v>8929</v>
      </c>
    </row>
    <row r="11223" spans="1:2" x14ac:dyDescent="0.25">
      <c r="A11223" s="57">
        <v>45121810</v>
      </c>
      <c r="B11223" s="58" t="s">
        <v>9463</v>
      </c>
    </row>
    <row r="11224" spans="1:2" x14ac:dyDescent="0.25">
      <c r="A11224" s="57">
        <v>45131501</v>
      </c>
      <c r="B11224" s="58" t="s">
        <v>5218</v>
      </c>
    </row>
    <row r="11225" spans="1:2" x14ac:dyDescent="0.25">
      <c r="A11225" s="57">
        <v>45131502</v>
      </c>
      <c r="B11225" s="58" t="s">
        <v>1113</v>
      </c>
    </row>
    <row r="11226" spans="1:2" x14ac:dyDescent="0.25">
      <c r="A11226" s="57">
        <v>45131503</v>
      </c>
      <c r="B11226" s="58" t="s">
        <v>6659</v>
      </c>
    </row>
    <row r="11227" spans="1:2" x14ac:dyDescent="0.25">
      <c r="A11227" s="57">
        <v>45131505</v>
      </c>
      <c r="B11227" s="58" t="s">
        <v>5467</v>
      </c>
    </row>
    <row r="11228" spans="1:2" x14ac:dyDescent="0.25">
      <c r="A11228" s="57">
        <v>45131601</v>
      </c>
      <c r="B11228" s="58" t="s">
        <v>7417</v>
      </c>
    </row>
    <row r="11229" spans="1:2" x14ac:dyDescent="0.25">
      <c r="A11229" s="57">
        <v>45131604</v>
      </c>
      <c r="B11229" s="58" t="s">
        <v>10902</v>
      </c>
    </row>
    <row r="11230" spans="1:2" x14ac:dyDescent="0.25">
      <c r="A11230" s="57">
        <v>45131701</v>
      </c>
      <c r="B11230" s="58" t="s">
        <v>4032</v>
      </c>
    </row>
    <row r="11231" spans="1:2" x14ac:dyDescent="0.25">
      <c r="A11231" s="57">
        <v>45141501</v>
      </c>
      <c r="B11231" s="58" t="s">
        <v>7786</v>
      </c>
    </row>
    <row r="11232" spans="1:2" x14ac:dyDescent="0.25">
      <c r="A11232" s="57">
        <v>45141502</v>
      </c>
      <c r="B11232" s="58" t="s">
        <v>11304</v>
      </c>
    </row>
    <row r="11233" spans="1:2" x14ac:dyDescent="0.25">
      <c r="A11233" s="57">
        <v>45141601</v>
      </c>
      <c r="B11233" s="58" t="s">
        <v>12197</v>
      </c>
    </row>
    <row r="11234" spans="1:2" x14ac:dyDescent="0.25">
      <c r="A11234" s="57">
        <v>45141602</v>
      </c>
      <c r="B11234" s="58" t="s">
        <v>11401</v>
      </c>
    </row>
    <row r="11235" spans="1:2" x14ac:dyDescent="0.25">
      <c r="A11235" s="57">
        <v>45141603</v>
      </c>
      <c r="B11235" s="58" t="s">
        <v>13488</v>
      </c>
    </row>
    <row r="11236" spans="1:2" x14ac:dyDescent="0.25">
      <c r="A11236" s="57">
        <v>46101501</v>
      </c>
      <c r="B11236" s="58" t="s">
        <v>3720</v>
      </c>
    </row>
    <row r="11237" spans="1:2" x14ac:dyDescent="0.25">
      <c r="A11237" s="57">
        <v>46101502</v>
      </c>
      <c r="B11237" s="58" t="s">
        <v>16717</v>
      </c>
    </row>
    <row r="11238" spans="1:2" x14ac:dyDescent="0.25">
      <c r="A11238" s="57">
        <v>46101503</v>
      </c>
      <c r="B11238" s="58" t="s">
        <v>9014</v>
      </c>
    </row>
    <row r="11239" spans="1:2" x14ac:dyDescent="0.25">
      <c r="A11239" s="57">
        <v>46101504</v>
      </c>
      <c r="B11239" s="58" t="s">
        <v>6104</v>
      </c>
    </row>
    <row r="11240" spans="1:2" x14ac:dyDescent="0.25">
      <c r="A11240" s="57">
        <v>46101505</v>
      </c>
      <c r="B11240" s="58" t="s">
        <v>17006</v>
      </c>
    </row>
    <row r="11241" spans="1:2" x14ac:dyDescent="0.25">
      <c r="A11241" s="57">
        <v>46101506</v>
      </c>
      <c r="B11241" s="58" t="s">
        <v>4975</v>
      </c>
    </row>
    <row r="11242" spans="1:2" x14ac:dyDescent="0.25">
      <c r="A11242" s="57">
        <v>46101601</v>
      </c>
      <c r="B11242" s="58" t="s">
        <v>6159</v>
      </c>
    </row>
    <row r="11243" spans="1:2" x14ac:dyDescent="0.25">
      <c r="A11243" s="57">
        <v>46101701</v>
      </c>
      <c r="B11243" s="58" t="s">
        <v>15853</v>
      </c>
    </row>
    <row r="11244" spans="1:2" x14ac:dyDescent="0.25">
      <c r="A11244" s="57">
        <v>46101702</v>
      </c>
      <c r="B11244" s="58" t="s">
        <v>6662</v>
      </c>
    </row>
    <row r="11245" spans="1:2" x14ac:dyDescent="0.25">
      <c r="A11245" s="57">
        <v>46101801</v>
      </c>
      <c r="B11245" s="58" t="s">
        <v>8259</v>
      </c>
    </row>
    <row r="11246" spans="1:2" x14ac:dyDescent="0.25">
      <c r="A11246" s="57">
        <v>46111501</v>
      </c>
      <c r="B11246" s="58" t="s">
        <v>2256</v>
      </c>
    </row>
    <row r="11247" spans="1:2" x14ac:dyDescent="0.25">
      <c r="A11247" s="57">
        <v>46111502</v>
      </c>
      <c r="B11247" s="58" t="s">
        <v>18426</v>
      </c>
    </row>
    <row r="11248" spans="1:2" x14ac:dyDescent="0.25">
      <c r="A11248" s="57">
        <v>46111503</v>
      </c>
      <c r="B11248" s="58" t="s">
        <v>1694</v>
      </c>
    </row>
    <row r="11249" spans="1:2" x14ac:dyDescent="0.25">
      <c r="A11249" s="57">
        <v>46111601</v>
      </c>
      <c r="B11249" s="58" t="s">
        <v>16604</v>
      </c>
    </row>
    <row r="11250" spans="1:2" x14ac:dyDescent="0.25">
      <c r="A11250" s="57">
        <v>46111602</v>
      </c>
      <c r="B11250" s="58" t="s">
        <v>1412</v>
      </c>
    </row>
    <row r="11251" spans="1:2" x14ac:dyDescent="0.25">
      <c r="A11251" s="57">
        <v>46111701</v>
      </c>
      <c r="B11251" s="58" t="s">
        <v>9111</v>
      </c>
    </row>
    <row r="11252" spans="1:2" x14ac:dyDescent="0.25">
      <c r="A11252" s="57">
        <v>46111702</v>
      </c>
      <c r="B11252" s="58" t="s">
        <v>16037</v>
      </c>
    </row>
    <row r="11253" spans="1:2" x14ac:dyDescent="0.25">
      <c r="A11253" s="57">
        <v>46111801</v>
      </c>
      <c r="B11253" s="58" t="s">
        <v>9519</v>
      </c>
    </row>
    <row r="11254" spans="1:2" x14ac:dyDescent="0.25">
      <c r="A11254" s="57">
        <v>46121501</v>
      </c>
      <c r="B11254" s="58" t="s">
        <v>8452</v>
      </c>
    </row>
    <row r="11255" spans="1:2" x14ac:dyDescent="0.25">
      <c r="A11255" s="57">
        <v>46121502</v>
      </c>
      <c r="B11255" s="58" t="s">
        <v>5324</v>
      </c>
    </row>
    <row r="11256" spans="1:2" x14ac:dyDescent="0.25">
      <c r="A11256" s="57">
        <v>46121503</v>
      </c>
      <c r="B11256" s="58" t="s">
        <v>5286</v>
      </c>
    </row>
    <row r="11257" spans="1:2" x14ac:dyDescent="0.25">
      <c r="A11257" s="57">
        <v>46121504</v>
      </c>
      <c r="B11257" s="58" t="s">
        <v>9290</v>
      </c>
    </row>
    <row r="11258" spans="1:2" x14ac:dyDescent="0.25">
      <c r="A11258" s="57">
        <v>46121505</v>
      </c>
      <c r="B11258" s="58" t="s">
        <v>8330</v>
      </c>
    </row>
    <row r="11259" spans="1:2" x14ac:dyDescent="0.25">
      <c r="A11259" s="57">
        <v>46121506</v>
      </c>
      <c r="B11259" s="58" t="s">
        <v>11526</v>
      </c>
    </row>
    <row r="11260" spans="1:2" x14ac:dyDescent="0.25">
      <c r="A11260" s="57">
        <v>46121507</v>
      </c>
      <c r="B11260" s="58" t="s">
        <v>8265</v>
      </c>
    </row>
    <row r="11261" spans="1:2" x14ac:dyDescent="0.25">
      <c r="A11261" s="57">
        <v>46121508</v>
      </c>
      <c r="B11261" s="58" t="s">
        <v>11425</v>
      </c>
    </row>
    <row r="11262" spans="1:2" x14ac:dyDescent="0.25">
      <c r="A11262" s="57">
        <v>46121509</v>
      </c>
      <c r="B11262" s="58" t="s">
        <v>6983</v>
      </c>
    </row>
    <row r="11263" spans="1:2" x14ac:dyDescent="0.25">
      <c r="A11263" s="57">
        <v>46121510</v>
      </c>
      <c r="B11263" s="58" t="s">
        <v>18230</v>
      </c>
    </row>
    <row r="11264" spans="1:2" x14ac:dyDescent="0.25">
      <c r="A11264" s="57">
        <v>46121511</v>
      </c>
      <c r="B11264" s="58" t="s">
        <v>16031</v>
      </c>
    </row>
    <row r="11265" spans="1:2" x14ac:dyDescent="0.25">
      <c r="A11265" s="57">
        <v>46121512</v>
      </c>
      <c r="B11265" s="58" t="s">
        <v>14913</v>
      </c>
    </row>
    <row r="11266" spans="1:2" x14ac:dyDescent="0.25">
      <c r="A11266" s="57">
        <v>46121601</v>
      </c>
      <c r="B11266" s="58" t="s">
        <v>14709</v>
      </c>
    </row>
    <row r="11267" spans="1:2" x14ac:dyDescent="0.25">
      <c r="A11267" s="57">
        <v>46121602</v>
      </c>
      <c r="B11267" s="58" t="s">
        <v>3318</v>
      </c>
    </row>
    <row r="11268" spans="1:2" x14ac:dyDescent="0.25">
      <c r="A11268" s="57">
        <v>46121603</v>
      </c>
      <c r="B11268" s="58" t="s">
        <v>15233</v>
      </c>
    </row>
    <row r="11269" spans="1:2" x14ac:dyDescent="0.25">
      <c r="A11269" s="57">
        <v>46121604</v>
      </c>
      <c r="B11269" s="58" t="s">
        <v>13683</v>
      </c>
    </row>
    <row r="11270" spans="1:2" x14ac:dyDescent="0.25">
      <c r="A11270" s="57">
        <v>46121605</v>
      </c>
      <c r="B11270" s="58" t="s">
        <v>16174</v>
      </c>
    </row>
    <row r="11271" spans="1:2" x14ac:dyDescent="0.25">
      <c r="A11271" s="57">
        <v>46131501</v>
      </c>
      <c r="B11271" s="58" t="s">
        <v>13879</v>
      </c>
    </row>
    <row r="11272" spans="1:2" x14ac:dyDescent="0.25">
      <c r="A11272" s="57">
        <v>46131502</v>
      </c>
      <c r="B11272" s="58" t="s">
        <v>10981</v>
      </c>
    </row>
    <row r="11273" spans="1:2" x14ac:dyDescent="0.25">
      <c r="A11273" s="57">
        <v>46131503</v>
      </c>
      <c r="B11273" s="58" t="s">
        <v>7859</v>
      </c>
    </row>
    <row r="11274" spans="1:2" x14ac:dyDescent="0.25">
      <c r="A11274" s="57">
        <v>46131504</v>
      </c>
      <c r="B11274" s="58" t="s">
        <v>9306</v>
      </c>
    </row>
    <row r="11275" spans="1:2" x14ac:dyDescent="0.25">
      <c r="A11275" s="57">
        <v>46131505</v>
      </c>
      <c r="B11275" s="58" t="s">
        <v>5068</v>
      </c>
    </row>
    <row r="11276" spans="1:2" x14ac:dyDescent="0.25">
      <c r="A11276" s="57">
        <v>46131601</v>
      </c>
      <c r="B11276" s="58" t="s">
        <v>14119</v>
      </c>
    </row>
    <row r="11277" spans="1:2" x14ac:dyDescent="0.25">
      <c r="A11277" s="57">
        <v>46131602</v>
      </c>
      <c r="B11277" s="58" t="s">
        <v>16527</v>
      </c>
    </row>
    <row r="11278" spans="1:2" x14ac:dyDescent="0.25">
      <c r="A11278" s="57">
        <v>46131603</v>
      </c>
      <c r="B11278" s="58" t="s">
        <v>17341</v>
      </c>
    </row>
    <row r="11279" spans="1:2" x14ac:dyDescent="0.25">
      <c r="A11279" s="57">
        <v>46131604</v>
      </c>
      <c r="B11279" s="58" t="s">
        <v>13684</v>
      </c>
    </row>
    <row r="11280" spans="1:2" x14ac:dyDescent="0.25">
      <c r="A11280" s="57">
        <v>46141501</v>
      </c>
      <c r="B11280" s="58" t="s">
        <v>905</v>
      </c>
    </row>
    <row r="11281" spans="1:2" x14ac:dyDescent="0.25">
      <c r="A11281" s="57">
        <v>46141502</v>
      </c>
      <c r="B11281" s="58" t="s">
        <v>8954</v>
      </c>
    </row>
    <row r="11282" spans="1:2" x14ac:dyDescent="0.25">
      <c r="A11282" s="57">
        <v>46151501</v>
      </c>
      <c r="B11282" s="58" t="s">
        <v>370</v>
      </c>
    </row>
    <row r="11283" spans="1:2" x14ac:dyDescent="0.25">
      <c r="A11283" s="57">
        <v>46151502</v>
      </c>
      <c r="B11283" s="58" t="s">
        <v>6566</v>
      </c>
    </row>
    <row r="11284" spans="1:2" x14ac:dyDescent="0.25">
      <c r="A11284" s="57">
        <v>46151503</v>
      </c>
      <c r="B11284" s="58" t="s">
        <v>9361</v>
      </c>
    </row>
    <row r="11285" spans="1:2" x14ac:dyDescent="0.25">
      <c r="A11285" s="57">
        <v>46151504</v>
      </c>
      <c r="B11285" s="58" t="s">
        <v>6442</v>
      </c>
    </row>
    <row r="11286" spans="1:2" x14ac:dyDescent="0.25">
      <c r="A11286" s="57">
        <v>46151505</v>
      </c>
      <c r="B11286" s="58" t="s">
        <v>3924</v>
      </c>
    </row>
    <row r="11287" spans="1:2" x14ac:dyDescent="0.25">
      <c r="A11287" s="57">
        <v>46151506</v>
      </c>
      <c r="B11287" s="58" t="s">
        <v>15719</v>
      </c>
    </row>
    <row r="11288" spans="1:2" x14ac:dyDescent="0.25">
      <c r="A11288" s="57">
        <v>46151507</v>
      </c>
      <c r="B11288" s="58" t="s">
        <v>15902</v>
      </c>
    </row>
    <row r="11289" spans="1:2" x14ac:dyDescent="0.25">
      <c r="A11289" s="57">
        <v>46151601</v>
      </c>
      <c r="B11289" s="58" t="s">
        <v>8998</v>
      </c>
    </row>
    <row r="11290" spans="1:2" x14ac:dyDescent="0.25">
      <c r="A11290" s="57">
        <v>46151602</v>
      </c>
      <c r="B11290" s="58" t="s">
        <v>1997</v>
      </c>
    </row>
    <row r="11291" spans="1:2" x14ac:dyDescent="0.25">
      <c r="A11291" s="57">
        <v>46151604</v>
      </c>
      <c r="B11291" s="58" t="s">
        <v>17197</v>
      </c>
    </row>
    <row r="11292" spans="1:2" x14ac:dyDescent="0.25">
      <c r="A11292" s="57">
        <v>46151605</v>
      </c>
      <c r="B11292" s="58" t="s">
        <v>6521</v>
      </c>
    </row>
    <row r="11293" spans="1:2" x14ac:dyDescent="0.25">
      <c r="A11293" s="57">
        <v>46151606</v>
      </c>
      <c r="B11293" s="58" t="s">
        <v>16046</v>
      </c>
    </row>
    <row r="11294" spans="1:2" x14ac:dyDescent="0.25">
      <c r="A11294" s="57">
        <v>46151607</v>
      </c>
      <c r="B11294" s="58" t="s">
        <v>18045</v>
      </c>
    </row>
    <row r="11295" spans="1:2" x14ac:dyDescent="0.25">
      <c r="A11295" s="57">
        <v>46151702</v>
      </c>
      <c r="B11295" s="58" t="s">
        <v>8425</v>
      </c>
    </row>
    <row r="11296" spans="1:2" x14ac:dyDescent="0.25">
      <c r="A11296" s="57">
        <v>46151703</v>
      </c>
      <c r="B11296" s="58" t="s">
        <v>10948</v>
      </c>
    </row>
    <row r="11297" spans="1:2" x14ac:dyDescent="0.25">
      <c r="A11297" s="57">
        <v>46151704</v>
      </c>
      <c r="B11297" s="58" t="s">
        <v>4458</v>
      </c>
    </row>
    <row r="11298" spans="1:2" x14ac:dyDescent="0.25">
      <c r="A11298" s="57">
        <v>46151705</v>
      </c>
      <c r="B11298" s="58" t="s">
        <v>3327</v>
      </c>
    </row>
    <row r="11299" spans="1:2" x14ac:dyDescent="0.25">
      <c r="A11299" s="57">
        <v>46151706</v>
      </c>
      <c r="B11299" s="58" t="s">
        <v>12632</v>
      </c>
    </row>
    <row r="11300" spans="1:2" x14ac:dyDescent="0.25">
      <c r="A11300" s="57">
        <v>46151707</v>
      </c>
      <c r="B11300" s="58" t="s">
        <v>14806</v>
      </c>
    </row>
    <row r="11301" spans="1:2" x14ac:dyDescent="0.25">
      <c r="A11301" s="57">
        <v>46151708</v>
      </c>
      <c r="B11301" s="58" t="s">
        <v>14043</v>
      </c>
    </row>
    <row r="11302" spans="1:2" x14ac:dyDescent="0.25">
      <c r="A11302" s="57">
        <v>46151709</v>
      </c>
      <c r="B11302" s="58" t="s">
        <v>14896</v>
      </c>
    </row>
    <row r="11303" spans="1:2" x14ac:dyDescent="0.25">
      <c r="A11303" s="57">
        <v>46151710</v>
      </c>
      <c r="B11303" s="58" t="s">
        <v>10419</v>
      </c>
    </row>
    <row r="11304" spans="1:2" x14ac:dyDescent="0.25">
      <c r="A11304" s="57">
        <v>46151711</v>
      </c>
      <c r="B11304" s="58" t="s">
        <v>13202</v>
      </c>
    </row>
    <row r="11305" spans="1:2" x14ac:dyDescent="0.25">
      <c r="A11305" s="57">
        <v>46151712</v>
      </c>
      <c r="B11305" s="58" t="s">
        <v>11921</v>
      </c>
    </row>
    <row r="11306" spans="1:2" x14ac:dyDescent="0.25">
      <c r="A11306" s="57">
        <v>46151713</v>
      </c>
      <c r="B11306" s="58" t="s">
        <v>4195</v>
      </c>
    </row>
    <row r="11307" spans="1:2" x14ac:dyDescent="0.25">
      <c r="A11307" s="57">
        <v>46151714</v>
      </c>
      <c r="B11307" s="58" t="s">
        <v>18148</v>
      </c>
    </row>
    <row r="11308" spans="1:2" x14ac:dyDescent="0.25">
      <c r="A11308" s="57">
        <v>46151715</v>
      </c>
      <c r="B11308" s="58" t="s">
        <v>8604</v>
      </c>
    </row>
    <row r="11309" spans="1:2" x14ac:dyDescent="0.25">
      <c r="A11309" s="57">
        <v>46161501</v>
      </c>
      <c r="B11309" s="58" t="s">
        <v>3368</v>
      </c>
    </row>
    <row r="11310" spans="1:2" x14ac:dyDescent="0.25">
      <c r="A11310" s="57">
        <v>46161502</v>
      </c>
      <c r="B11310" s="58" t="s">
        <v>12317</v>
      </c>
    </row>
    <row r="11311" spans="1:2" x14ac:dyDescent="0.25">
      <c r="A11311" s="57">
        <v>46161503</v>
      </c>
      <c r="B11311" s="58" t="s">
        <v>5629</v>
      </c>
    </row>
    <row r="11312" spans="1:2" x14ac:dyDescent="0.25">
      <c r="A11312" s="57">
        <v>46161504</v>
      </c>
      <c r="B11312" s="58" t="s">
        <v>10489</v>
      </c>
    </row>
    <row r="11313" spans="1:2" x14ac:dyDescent="0.25">
      <c r="A11313" s="57">
        <v>46161505</v>
      </c>
      <c r="B11313" s="58" t="s">
        <v>13878</v>
      </c>
    </row>
    <row r="11314" spans="1:2" x14ac:dyDescent="0.25">
      <c r="A11314" s="57">
        <v>46161506</v>
      </c>
      <c r="B11314" s="58" t="s">
        <v>10191</v>
      </c>
    </row>
    <row r="11315" spans="1:2" x14ac:dyDescent="0.25">
      <c r="A11315" s="57">
        <v>46161507</v>
      </c>
      <c r="B11315" s="58" t="s">
        <v>15157</v>
      </c>
    </row>
    <row r="11316" spans="1:2" x14ac:dyDescent="0.25">
      <c r="A11316" s="57">
        <v>46161508</v>
      </c>
      <c r="B11316" s="58" t="s">
        <v>5992</v>
      </c>
    </row>
    <row r="11317" spans="1:2" x14ac:dyDescent="0.25">
      <c r="A11317" s="57">
        <v>46161509</v>
      </c>
      <c r="B11317" s="58" t="s">
        <v>11691</v>
      </c>
    </row>
    <row r="11318" spans="1:2" x14ac:dyDescent="0.25">
      <c r="A11318" s="57">
        <v>46161510</v>
      </c>
      <c r="B11318" s="58" t="s">
        <v>17253</v>
      </c>
    </row>
    <row r="11319" spans="1:2" x14ac:dyDescent="0.25">
      <c r="A11319" s="57">
        <v>46161601</v>
      </c>
      <c r="B11319" s="58" t="s">
        <v>16657</v>
      </c>
    </row>
    <row r="11320" spans="1:2" x14ac:dyDescent="0.25">
      <c r="A11320" s="57">
        <v>46161602</v>
      </c>
      <c r="B11320" s="58" t="s">
        <v>3186</v>
      </c>
    </row>
    <row r="11321" spans="1:2" x14ac:dyDescent="0.25">
      <c r="A11321" s="57">
        <v>46161603</v>
      </c>
      <c r="B11321" s="58" t="s">
        <v>10043</v>
      </c>
    </row>
    <row r="11322" spans="1:2" x14ac:dyDescent="0.25">
      <c r="A11322" s="57">
        <v>46161604</v>
      </c>
      <c r="B11322" s="58" t="s">
        <v>14574</v>
      </c>
    </row>
    <row r="11323" spans="1:2" x14ac:dyDescent="0.25">
      <c r="A11323" s="57">
        <v>46171501</v>
      </c>
      <c r="B11323" s="58" t="s">
        <v>14965</v>
      </c>
    </row>
    <row r="11324" spans="1:2" x14ac:dyDescent="0.25">
      <c r="A11324" s="57">
        <v>46171502</v>
      </c>
      <c r="B11324" s="58" t="s">
        <v>13355</v>
      </c>
    </row>
    <row r="11325" spans="1:2" x14ac:dyDescent="0.25">
      <c r="A11325" s="57">
        <v>46171503</v>
      </c>
      <c r="B11325" s="58" t="s">
        <v>7890</v>
      </c>
    </row>
    <row r="11326" spans="1:2" x14ac:dyDescent="0.25">
      <c r="A11326" s="57">
        <v>46171504</v>
      </c>
      <c r="B11326" s="58" t="s">
        <v>10454</v>
      </c>
    </row>
    <row r="11327" spans="1:2" x14ac:dyDescent="0.25">
      <c r="A11327" s="57">
        <v>46171505</v>
      </c>
      <c r="B11327" s="58" t="s">
        <v>6950</v>
      </c>
    </row>
    <row r="11328" spans="1:2" x14ac:dyDescent="0.25">
      <c r="A11328" s="57">
        <v>46171506</v>
      </c>
      <c r="B11328" s="58" t="s">
        <v>9019</v>
      </c>
    </row>
    <row r="11329" spans="1:2" x14ac:dyDescent="0.25">
      <c r="A11329" s="57">
        <v>46171507</v>
      </c>
      <c r="B11329" s="58" t="s">
        <v>3676</v>
      </c>
    </row>
    <row r="11330" spans="1:2" x14ac:dyDescent="0.25">
      <c r="A11330" s="57">
        <v>46171508</v>
      </c>
      <c r="B11330" s="58" t="s">
        <v>3016</v>
      </c>
    </row>
    <row r="11331" spans="1:2" x14ac:dyDescent="0.25">
      <c r="A11331" s="57">
        <v>46171509</v>
      </c>
      <c r="B11331" s="58" t="s">
        <v>2511</v>
      </c>
    </row>
    <row r="11332" spans="1:2" x14ac:dyDescent="0.25">
      <c r="A11332" s="57">
        <v>46171510</v>
      </c>
      <c r="B11332" s="58" t="s">
        <v>1933</v>
      </c>
    </row>
    <row r="11333" spans="1:2" x14ac:dyDescent="0.25">
      <c r="A11333" s="57">
        <v>46171511</v>
      </c>
      <c r="B11333" s="58" t="s">
        <v>8499</v>
      </c>
    </row>
    <row r="11334" spans="1:2" x14ac:dyDescent="0.25">
      <c r="A11334" s="57">
        <v>46171512</v>
      </c>
      <c r="B11334" s="58" t="s">
        <v>16293</v>
      </c>
    </row>
    <row r="11335" spans="1:2" x14ac:dyDescent="0.25">
      <c r="A11335" s="57">
        <v>46171513</v>
      </c>
      <c r="B11335" s="58" t="s">
        <v>9677</v>
      </c>
    </row>
    <row r="11336" spans="1:2" x14ac:dyDescent="0.25">
      <c r="A11336" s="57">
        <v>46171514</v>
      </c>
      <c r="B11336" s="58" t="s">
        <v>15379</v>
      </c>
    </row>
    <row r="11337" spans="1:2" x14ac:dyDescent="0.25">
      <c r="A11337" s="57">
        <v>46171515</v>
      </c>
      <c r="B11337" s="58" t="s">
        <v>6017</v>
      </c>
    </row>
    <row r="11338" spans="1:2" x14ac:dyDescent="0.25">
      <c r="A11338" s="57">
        <v>46171516</v>
      </c>
      <c r="B11338" s="58" t="s">
        <v>3215</v>
      </c>
    </row>
    <row r="11339" spans="1:2" x14ac:dyDescent="0.25">
      <c r="A11339" s="57">
        <v>46171517</v>
      </c>
      <c r="B11339" s="58" t="s">
        <v>11906</v>
      </c>
    </row>
    <row r="11340" spans="1:2" x14ac:dyDescent="0.25">
      <c r="A11340" s="57">
        <v>46171602</v>
      </c>
      <c r="B11340" s="58" t="s">
        <v>2906</v>
      </c>
    </row>
    <row r="11341" spans="1:2" x14ac:dyDescent="0.25">
      <c r="A11341" s="57">
        <v>46171603</v>
      </c>
      <c r="B11341" s="58" t="s">
        <v>9479</v>
      </c>
    </row>
    <row r="11342" spans="1:2" x14ac:dyDescent="0.25">
      <c r="A11342" s="57">
        <v>46171604</v>
      </c>
      <c r="B11342" s="58" t="s">
        <v>9854</v>
      </c>
    </row>
    <row r="11343" spans="1:2" x14ac:dyDescent="0.25">
      <c r="A11343" s="57">
        <v>46171605</v>
      </c>
      <c r="B11343" s="58" t="s">
        <v>6410</v>
      </c>
    </row>
    <row r="11344" spans="1:2" x14ac:dyDescent="0.25">
      <c r="A11344" s="57">
        <v>46171606</v>
      </c>
      <c r="B11344" s="58" t="s">
        <v>2042</v>
      </c>
    </row>
    <row r="11345" spans="1:2" x14ac:dyDescent="0.25">
      <c r="A11345" s="57">
        <v>46171607</v>
      </c>
      <c r="B11345" s="58" t="s">
        <v>8152</v>
      </c>
    </row>
    <row r="11346" spans="1:2" x14ac:dyDescent="0.25">
      <c r="A11346" s="57">
        <v>46171608</v>
      </c>
      <c r="B11346" s="58" t="s">
        <v>6180</v>
      </c>
    </row>
    <row r="11347" spans="1:2" x14ac:dyDescent="0.25">
      <c r="A11347" s="57">
        <v>46171609</v>
      </c>
      <c r="B11347" s="58" t="s">
        <v>10122</v>
      </c>
    </row>
    <row r="11348" spans="1:2" x14ac:dyDescent="0.25">
      <c r="A11348" s="57">
        <v>46171610</v>
      </c>
      <c r="B11348" s="58" t="s">
        <v>17789</v>
      </c>
    </row>
    <row r="11349" spans="1:2" x14ac:dyDescent="0.25">
      <c r="A11349" s="57">
        <v>46171611</v>
      </c>
      <c r="B11349" s="58" t="s">
        <v>10215</v>
      </c>
    </row>
    <row r="11350" spans="1:2" x14ac:dyDescent="0.25">
      <c r="A11350" s="57">
        <v>46171612</v>
      </c>
      <c r="B11350" s="58" t="s">
        <v>13582</v>
      </c>
    </row>
    <row r="11351" spans="1:2" x14ac:dyDescent="0.25">
      <c r="A11351" s="57">
        <v>46171613</v>
      </c>
      <c r="B11351" s="58" t="s">
        <v>7261</v>
      </c>
    </row>
    <row r="11352" spans="1:2" x14ac:dyDescent="0.25">
      <c r="A11352" s="57">
        <v>46171615</v>
      </c>
      <c r="B11352" s="58" t="s">
        <v>16937</v>
      </c>
    </row>
    <row r="11353" spans="1:2" x14ac:dyDescent="0.25">
      <c r="A11353" s="57">
        <v>46171616</v>
      </c>
      <c r="B11353" s="58" t="s">
        <v>4739</v>
      </c>
    </row>
    <row r="11354" spans="1:2" x14ac:dyDescent="0.25">
      <c r="A11354" s="57">
        <v>46171617</v>
      </c>
      <c r="B11354" s="58" t="s">
        <v>16101</v>
      </c>
    </row>
    <row r="11355" spans="1:2" x14ac:dyDescent="0.25">
      <c r="A11355" s="57">
        <v>46171618</v>
      </c>
      <c r="B11355" s="58" t="s">
        <v>18156</v>
      </c>
    </row>
    <row r="11356" spans="1:2" x14ac:dyDescent="0.25">
      <c r="A11356" s="57">
        <v>46171619</v>
      </c>
      <c r="B11356" s="58" t="s">
        <v>9928</v>
      </c>
    </row>
    <row r="11357" spans="1:2" x14ac:dyDescent="0.25">
      <c r="A11357" s="57">
        <v>46171620</v>
      </c>
      <c r="B11357" s="58" t="s">
        <v>13676</v>
      </c>
    </row>
    <row r="11358" spans="1:2" x14ac:dyDescent="0.25">
      <c r="A11358" s="57">
        <v>46171621</v>
      </c>
      <c r="B11358" s="58" t="s">
        <v>756</v>
      </c>
    </row>
    <row r="11359" spans="1:2" x14ac:dyDescent="0.25">
      <c r="A11359" s="57">
        <v>46181501</v>
      </c>
      <c r="B11359" s="58" t="s">
        <v>14773</v>
      </c>
    </row>
    <row r="11360" spans="1:2" x14ac:dyDescent="0.25">
      <c r="A11360" s="57">
        <v>46181502</v>
      </c>
      <c r="B11360" s="58" t="s">
        <v>5434</v>
      </c>
    </row>
    <row r="11361" spans="1:2" x14ac:dyDescent="0.25">
      <c r="A11361" s="57">
        <v>46181503</v>
      </c>
      <c r="B11361" s="58" t="s">
        <v>18341</v>
      </c>
    </row>
    <row r="11362" spans="1:2" x14ac:dyDescent="0.25">
      <c r="A11362" s="57">
        <v>46181504</v>
      </c>
      <c r="B11362" s="58" t="s">
        <v>13097</v>
      </c>
    </row>
    <row r="11363" spans="1:2" x14ac:dyDescent="0.25">
      <c r="A11363" s="57">
        <v>46181505</v>
      </c>
      <c r="B11363" s="58" t="s">
        <v>15175</v>
      </c>
    </row>
    <row r="11364" spans="1:2" x14ac:dyDescent="0.25">
      <c r="A11364" s="57">
        <v>46181506</v>
      </c>
      <c r="B11364" s="58" t="s">
        <v>18457</v>
      </c>
    </row>
    <row r="11365" spans="1:2" x14ac:dyDescent="0.25">
      <c r="A11365" s="57">
        <v>46181507</v>
      </c>
      <c r="B11365" s="58" t="s">
        <v>13667</v>
      </c>
    </row>
    <row r="11366" spans="1:2" x14ac:dyDescent="0.25">
      <c r="A11366" s="57">
        <v>46181508</v>
      </c>
      <c r="B11366" s="58" t="s">
        <v>14029</v>
      </c>
    </row>
    <row r="11367" spans="1:2" x14ac:dyDescent="0.25">
      <c r="A11367" s="57">
        <v>46181509</v>
      </c>
      <c r="B11367" s="58" t="s">
        <v>7015</v>
      </c>
    </row>
    <row r="11368" spans="1:2" x14ac:dyDescent="0.25">
      <c r="A11368" s="57">
        <v>46181512</v>
      </c>
      <c r="B11368" s="58" t="s">
        <v>8200</v>
      </c>
    </row>
    <row r="11369" spans="1:2" x14ac:dyDescent="0.25">
      <c r="A11369" s="57">
        <v>46181514</v>
      </c>
      <c r="B11369" s="58" t="s">
        <v>11117</v>
      </c>
    </row>
    <row r="11370" spans="1:2" x14ac:dyDescent="0.25">
      <c r="A11370" s="57">
        <v>46181516</v>
      </c>
      <c r="B11370" s="58" t="s">
        <v>16824</v>
      </c>
    </row>
    <row r="11371" spans="1:2" x14ac:dyDescent="0.25">
      <c r="A11371" s="57">
        <v>46181517</v>
      </c>
      <c r="B11371" s="58" t="s">
        <v>7857</v>
      </c>
    </row>
    <row r="11372" spans="1:2" x14ac:dyDescent="0.25">
      <c r="A11372" s="57">
        <v>46181518</v>
      </c>
      <c r="B11372" s="58" t="s">
        <v>15672</v>
      </c>
    </row>
    <row r="11373" spans="1:2" x14ac:dyDescent="0.25">
      <c r="A11373" s="57">
        <v>46181520</v>
      </c>
      <c r="B11373" s="58" t="s">
        <v>3557</v>
      </c>
    </row>
    <row r="11374" spans="1:2" x14ac:dyDescent="0.25">
      <c r="A11374" s="57">
        <v>46181522</v>
      </c>
      <c r="B11374" s="58" t="s">
        <v>15027</v>
      </c>
    </row>
    <row r="11375" spans="1:2" x14ac:dyDescent="0.25">
      <c r="A11375" s="57">
        <v>46181525</v>
      </c>
      <c r="B11375" s="58" t="s">
        <v>5410</v>
      </c>
    </row>
    <row r="11376" spans="1:2" x14ac:dyDescent="0.25">
      <c r="A11376" s="57">
        <v>46181526</v>
      </c>
      <c r="B11376" s="58" t="s">
        <v>14723</v>
      </c>
    </row>
    <row r="11377" spans="1:2" x14ac:dyDescent="0.25">
      <c r="A11377" s="57">
        <v>46181527</v>
      </c>
      <c r="B11377" s="58" t="s">
        <v>581</v>
      </c>
    </row>
    <row r="11378" spans="1:2" x14ac:dyDescent="0.25">
      <c r="A11378" s="57">
        <v>46181528</v>
      </c>
      <c r="B11378" s="58" t="s">
        <v>6444</v>
      </c>
    </row>
    <row r="11379" spans="1:2" x14ac:dyDescent="0.25">
      <c r="A11379" s="57">
        <v>46181529</v>
      </c>
      <c r="B11379" s="58" t="s">
        <v>2179</v>
      </c>
    </row>
    <row r="11380" spans="1:2" x14ac:dyDescent="0.25">
      <c r="A11380" s="57">
        <v>46181530</v>
      </c>
      <c r="B11380" s="58" t="s">
        <v>7346</v>
      </c>
    </row>
    <row r="11381" spans="1:2" x14ac:dyDescent="0.25">
      <c r="A11381" s="57">
        <v>46181531</v>
      </c>
      <c r="B11381" s="58" t="s">
        <v>3348</v>
      </c>
    </row>
    <row r="11382" spans="1:2" x14ac:dyDescent="0.25">
      <c r="A11382" s="57">
        <v>46181532</v>
      </c>
      <c r="B11382" s="58" t="s">
        <v>18081</v>
      </c>
    </row>
    <row r="11383" spans="1:2" x14ac:dyDescent="0.25">
      <c r="A11383" s="57">
        <v>46181533</v>
      </c>
      <c r="B11383" s="58" t="s">
        <v>15750</v>
      </c>
    </row>
    <row r="11384" spans="1:2" x14ac:dyDescent="0.25">
      <c r="A11384" s="57">
        <v>46181534</v>
      </c>
      <c r="B11384" s="58" t="s">
        <v>18546</v>
      </c>
    </row>
    <row r="11385" spans="1:2" x14ac:dyDescent="0.25">
      <c r="A11385" s="57">
        <v>46181535</v>
      </c>
      <c r="B11385" s="58" t="s">
        <v>9715</v>
      </c>
    </row>
    <row r="11386" spans="1:2" x14ac:dyDescent="0.25">
      <c r="A11386" s="57">
        <v>46181601</v>
      </c>
      <c r="B11386" s="58" t="s">
        <v>13461</v>
      </c>
    </row>
    <row r="11387" spans="1:2" x14ac:dyDescent="0.25">
      <c r="A11387" s="57">
        <v>46181602</v>
      </c>
      <c r="B11387" s="58" t="s">
        <v>6152</v>
      </c>
    </row>
    <row r="11388" spans="1:2" x14ac:dyDescent="0.25">
      <c r="A11388" s="57">
        <v>46181603</v>
      </c>
      <c r="B11388" s="58" t="s">
        <v>16016</v>
      </c>
    </row>
    <row r="11389" spans="1:2" x14ac:dyDescent="0.25">
      <c r="A11389" s="57">
        <v>46181604</v>
      </c>
      <c r="B11389" s="58" t="s">
        <v>1873</v>
      </c>
    </row>
    <row r="11390" spans="1:2" x14ac:dyDescent="0.25">
      <c r="A11390" s="57">
        <v>46181605</v>
      </c>
      <c r="B11390" s="58" t="s">
        <v>14529</v>
      </c>
    </row>
    <row r="11391" spans="1:2" x14ac:dyDescent="0.25">
      <c r="A11391" s="57">
        <v>46181606</v>
      </c>
      <c r="B11391" s="58" t="s">
        <v>7848</v>
      </c>
    </row>
    <row r="11392" spans="1:2" x14ac:dyDescent="0.25">
      <c r="A11392" s="57">
        <v>46181701</v>
      </c>
      <c r="B11392" s="58" t="s">
        <v>12334</v>
      </c>
    </row>
    <row r="11393" spans="1:2" x14ac:dyDescent="0.25">
      <c r="A11393" s="57">
        <v>46181702</v>
      </c>
      <c r="B11393" s="58" t="s">
        <v>6031</v>
      </c>
    </row>
    <row r="11394" spans="1:2" x14ac:dyDescent="0.25">
      <c r="A11394" s="57">
        <v>46181703</v>
      </c>
      <c r="B11394" s="58" t="s">
        <v>2106</v>
      </c>
    </row>
    <row r="11395" spans="1:2" x14ac:dyDescent="0.25">
      <c r="A11395" s="57">
        <v>46181704</v>
      </c>
      <c r="B11395" s="58" t="s">
        <v>14176</v>
      </c>
    </row>
    <row r="11396" spans="1:2" x14ac:dyDescent="0.25">
      <c r="A11396" s="57">
        <v>46181705</v>
      </c>
      <c r="B11396" s="58" t="s">
        <v>7749</v>
      </c>
    </row>
    <row r="11397" spans="1:2" x14ac:dyDescent="0.25">
      <c r="A11397" s="57">
        <v>46181706</v>
      </c>
      <c r="B11397" s="58" t="s">
        <v>6888</v>
      </c>
    </row>
    <row r="11398" spans="1:2" x14ac:dyDescent="0.25">
      <c r="A11398" s="57">
        <v>46181707</v>
      </c>
      <c r="B11398" s="58" t="s">
        <v>18831</v>
      </c>
    </row>
    <row r="11399" spans="1:2" x14ac:dyDescent="0.25">
      <c r="A11399" s="57">
        <v>46181801</v>
      </c>
      <c r="B11399" s="58" t="s">
        <v>5990</v>
      </c>
    </row>
    <row r="11400" spans="1:2" x14ac:dyDescent="0.25">
      <c r="A11400" s="57">
        <v>46181802</v>
      </c>
      <c r="B11400" s="58" t="s">
        <v>10234</v>
      </c>
    </row>
    <row r="11401" spans="1:2" x14ac:dyDescent="0.25">
      <c r="A11401" s="57">
        <v>46181803</v>
      </c>
      <c r="B11401" s="58" t="s">
        <v>18386</v>
      </c>
    </row>
    <row r="11402" spans="1:2" x14ac:dyDescent="0.25">
      <c r="A11402" s="57">
        <v>46181804</v>
      </c>
      <c r="B11402" s="58" t="s">
        <v>11164</v>
      </c>
    </row>
    <row r="11403" spans="1:2" x14ac:dyDescent="0.25">
      <c r="A11403" s="57">
        <v>46181805</v>
      </c>
      <c r="B11403" s="58" t="s">
        <v>11077</v>
      </c>
    </row>
    <row r="11404" spans="1:2" x14ac:dyDescent="0.25">
      <c r="A11404" s="57">
        <v>46181806</v>
      </c>
      <c r="B11404" s="58" t="s">
        <v>13160</v>
      </c>
    </row>
    <row r="11405" spans="1:2" x14ac:dyDescent="0.25">
      <c r="A11405" s="57">
        <v>46181808</v>
      </c>
      <c r="B11405" s="58" t="s">
        <v>16537</v>
      </c>
    </row>
    <row r="11406" spans="1:2" x14ac:dyDescent="0.25">
      <c r="A11406" s="57">
        <v>46181809</v>
      </c>
      <c r="B11406" s="58" t="s">
        <v>2084</v>
      </c>
    </row>
    <row r="11407" spans="1:2" x14ac:dyDescent="0.25">
      <c r="A11407" s="57">
        <v>46181810</v>
      </c>
      <c r="B11407" s="58" t="s">
        <v>1580</v>
      </c>
    </row>
    <row r="11408" spans="1:2" x14ac:dyDescent="0.25">
      <c r="A11408" s="57">
        <v>46181811</v>
      </c>
      <c r="B11408" s="58" t="s">
        <v>16051</v>
      </c>
    </row>
    <row r="11409" spans="1:2" x14ac:dyDescent="0.25">
      <c r="A11409" s="57">
        <v>46181901</v>
      </c>
      <c r="B11409" s="58" t="s">
        <v>1190</v>
      </c>
    </row>
    <row r="11410" spans="1:2" x14ac:dyDescent="0.25">
      <c r="A11410" s="57">
        <v>46181902</v>
      </c>
      <c r="B11410" s="58" t="s">
        <v>10479</v>
      </c>
    </row>
    <row r="11411" spans="1:2" x14ac:dyDescent="0.25">
      <c r="A11411" s="57">
        <v>46181903</v>
      </c>
      <c r="B11411" s="58" t="s">
        <v>7560</v>
      </c>
    </row>
    <row r="11412" spans="1:2" x14ac:dyDescent="0.25">
      <c r="A11412" s="57">
        <v>46182001</v>
      </c>
      <c r="B11412" s="58" t="s">
        <v>1255</v>
      </c>
    </row>
    <row r="11413" spans="1:2" x14ac:dyDescent="0.25">
      <c r="A11413" s="57">
        <v>46182002</v>
      </c>
      <c r="B11413" s="58" t="s">
        <v>12143</v>
      </c>
    </row>
    <row r="11414" spans="1:2" x14ac:dyDescent="0.25">
      <c r="A11414" s="57">
        <v>46182003</v>
      </c>
      <c r="B11414" s="58" t="s">
        <v>4091</v>
      </c>
    </row>
    <row r="11415" spans="1:2" x14ac:dyDescent="0.25">
      <c r="A11415" s="57">
        <v>46182004</v>
      </c>
      <c r="B11415" s="58" t="s">
        <v>7070</v>
      </c>
    </row>
    <row r="11416" spans="1:2" x14ac:dyDescent="0.25">
      <c r="A11416" s="57">
        <v>46182005</v>
      </c>
      <c r="B11416" s="58" t="s">
        <v>11411</v>
      </c>
    </row>
    <row r="11417" spans="1:2" x14ac:dyDescent="0.25">
      <c r="A11417" s="57">
        <v>46182006</v>
      </c>
      <c r="B11417" s="58" t="s">
        <v>12718</v>
      </c>
    </row>
    <row r="11418" spans="1:2" x14ac:dyDescent="0.25">
      <c r="A11418" s="57">
        <v>46182007</v>
      </c>
      <c r="B11418" s="58" t="s">
        <v>13896</v>
      </c>
    </row>
    <row r="11419" spans="1:2" x14ac:dyDescent="0.25">
      <c r="A11419" s="57">
        <v>46182101</v>
      </c>
      <c r="B11419" s="58" t="s">
        <v>14292</v>
      </c>
    </row>
    <row r="11420" spans="1:2" x14ac:dyDescent="0.25">
      <c r="A11420" s="57">
        <v>46182102</v>
      </c>
      <c r="B11420" s="58" t="s">
        <v>9461</v>
      </c>
    </row>
    <row r="11421" spans="1:2" x14ac:dyDescent="0.25">
      <c r="A11421" s="57">
        <v>46182103</v>
      </c>
      <c r="B11421" s="58" t="s">
        <v>17157</v>
      </c>
    </row>
    <row r="11422" spans="1:2" x14ac:dyDescent="0.25">
      <c r="A11422" s="57">
        <v>46182104</v>
      </c>
      <c r="B11422" s="58" t="s">
        <v>3496</v>
      </c>
    </row>
    <row r="11423" spans="1:2" x14ac:dyDescent="0.25">
      <c r="A11423" s="57">
        <v>46182105</v>
      </c>
      <c r="B11423" s="58" t="s">
        <v>14404</v>
      </c>
    </row>
    <row r="11424" spans="1:2" x14ac:dyDescent="0.25">
      <c r="A11424" s="57">
        <v>46182106</v>
      </c>
      <c r="B11424" s="58" t="s">
        <v>16966</v>
      </c>
    </row>
    <row r="11425" spans="1:2" x14ac:dyDescent="0.25">
      <c r="A11425" s="57">
        <v>46182107</v>
      </c>
      <c r="B11425" s="58" t="s">
        <v>327</v>
      </c>
    </row>
    <row r="11426" spans="1:2" x14ac:dyDescent="0.25">
      <c r="A11426" s="57">
        <v>46182108</v>
      </c>
      <c r="B11426" s="58" t="s">
        <v>5686</v>
      </c>
    </row>
    <row r="11427" spans="1:2" x14ac:dyDescent="0.25">
      <c r="A11427" s="57">
        <v>46182201</v>
      </c>
      <c r="B11427" s="58" t="s">
        <v>18679</v>
      </c>
    </row>
    <row r="11428" spans="1:2" x14ac:dyDescent="0.25">
      <c r="A11428" s="57">
        <v>46182202</v>
      </c>
      <c r="B11428" s="58" t="s">
        <v>4028</v>
      </c>
    </row>
    <row r="11429" spans="1:2" x14ac:dyDescent="0.25">
      <c r="A11429" s="57">
        <v>46182203</v>
      </c>
      <c r="B11429" s="58" t="s">
        <v>5446</v>
      </c>
    </row>
    <row r="11430" spans="1:2" x14ac:dyDescent="0.25">
      <c r="A11430" s="57">
        <v>46182204</v>
      </c>
      <c r="B11430" s="58" t="s">
        <v>8267</v>
      </c>
    </row>
    <row r="11431" spans="1:2" x14ac:dyDescent="0.25">
      <c r="A11431" s="57">
        <v>46182205</v>
      </c>
      <c r="B11431" s="58" t="s">
        <v>1195</v>
      </c>
    </row>
    <row r="11432" spans="1:2" x14ac:dyDescent="0.25">
      <c r="A11432" s="57">
        <v>46182206</v>
      </c>
      <c r="B11432" s="58" t="s">
        <v>7782</v>
      </c>
    </row>
    <row r="11433" spans="1:2" x14ac:dyDescent="0.25">
      <c r="A11433" s="57">
        <v>46182207</v>
      </c>
      <c r="B11433" s="58" t="s">
        <v>4264</v>
      </c>
    </row>
    <row r="11434" spans="1:2" x14ac:dyDescent="0.25">
      <c r="A11434" s="57">
        <v>46182208</v>
      </c>
      <c r="B11434" s="58" t="s">
        <v>6080</v>
      </c>
    </row>
    <row r="11435" spans="1:2" x14ac:dyDescent="0.25">
      <c r="A11435" s="57">
        <v>46182209</v>
      </c>
      <c r="B11435" s="58" t="s">
        <v>2052</v>
      </c>
    </row>
    <row r="11436" spans="1:2" x14ac:dyDescent="0.25">
      <c r="A11436" s="57">
        <v>46182301</v>
      </c>
      <c r="B11436" s="58" t="s">
        <v>6138</v>
      </c>
    </row>
    <row r="11437" spans="1:2" x14ac:dyDescent="0.25">
      <c r="A11437" s="57">
        <v>46182302</v>
      </c>
      <c r="B11437" s="58" t="s">
        <v>18485</v>
      </c>
    </row>
    <row r="11438" spans="1:2" x14ac:dyDescent="0.25">
      <c r="A11438" s="57">
        <v>46182303</v>
      </c>
      <c r="B11438" s="58" t="s">
        <v>14497</v>
      </c>
    </row>
    <row r="11439" spans="1:2" x14ac:dyDescent="0.25">
      <c r="A11439" s="57">
        <v>46182304</v>
      </c>
      <c r="B11439" s="58" t="s">
        <v>2010</v>
      </c>
    </row>
    <row r="11440" spans="1:2" x14ac:dyDescent="0.25">
      <c r="A11440" s="57">
        <v>46182305</v>
      </c>
      <c r="B11440" s="58" t="s">
        <v>564</v>
      </c>
    </row>
    <row r="11441" spans="1:2" x14ac:dyDescent="0.25">
      <c r="A11441" s="57">
        <v>46182306</v>
      </c>
      <c r="B11441" s="58" t="s">
        <v>2375</v>
      </c>
    </row>
    <row r="11442" spans="1:2" x14ac:dyDescent="0.25">
      <c r="A11442" s="57">
        <v>46182401</v>
      </c>
      <c r="B11442" s="58" t="s">
        <v>1416</v>
      </c>
    </row>
    <row r="11443" spans="1:2" x14ac:dyDescent="0.25">
      <c r="A11443" s="57">
        <v>46182402</v>
      </c>
      <c r="B11443" s="58" t="s">
        <v>1398</v>
      </c>
    </row>
    <row r="11444" spans="1:2" x14ac:dyDescent="0.25">
      <c r="A11444" s="57">
        <v>46182501</v>
      </c>
      <c r="B11444" s="58" t="s">
        <v>9393</v>
      </c>
    </row>
    <row r="11445" spans="1:2" x14ac:dyDescent="0.25">
      <c r="A11445" s="57">
        <v>46191501</v>
      </c>
      <c r="B11445" s="58" t="s">
        <v>5360</v>
      </c>
    </row>
    <row r="11446" spans="1:2" x14ac:dyDescent="0.25">
      <c r="A11446" s="57">
        <v>46191502</v>
      </c>
      <c r="B11446" s="58" t="s">
        <v>4532</v>
      </c>
    </row>
    <row r="11447" spans="1:2" x14ac:dyDescent="0.25">
      <c r="A11447" s="57">
        <v>46191503</v>
      </c>
      <c r="B11447" s="58" t="s">
        <v>2663</v>
      </c>
    </row>
    <row r="11448" spans="1:2" x14ac:dyDescent="0.25">
      <c r="A11448" s="57">
        <v>46191504</v>
      </c>
      <c r="B11448" s="58" t="s">
        <v>6447</v>
      </c>
    </row>
    <row r="11449" spans="1:2" x14ac:dyDescent="0.25">
      <c r="A11449" s="57">
        <v>46191505</v>
      </c>
      <c r="B11449" s="58" t="s">
        <v>18664</v>
      </c>
    </row>
    <row r="11450" spans="1:2" x14ac:dyDescent="0.25">
      <c r="A11450" s="57">
        <v>46191601</v>
      </c>
      <c r="B11450" s="58" t="s">
        <v>15411</v>
      </c>
    </row>
    <row r="11451" spans="1:2" x14ac:dyDescent="0.25">
      <c r="A11451" s="57">
        <v>46191602</v>
      </c>
      <c r="B11451" s="58" t="s">
        <v>765</v>
      </c>
    </row>
    <row r="11452" spans="1:2" x14ac:dyDescent="0.25">
      <c r="A11452" s="57">
        <v>46191603</v>
      </c>
      <c r="B11452" s="58" t="s">
        <v>18498</v>
      </c>
    </row>
    <row r="11453" spans="1:2" x14ac:dyDescent="0.25">
      <c r="A11453" s="57">
        <v>46191604</v>
      </c>
      <c r="B11453" s="58" t="s">
        <v>13286</v>
      </c>
    </row>
    <row r="11454" spans="1:2" x14ac:dyDescent="0.25">
      <c r="A11454" s="57">
        <v>46191605</v>
      </c>
      <c r="B11454" s="58" t="s">
        <v>3520</v>
      </c>
    </row>
    <row r="11455" spans="1:2" x14ac:dyDescent="0.25">
      <c r="A11455" s="57">
        <v>46191606</v>
      </c>
      <c r="B11455" s="58" t="s">
        <v>2139</v>
      </c>
    </row>
    <row r="11456" spans="1:2" x14ac:dyDescent="0.25">
      <c r="A11456" s="57">
        <v>46191607</v>
      </c>
      <c r="B11456" s="58" t="s">
        <v>17409</v>
      </c>
    </row>
    <row r="11457" spans="1:2" x14ac:dyDescent="0.25">
      <c r="A11457" s="57">
        <v>46191608</v>
      </c>
      <c r="B11457" s="58" t="s">
        <v>7313</v>
      </c>
    </row>
    <row r="11458" spans="1:2" x14ac:dyDescent="0.25">
      <c r="A11458" s="57">
        <v>46191609</v>
      </c>
      <c r="B11458" s="58" t="s">
        <v>14924</v>
      </c>
    </row>
    <row r="11459" spans="1:2" x14ac:dyDescent="0.25">
      <c r="A11459" s="57">
        <v>46191610</v>
      </c>
      <c r="B11459" s="58" t="s">
        <v>7486</v>
      </c>
    </row>
    <row r="11460" spans="1:2" x14ac:dyDescent="0.25">
      <c r="A11460" s="57">
        <v>47101501</v>
      </c>
      <c r="B11460" s="58" t="s">
        <v>12392</v>
      </c>
    </row>
    <row r="11461" spans="1:2" x14ac:dyDescent="0.25">
      <c r="A11461" s="57">
        <v>47101502</v>
      </c>
      <c r="B11461" s="58" t="s">
        <v>4390</v>
      </c>
    </row>
    <row r="11462" spans="1:2" x14ac:dyDescent="0.25">
      <c r="A11462" s="57">
        <v>47101503</v>
      </c>
      <c r="B11462" s="58" t="s">
        <v>14520</v>
      </c>
    </row>
    <row r="11463" spans="1:2" x14ac:dyDescent="0.25">
      <c r="A11463" s="57">
        <v>47101504</v>
      </c>
      <c r="B11463" s="58" t="s">
        <v>18316</v>
      </c>
    </row>
    <row r="11464" spans="1:2" x14ac:dyDescent="0.25">
      <c r="A11464" s="57">
        <v>47101505</v>
      </c>
      <c r="B11464" s="58" t="s">
        <v>16612</v>
      </c>
    </row>
    <row r="11465" spans="1:2" x14ac:dyDescent="0.25">
      <c r="A11465" s="57">
        <v>47101506</v>
      </c>
      <c r="B11465" s="58" t="s">
        <v>3003</v>
      </c>
    </row>
    <row r="11466" spans="1:2" x14ac:dyDescent="0.25">
      <c r="A11466" s="57">
        <v>47101507</v>
      </c>
      <c r="B11466" s="58" t="s">
        <v>2332</v>
      </c>
    </row>
    <row r="11467" spans="1:2" x14ac:dyDescent="0.25">
      <c r="A11467" s="57">
        <v>47101508</v>
      </c>
      <c r="B11467" s="58" t="s">
        <v>16040</v>
      </c>
    </row>
    <row r="11468" spans="1:2" x14ac:dyDescent="0.25">
      <c r="A11468" s="57">
        <v>47101509</v>
      </c>
      <c r="B11468" s="58" t="s">
        <v>10899</v>
      </c>
    </row>
    <row r="11469" spans="1:2" x14ac:dyDescent="0.25">
      <c r="A11469" s="57">
        <v>47101510</v>
      </c>
      <c r="B11469" s="58" t="s">
        <v>6878</v>
      </c>
    </row>
    <row r="11470" spans="1:2" x14ac:dyDescent="0.25">
      <c r="A11470" s="57">
        <v>47101511</v>
      </c>
      <c r="B11470" s="58" t="s">
        <v>16757</v>
      </c>
    </row>
    <row r="11471" spans="1:2" x14ac:dyDescent="0.25">
      <c r="A11471" s="57">
        <v>47101512</v>
      </c>
      <c r="B11471" s="58" t="s">
        <v>4724</v>
      </c>
    </row>
    <row r="11472" spans="1:2" x14ac:dyDescent="0.25">
      <c r="A11472" s="57">
        <v>47101513</v>
      </c>
      <c r="B11472" s="58" t="s">
        <v>15945</v>
      </c>
    </row>
    <row r="11473" spans="1:2" x14ac:dyDescent="0.25">
      <c r="A11473" s="57">
        <v>47101514</v>
      </c>
      <c r="B11473" s="58" t="s">
        <v>17961</v>
      </c>
    </row>
    <row r="11474" spans="1:2" x14ac:dyDescent="0.25">
      <c r="A11474" s="57">
        <v>47101516</v>
      </c>
      <c r="B11474" s="58" t="s">
        <v>12843</v>
      </c>
    </row>
    <row r="11475" spans="1:2" x14ac:dyDescent="0.25">
      <c r="A11475" s="57">
        <v>47101517</v>
      </c>
      <c r="B11475" s="58" t="s">
        <v>17206</v>
      </c>
    </row>
    <row r="11476" spans="1:2" x14ac:dyDescent="0.25">
      <c r="A11476" s="57">
        <v>47101518</v>
      </c>
      <c r="B11476" s="58" t="s">
        <v>1652</v>
      </c>
    </row>
    <row r="11477" spans="1:2" x14ac:dyDescent="0.25">
      <c r="A11477" s="57">
        <v>47101519</v>
      </c>
      <c r="B11477" s="58" t="s">
        <v>18232</v>
      </c>
    </row>
    <row r="11478" spans="1:2" x14ac:dyDescent="0.25">
      <c r="A11478" s="57">
        <v>47101521</v>
      </c>
      <c r="B11478" s="58" t="s">
        <v>10212</v>
      </c>
    </row>
    <row r="11479" spans="1:2" x14ac:dyDescent="0.25">
      <c r="A11479" s="57">
        <v>47101522</v>
      </c>
      <c r="B11479" s="58" t="s">
        <v>4481</v>
      </c>
    </row>
    <row r="11480" spans="1:2" x14ac:dyDescent="0.25">
      <c r="A11480" s="57">
        <v>47101523</v>
      </c>
      <c r="B11480" s="58" t="s">
        <v>5032</v>
      </c>
    </row>
    <row r="11481" spans="1:2" x14ac:dyDescent="0.25">
      <c r="A11481" s="57">
        <v>47101524</v>
      </c>
      <c r="B11481" s="58" t="s">
        <v>14490</v>
      </c>
    </row>
    <row r="11482" spans="1:2" x14ac:dyDescent="0.25">
      <c r="A11482" s="57">
        <v>47101525</v>
      </c>
      <c r="B11482" s="58" t="s">
        <v>2175</v>
      </c>
    </row>
    <row r="11483" spans="1:2" x14ac:dyDescent="0.25">
      <c r="A11483" s="57">
        <v>47101526</v>
      </c>
      <c r="B11483" s="58" t="s">
        <v>7449</v>
      </c>
    </row>
    <row r="11484" spans="1:2" x14ac:dyDescent="0.25">
      <c r="A11484" s="57">
        <v>47101527</v>
      </c>
      <c r="B11484" s="58" t="s">
        <v>17741</v>
      </c>
    </row>
    <row r="11485" spans="1:2" x14ac:dyDescent="0.25">
      <c r="A11485" s="57">
        <v>47101528</v>
      </c>
      <c r="B11485" s="58" t="s">
        <v>9724</v>
      </c>
    </row>
    <row r="11486" spans="1:2" x14ac:dyDescent="0.25">
      <c r="A11486" s="57">
        <v>47101529</v>
      </c>
      <c r="B11486" s="58" t="s">
        <v>12599</v>
      </c>
    </row>
    <row r="11487" spans="1:2" x14ac:dyDescent="0.25">
      <c r="A11487" s="57">
        <v>47101530</v>
      </c>
      <c r="B11487" s="58" t="s">
        <v>5978</v>
      </c>
    </row>
    <row r="11488" spans="1:2" x14ac:dyDescent="0.25">
      <c r="A11488" s="57">
        <v>47101531</v>
      </c>
      <c r="B11488" s="58" t="s">
        <v>5497</v>
      </c>
    </row>
    <row r="11489" spans="1:2" x14ac:dyDescent="0.25">
      <c r="A11489" s="57">
        <v>47101532</v>
      </c>
      <c r="B11489" s="58" t="s">
        <v>16583</v>
      </c>
    </row>
    <row r="11490" spans="1:2" x14ac:dyDescent="0.25">
      <c r="A11490" s="57">
        <v>47101533</v>
      </c>
      <c r="B11490" s="58" t="s">
        <v>7251</v>
      </c>
    </row>
    <row r="11491" spans="1:2" x14ac:dyDescent="0.25">
      <c r="A11491" s="57">
        <v>47101534</v>
      </c>
      <c r="B11491" s="58" t="s">
        <v>12475</v>
      </c>
    </row>
    <row r="11492" spans="1:2" x14ac:dyDescent="0.25">
      <c r="A11492" s="57">
        <v>47101535</v>
      </c>
      <c r="B11492" s="58" t="s">
        <v>8023</v>
      </c>
    </row>
    <row r="11493" spans="1:2" x14ac:dyDescent="0.25">
      <c r="A11493" s="57">
        <v>47101536</v>
      </c>
      <c r="B11493" s="58" t="s">
        <v>14095</v>
      </c>
    </row>
    <row r="11494" spans="1:2" x14ac:dyDescent="0.25">
      <c r="A11494" s="57">
        <v>47101537</v>
      </c>
      <c r="B11494" s="58" t="s">
        <v>12782</v>
      </c>
    </row>
    <row r="11495" spans="1:2" x14ac:dyDescent="0.25">
      <c r="A11495" s="57">
        <v>47101538</v>
      </c>
      <c r="B11495" s="58" t="s">
        <v>12035</v>
      </c>
    </row>
    <row r="11496" spans="1:2" x14ac:dyDescent="0.25">
      <c r="A11496" s="57">
        <v>47101539</v>
      </c>
      <c r="B11496" s="58" t="s">
        <v>734</v>
      </c>
    </row>
    <row r="11497" spans="1:2" x14ac:dyDescent="0.25">
      <c r="A11497" s="57">
        <v>47101601</v>
      </c>
      <c r="B11497" s="58" t="s">
        <v>14399</v>
      </c>
    </row>
    <row r="11498" spans="1:2" x14ac:dyDescent="0.25">
      <c r="A11498" s="57">
        <v>47101602</v>
      </c>
      <c r="B11498" s="58" t="s">
        <v>5173</v>
      </c>
    </row>
    <row r="11499" spans="1:2" x14ac:dyDescent="0.25">
      <c r="A11499" s="57">
        <v>47101603</v>
      </c>
      <c r="B11499" s="58" t="s">
        <v>887</v>
      </c>
    </row>
    <row r="11500" spans="1:2" x14ac:dyDescent="0.25">
      <c r="A11500" s="57">
        <v>47101604</v>
      </c>
      <c r="B11500" s="58" t="s">
        <v>6479</v>
      </c>
    </row>
    <row r="11501" spans="1:2" x14ac:dyDescent="0.25">
      <c r="A11501" s="57">
        <v>47101605</v>
      </c>
      <c r="B11501" s="58" t="s">
        <v>2338</v>
      </c>
    </row>
    <row r="11502" spans="1:2" x14ac:dyDescent="0.25">
      <c r="A11502" s="57">
        <v>47101606</v>
      </c>
      <c r="B11502" s="58" t="s">
        <v>3167</v>
      </c>
    </row>
    <row r="11503" spans="1:2" x14ac:dyDescent="0.25">
      <c r="A11503" s="57">
        <v>47101607</v>
      </c>
      <c r="B11503" s="58" t="s">
        <v>343</v>
      </c>
    </row>
    <row r="11504" spans="1:2" x14ac:dyDescent="0.25">
      <c r="A11504" s="57">
        <v>47101608</v>
      </c>
      <c r="B11504" s="58" t="s">
        <v>10776</v>
      </c>
    </row>
    <row r="11505" spans="1:2" x14ac:dyDescent="0.25">
      <c r="A11505" s="57">
        <v>47101609</v>
      </c>
      <c r="B11505" s="58" t="s">
        <v>1171</v>
      </c>
    </row>
    <row r="11506" spans="1:2" x14ac:dyDescent="0.25">
      <c r="A11506" s="57">
        <v>47101610</v>
      </c>
      <c r="B11506" s="58" t="s">
        <v>10276</v>
      </c>
    </row>
    <row r="11507" spans="1:2" x14ac:dyDescent="0.25">
      <c r="A11507" s="57">
        <v>47101611</v>
      </c>
      <c r="B11507" s="58" t="s">
        <v>17774</v>
      </c>
    </row>
    <row r="11508" spans="1:2" x14ac:dyDescent="0.25">
      <c r="A11508" s="57">
        <v>47101612</v>
      </c>
      <c r="B11508" s="58" t="s">
        <v>9107</v>
      </c>
    </row>
    <row r="11509" spans="1:2" x14ac:dyDescent="0.25">
      <c r="A11509" s="57">
        <v>47101613</v>
      </c>
      <c r="B11509" s="58" t="s">
        <v>12036</v>
      </c>
    </row>
    <row r="11510" spans="1:2" x14ac:dyDescent="0.25">
      <c r="A11510" s="57">
        <v>47111501</v>
      </c>
      <c r="B11510" s="58" t="s">
        <v>935</v>
      </c>
    </row>
    <row r="11511" spans="1:2" x14ac:dyDescent="0.25">
      <c r="A11511" s="57">
        <v>47111502</v>
      </c>
      <c r="B11511" s="58" t="s">
        <v>10358</v>
      </c>
    </row>
    <row r="11512" spans="1:2" x14ac:dyDescent="0.25">
      <c r="A11512" s="57">
        <v>47111503</v>
      </c>
      <c r="B11512" s="58" t="s">
        <v>5717</v>
      </c>
    </row>
    <row r="11513" spans="1:2" x14ac:dyDescent="0.25">
      <c r="A11513" s="57">
        <v>47111505</v>
      </c>
      <c r="B11513" s="58" t="s">
        <v>9739</v>
      </c>
    </row>
    <row r="11514" spans="1:2" x14ac:dyDescent="0.25">
      <c r="A11514" s="57">
        <v>47111601</v>
      </c>
      <c r="B11514" s="58" t="s">
        <v>12027</v>
      </c>
    </row>
    <row r="11515" spans="1:2" x14ac:dyDescent="0.25">
      <c r="A11515" s="57">
        <v>47111602</v>
      </c>
      <c r="B11515" s="58" t="s">
        <v>4439</v>
      </c>
    </row>
    <row r="11516" spans="1:2" x14ac:dyDescent="0.25">
      <c r="A11516" s="57">
        <v>47111603</v>
      </c>
      <c r="B11516" s="58" t="s">
        <v>3951</v>
      </c>
    </row>
    <row r="11517" spans="1:2" x14ac:dyDescent="0.25">
      <c r="A11517" s="57">
        <v>47111701</v>
      </c>
      <c r="B11517" s="58" t="s">
        <v>9348</v>
      </c>
    </row>
    <row r="11518" spans="1:2" x14ac:dyDescent="0.25">
      <c r="A11518" s="57">
        <v>47121501</v>
      </c>
      <c r="B11518" s="58" t="s">
        <v>1545</v>
      </c>
    </row>
    <row r="11519" spans="1:2" x14ac:dyDescent="0.25">
      <c r="A11519" s="57">
        <v>47121502</v>
      </c>
      <c r="B11519" s="58" t="s">
        <v>12057</v>
      </c>
    </row>
    <row r="11520" spans="1:2" x14ac:dyDescent="0.25">
      <c r="A11520" s="57">
        <v>47121602</v>
      </c>
      <c r="B11520" s="58" t="s">
        <v>3525</v>
      </c>
    </row>
    <row r="11521" spans="1:2" x14ac:dyDescent="0.25">
      <c r="A11521" s="57">
        <v>47121603</v>
      </c>
      <c r="B11521" s="58" t="s">
        <v>2820</v>
      </c>
    </row>
    <row r="11522" spans="1:2" x14ac:dyDescent="0.25">
      <c r="A11522" s="57">
        <v>47121604</v>
      </c>
      <c r="B11522" s="58" t="s">
        <v>15926</v>
      </c>
    </row>
    <row r="11523" spans="1:2" x14ac:dyDescent="0.25">
      <c r="A11523" s="57">
        <v>47121605</v>
      </c>
      <c r="B11523" s="58" t="s">
        <v>14182</v>
      </c>
    </row>
    <row r="11524" spans="1:2" x14ac:dyDescent="0.25">
      <c r="A11524" s="57">
        <v>47121606</v>
      </c>
      <c r="B11524" s="58" t="s">
        <v>15769</v>
      </c>
    </row>
    <row r="11525" spans="1:2" x14ac:dyDescent="0.25">
      <c r="A11525" s="57">
        <v>47121607</v>
      </c>
      <c r="B11525" s="58" t="s">
        <v>10439</v>
      </c>
    </row>
    <row r="11526" spans="1:2" x14ac:dyDescent="0.25">
      <c r="A11526" s="57">
        <v>47121608</v>
      </c>
      <c r="B11526" s="58" t="s">
        <v>2275</v>
      </c>
    </row>
    <row r="11527" spans="1:2" x14ac:dyDescent="0.25">
      <c r="A11527" s="57">
        <v>47121609</v>
      </c>
      <c r="B11527" s="58" t="s">
        <v>18374</v>
      </c>
    </row>
    <row r="11528" spans="1:2" x14ac:dyDescent="0.25">
      <c r="A11528" s="57">
        <v>47121610</v>
      </c>
      <c r="B11528" s="58" t="s">
        <v>14072</v>
      </c>
    </row>
    <row r="11529" spans="1:2" x14ac:dyDescent="0.25">
      <c r="A11529" s="57">
        <v>47121611</v>
      </c>
      <c r="B11529" s="58" t="s">
        <v>18576</v>
      </c>
    </row>
    <row r="11530" spans="1:2" x14ac:dyDescent="0.25">
      <c r="A11530" s="57">
        <v>47121612</v>
      </c>
      <c r="B11530" s="58" t="s">
        <v>9206</v>
      </c>
    </row>
    <row r="11531" spans="1:2" x14ac:dyDescent="0.25">
      <c r="A11531" s="57">
        <v>47121613</v>
      </c>
      <c r="B11531" s="58" t="s">
        <v>298</v>
      </c>
    </row>
    <row r="11532" spans="1:2" x14ac:dyDescent="0.25">
      <c r="A11532" s="57">
        <v>47121701</v>
      </c>
      <c r="B11532" s="58" t="s">
        <v>16581</v>
      </c>
    </row>
    <row r="11533" spans="1:2" x14ac:dyDescent="0.25">
      <c r="A11533" s="57">
        <v>47121702</v>
      </c>
      <c r="B11533" s="58" t="s">
        <v>1935</v>
      </c>
    </row>
    <row r="11534" spans="1:2" x14ac:dyDescent="0.25">
      <c r="A11534" s="57">
        <v>47121703</v>
      </c>
      <c r="B11534" s="58" t="s">
        <v>11856</v>
      </c>
    </row>
    <row r="11535" spans="1:2" x14ac:dyDescent="0.25">
      <c r="A11535" s="57">
        <v>47121704</v>
      </c>
      <c r="B11535" s="58" t="s">
        <v>14807</v>
      </c>
    </row>
    <row r="11536" spans="1:2" x14ac:dyDescent="0.25">
      <c r="A11536" s="57">
        <v>47121705</v>
      </c>
      <c r="B11536" s="58" t="s">
        <v>7120</v>
      </c>
    </row>
    <row r="11537" spans="1:2" x14ac:dyDescent="0.25">
      <c r="A11537" s="57">
        <v>47121706</v>
      </c>
      <c r="B11537" s="58" t="s">
        <v>7186</v>
      </c>
    </row>
    <row r="11538" spans="1:2" x14ac:dyDescent="0.25">
      <c r="A11538" s="57">
        <v>47121707</v>
      </c>
      <c r="B11538" s="58" t="s">
        <v>9744</v>
      </c>
    </row>
    <row r="11539" spans="1:2" x14ac:dyDescent="0.25">
      <c r="A11539" s="57">
        <v>47121708</v>
      </c>
      <c r="B11539" s="58" t="s">
        <v>2498</v>
      </c>
    </row>
    <row r="11540" spans="1:2" x14ac:dyDescent="0.25">
      <c r="A11540" s="57">
        <v>47121801</v>
      </c>
      <c r="B11540" s="58" t="s">
        <v>6299</v>
      </c>
    </row>
    <row r="11541" spans="1:2" x14ac:dyDescent="0.25">
      <c r="A11541" s="57">
        <v>47121802</v>
      </c>
      <c r="B11541" s="58" t="s">
        <v>8062</v>
      </c>
    </row>
    <row r="11542" spans="1:2" x14ac:dyDescent="0.25">
      <c r="A11542" s="57">
        <v>47121803</v>
      </c>
      <c r="B11542" s="58" t="s">
        <v>14426</v>
      </c>
    </row>
    <row r="11543" spans="1:2" x14ac:dyDescent="0.25">
      <c r="A11543" s="57">
        <v>47121804</v>
      </c>
      <c r="B11543" s="58" t="s">
        <v>17319</v>
      </c>
    </row>
    <row r="11544" spans="1:2" x14ac:dyDescent="0.25">
      <c r="A11544" s="57">
        <v>47121805</v>
      </c>
      <c r="B11544" s="58" t="s">
        <v>6900</v>
      </c>
    </row>
    <row r="11545" spans="1:2" x14ac:dyDescent="0.25">
      <c r="A11545" s="57">
        <v>47121806</v>
      </c>
      <c r="B11545" s="58" t="s">
        <v>14365</v>
      </c>
    </row>
    <row r="11546" spans="1:2" x14ac:dyDescent="0.25">
      <c r="A11546" s="57">
        <v>47121807</v>
      </c>
      <c r="B11546" s="58" t="s">
        <v>7531</v>
      </c>
    </row>
    <row r="11547" spans="1:2" x14ac:dyDescent="0.25">
      <c r="A11547" s="57">
        <v>47121808</v>
      </c>
      <c r="B11547" s="58" t="s">
        <v>13629</v>
      </c>
    </row>
    <row r="11548" spans="1:2" x14ac:dyDescent="0.25">
      <c r="A11548" s="57">
        <v>47121809</v>
      </c>
      <c r="B11548" s="58" t="s">
        <v>16439</v>
      </c>
    </row>
    <row r="11549" spans="1:2" x14ac:dyDescent="0.25">
      <c r="A11549" s="57">
        <v>47121810</v>
      </c>
      <c r="B11549" s="58" t="s">
        <v>8760</v>
      </c>
    </row>
    <row r="11550" spans="1:2" x14ac:dyDescent="0.25">
      <c r="A11550" s="57">
        <v>47121811</v>
      </c>
      <c r="B11550" s="58" t="s">
        <v>13707</v>
      </c>
    </row>
    <row r="11551" spans="1:2" x14ac:dyDescent="0.25">
      <c r="A11551" s="57">
        <v>47121812</v>
      </c>
      <c r="B11551" s="58" t="s">
        <v>8245</v>
      </c>
    </row>
    <row r="11552" spans="1:2" x14ac:dyDescent="0.25">
      <c r="A11552" s="57">
        <v>47121813</v>
      </c>
      <c r="B11552" s="58" t="s">
        <v>1894</v>
      </c>
    </row>
    <row r="11553" spans="1:2" x14ac:dyDescent="0.25">
      <c r="A11553" s="57">
        <v>47121901</v>
      </c>
      <c r="B11553" s="58" t="s">
        <v>1124</v>
      </c>
    </row>
    <row r="11554" spans="1:2" x14ac:dyDescent="0.25">
      <c r="A11554" s="57">
        <v>47121902</v>
      </c>
      <c r="B11554" s="58" t="s">
        <v>14058</v>
      </c>
    </row>
    <row r="11555" spans="1:2" x14ac:dyDescent="0.25">
      <c r="A11555" s="57">
        <v>47121903</v>
      </c>
      <c r="B11555" s="58" t="s">
        <v>18542</v>
      </c>
    </row>
    <row r="11556" spans="1:2" x14ac:dyDescent="0.25">
      <c r="A11556" s="57">
        <v>47131501</v>
      </c>
      <c r="B11556" s="58" t="s">
        <v>596</v>
      </c>
    </row>
    <row r="11557" spans="1:2" x14ac:dyDescent="0.25">
      <c r="A11557" s="57">
        <v>47131502</v>
      </c>
      <c r="B11557" s="58" t="s">
        <v>9543</v>
      </c>
    </row>
    <row r="11558" spans="1:2" x14ac:dyDescent="0.25">
      <c r="A11558" s="57">
        <v>47131503</v>
      </c>
      <c r="B11558" s="58" t="s">
        <v>11601</v>
      </c>
    </row>
    <row r="11559" spans="1:2" x14ac:dyDescent="0.25">
      <c r="A11559" s="57">
        <v>47131601</v>
      </c>
      <c r="B11559" s="58" t="s">
        <v>5081</v>
      </c>
    </row>
    <row r="11560" spans="1:2" x14ac:dyDescent="0.25">
      <c r="A11560" s="57">
        <v>47131602</v>
      </c>
      <c r="B11560" s="58" t="s">
        <v>12135</v>
      </c>
    </row>
    <row r="11561" spans="1:2" x14ac:dyDescent="0.25">
      <c r="A11561" s="57">
        <v>47131603</v>
      </c>
      <c r="B11561" s="58" t="s">
        <v>5611</v>
      </c>
    </row>
    <row r="11562" spans="1:2" x14ac:dyDescent="0.25">
      <c r="A11562" s="57">
        <v>47131604</v>
      </c>
      <c r="B11562" s="58" t="s">
        <v>17592</v>
      </c>
    </row>
    <row r="11563" spans="1:2" x14ac:dyDescent="0.25">
      <c r="A11563" s="57">
        <v>47131605</v>
      </c>
      <c r="B11563" s="58" t="s">
        <v>12946</v>
      </c>
    </row>
    <row r="11564" spans="1:2" x14ac:dyDescent="0.25">
      <c r="A11564" s="57">
        <v>47131608</v>
      </c>
      <c r="B11564" s="58" t="s">
        <v>10833</v>
      </c>
    </row>
    <row r="11565" spans="1:2" x14ac:dyDescent="0.25">
      <c r="A11565" s="57">
        <v>47131609</v>
      </c>
      <c r="B11565" s="58" t="s">
        <v>17549</v>
      </c>
    </row>
    <row r="11566" spans="1:2" x14ac:dyDescent="0.25">
      <c r="A11566" s="57">
        <v>47131610</v>
      </c>
      <c r="B11566" s="58" t="s">
        <v>8577</v>
      </c>
    </row>
    <row r="11567" spans="1:2" x14ac:dyDescent="0.25">
      <c r="A11567" s="57">
        <v>47131611</v>
      </c>
      <c r="B11567" s="58" t="s">
        <v>13288</v>
      </c>
    </row>
    <row r="11568" spans="1:2" x14ac:dyDescent="0.25">
      <c r="A11568" s="57">
        <v>47131612</v>
      </c>
      <c r="B11568" s="58" t="s">
        <v>18257</v>
      </c>
    </row>
    <row r="11569" spans="1:2" x14ac:dyDescent="0.25">
      <c r="A11569" s="57">
        <v>47131613</v>
      </c>
      <c r="B11569" s="58" t="s">
        <v>13198</v>
      </c>
    </row>
    <row r="11570" spans="1:2" x14ac:dyDescent="0.25">
      <c r="A11570" s="57">
        <v>47131614</v>
      </c>
      <c r="B11570" s="58" t="s">
        <v>17374</v>
      </c>
    </row>
    <row r="11571" spans="1:2" x14ac:dyDescent="0.25">
      <c r="A11571" s="57">
        <v>47131615</v>
      </c>
      <c r="B11571" s="58" t="s">
        <v>8607</v>
      </c>
    </row>
    <row r="11572" spans="1:2" x14ac:dyDescent="0.25">
      <c r="A11572" s="57">
        <v>47131616</v>
      </c>
      <c r="B11572" s="58" t="s">
        <v>14733</v>
      </c>
    </row>
    <row r="11573" spans="1:2" x14ac:dyDescent="0.25">
      <c r="A11573" s="57">
        <v>47131617</v>
      </c>
      <c r="B11573" s="58" t="s">
        <v>16606</v>
      </c>
    </row>
    <row r="11574" spans="1:2" x14ac:dyDescent="0.25">
      <c r="A11574" s="57">
        <v>47131618</v>
      </c>
      <c r="B11574" s="58" t="s">
        <v>2486</v>
      </c>
    </row>
    <row r="11575" spans="1:2" x14ac:dyDescent="0.25">
      <c r="A11575" s="57">
        <v>47131619</v>
      </c>
      <c r="B11575" s="58" t="s">
        <v>9378</v>
      </c>
    </row>
    <row r="11576" spans="1:2" x14ac:dyDescent="0.25">
      <c r="A11576" s="57">
        <v>47131701</v>
      </c>
      <c r="B11576" s="58" t="s">
        <v>6236</v>
      </c>
    </row>
    <row r="11577" spans="1:2" x14ac:dyDescent="0.25">
      <c r="A11577" s="57">
        <v>47131702</v>
      </c>
      <c r="B11577" s="58" t="s">
        <v>2150</v>
      </c>
    </row>
    <row r="11578" spans="1:2" x14ac:dyDescent="0.25">
      <c r="A11578" s="57">
        <v>47131703</v>
      </c>
      <c r="B11578" s="58" t="s">
        <v>5814</v>
      </c>
    </row>
    <row r="11579" spans="1:2" x14ac:dyDescent="0.25">
      <c r="A11579" s="57">
        <v>47131704</v>
      </c>
      <c r="B11579" s="58" t="s">
        <v>16501</v>
      </c>
    </row>
    <row r="11580" spans="1:2" x14ac:dyDescent="0.25">
      <c r="A11580" s="57">
        <v>47131705</v>
      </c>
      <c r="B11580" s="58" t="s">
        <v>12085</v>
      </c>
    </row>
    <row r="11581" spans="1:2" x14ac:dyDescent="0.25">
      <c r="A11581" s="57">
        <v>47131706</v>
      </c>
      <c r="B11581" s="58" t="s">
        <v>2810</v>
      </c>
    </row>
    <row r="11582" spans="1:2" x14ac:dyDescent="0.25">
      <c r="A11582" s="57">
        <v>47131707</v>
      </c>
      <c r="B11582" s="58" t="s">
        <v>17</v>
      </c>
    </row>
    <row r="11583" spans="1:2" x14ac:dyDescent="0.25">
      <c r="A11583" s="57">
        <v>47131708</v>
      </c>
      <c r="B11583" s="58" t="s">
        <v>1330</v>
      </c>
    </row>
    <row r="11584" spans="1:2" x14ac:dyDescent="0.25">
      <c r="A11584" s="57">
        <v>47131709</v>
      </c>
      <c r="B11584" s="58" t="s">
        <v>7382</v>
      </c>
    </row>
    <row r="11585" spans="1:2" x14ac:dyDescent="0.25">
      <c r="A11585" s="57">
        <v>47131710</v>
      </c>
      <c r="B11585" s="58" t="s">
        <v>6951</v>
      </c>
    </row>
    <row r="11586" spans="1:2" x14ac:dyDescent="0.25">
      <c r="A11586" s="57">
        <v>47131711</v>
      </c>
      <c r="B11586" s="58" t="s">
        <v>17371</v>
      </c>
    </row>
    <row r="11587" spans="1:2" x14ac:dyDescent="0.25">
      <c r="A11587" s="57">
        <v>47131801</v>
      </c>
      <c r="B11587" s="58" t="s">
        <v>11849</v>
      </c>
    </row>
    <row r="11588" spans="1:2" x14ac:dyDescent="0.25">
      <c r="A11588" s="57">
        <v>47131802</v>
      </c>
      <c r="B11588" s="58" t="s">
        <v>17391</v>
      </c>
    </row>
    <row r="11589" spans="1:2" x14ac:dyDescent="0.25">
      <c r="A11589" s="57">
        <v>47131803</v>
      </c>
      <c r="B11589" s="58" t="s">
        <v>12947</v>
      </c>
    </row>
    <row r="11590" spans="1:2" x14ac:dyDescent="0.25">
      <c r="A11590" s="57">
        <v>47131804</v>
      </c>
      <c r="B11590" s="58" t="s">
        <v>11503</v>
      </c>
    </row>
    <row r="11591" spans="1:2" x14ac:dyDescent="0.25">
      <c r="A11591" s="57">
        <v>47131805</v>
      </c>
      <c r="B11591" s="58" t="s">
        <v>1184</v>
      </c>
    </row>
    <row r="11592" spans="1:2" x14ac:dyDescent="0.25">
      <c r="A11592" s="57">
        <v>47131806</v>
      </c>
      <c r="B11592" s="58" t="s">
        <v>13567</v>
      </c>
    </row>
    <row r="11593" spans="1:2" x14ac:dyDescent="0.25">
      <c r="A11593" s="57">
        <v>47131807</v>
      </c>
      <c r="B11593" s="58" t="s">
        <v>3803</v>
      </c>
    </row>
    <row r="11594" spans="1:2" x14ac:dyDescent="0.25">
      <c r="A11594" s="57">
        <v>47131808</v>
      </c>
      <c r="B11594" s="58" t="s">
        <v>14621</v>
      </c>
    </row>
    <row r="11595" spans="1:2" x14ac:dyDescent="0.25">
      <c r="A11595" s="57">
        <v>47131809</v>
      </c>
      <c r="B11595" s="58" t="s">
        <v>4167</v>
      </c>
    </row>
    <row r="11596" spans="1:2" x14ac:dyDescent="0.25">
      <c r="A11596" s="57">
        <v>47131810</v>
      </c>
      <c r="B11596" s="58" t="s">
        <v>17334</v>
      </c>
    </row>
    <row r="11597" spans="1:2" x14ac:dyDescent="0.25">
      <c r="A11597" s="57">
        <v>47131811</v>
      </c>
      <c r="B11597" s="58" t="s">
        <v>8521</v>
      </c>
    </row>
    <row r="11598" spans="1:2" x14ac:dyDescent="0.25">
      <c r="A11598" s="57">
        <v>47131812</v>
      </c>
      <c r="B11598" s="58" t="s">
        <v>9250</v>
      </c>
    </row>
    <row r="11599" spans="1:2" x14ac:dyDescent="0.25">
      <c r="A11599" s="57">
        <v>47131813</v>
      </c>
      <c r="B11599" s="58" t="s">
        <v>1907</v>
      </c>
    </row>
    <row r="11600" spans="1:2" x14ac:dyDescent="0.25">
      <c r="A11600" s="57">
        <v>47131814</v>
      </c>
      <c r="B11600" s="58" t="s">
        <v>8934</v>
      </c>
    </row>
    <row r="11601" spans="1:2" x14ac:dyDescent="0.25">
      <c r="A11601" s="57">
        <v>47131815</v>
      </c>
      <c r="B11601" s="58" t="s">
        <v>17005</v>
      </c>
    </row>
    <row r="11602" spans="1:2" x14ac:dyDescent="0.25">
      <c r="A11602" s="57">
        <v>47131816</v>
      </c>
      <c r="B11602" s="58" t="s">
        <v>5223</v>
      </c>
    </row>
    <row r="11603" spans="1:2" x14ac:dyDescent="0.25">
      <c r="A11603" s="57">
        <v>47131817</v>
      </c>
      <c r="B11603" s="58" t="s">
        <v>16862</v>
      </c>
    </row>
    <row r="11604" spans="1:2" x14ac:dyDescent="0.25">
      <c r="A11604" s="57">
        <v>47131818</v>
      </c>
      <c r="B11604" s="58" t="s">
        <v>3475</v>
      </c>
    </row>
    <row r="11605" spans="1:2" x14ac:dyDescent="0.25">
      <c r="A11605" s="57">
        <v>47131819</v>
      </c>
      <c r="B11605" s="58" t="s">
        <v>16841</v>
      </c>
    </row>
    <row r="11606" spans="1:2" x14ac:dyDescent="0.25">
      <c r="A11606" s="57">
        <v>47131820</v>
      </c>
      <c r="B11606" s="58" t="s">
        <v>6480</v>
      </c>
    </row>
    <row r="11607" spans="1:2" x14ac:dyDescent="0.25">
      <c r="A11607" s="57">
        <v>47131821</v>
      </c>
      <c r="B11607" s="58" t="s">
        <v>13320</v>
      </c>
    </row>
    <row r="11608" spans="1:2" x14ac:dyDescent="0.25">
      <c r="A11608" s="57">
        <v>47131822</v>
      </c>
      <c r="B11608" s="58" t="s">
        <v>18024</v>
      </c>
    </row>
    <row r="11609" spans="1:2" x14ac:dyDescent="0.25">
      <c r="A11609" s="57">
        <v>47131823</v>
      </c>
      <c r="B11609" s="58" t="s">
        <v>14866</v>
      </c>
    </row>
    <row r="11610" spans="1:2" x14ac:dyDescent="0.25">
      <c r="A11610" s="57">
        <v>47131824</v>
      </c>
      <c r="B11610" s="58" t="s">
        <v>4792</v>
      </c>
    </row>
    <row r="11611" spans="1:2" x14ac:dyDescent="0.25">
      <c r="A11611" s="57">
        <v>47131825</v>
      </c>
      <c r="B11611" s="58" t="s">
        <v>16302</v>
      </c>
    </row>
    <row r="11612" spans="1:2" x14ac:dyDescent="0.25">
      <c r="A11612" s="57">
        <v>47131826</v>
      </c>
      <c r="B11612" s="58" t="s">
        <v>17697</v>
      </c>
    </row>
    <row r="11613" spans="1:2" x14ac:dyDescent="0.25">
      <c r="A11613" s="57">
        <v>47131827</v>
      </c>
      <c r="B11613" s="58" t="s">
        <v>17555</v>
      </c>
    </row>
    <row r="11614" spans="1:2" x14ac:dyDescent="0.25">
      <c r="A11614" s="57">
        <v>47131828</v>
      </c>
      <c r="B11614" s="58" t="s">
        <v>14432</v>
      </c>
    </row>
    <row r="11615" spans="1:2" x14ac:dyDescent="0.25">
      <c r="A11615" s="57">
        <v>47131829</v>
      </c>
      <c r="B11615" s="58" t="s">
        <v>15664</v>
      </c>
    </row>
    <row r="11616" spans="1:2" x14ac:dyDescent="0.25">
      <c r="A11616" s="57">
        <v>47131830</v>
      </c>
      <c r="B11616" s="58" t="s">
        <v>14152</v>
      </c>
    </row>
    <row r="11617" spans="1:2" x14ac:dyDescent="0.25">
      <c r="A11617" s="57">
        <v>47131831</v>
      </c>
      <c r="B11617" s="58" t="s">
        <v>1044</v>
      </c>
    </row>
    <row r="11618" spans="1:2" x14ac:dyDescent="0.25">
      <c r="A11618" s="57">
        <v>47131832</v>
      </c>
      <c r="B11618" s="58" t="s">
        <v>9399</v>
      </c>
    </row>
    <row r="11619" spans="1:2" x14ac:dyDescent="0.25">
      <c r="A11619" s="57">
        <v>47131833</v>
      </c>
      <c r="B11619" s="58" t="s">
        <v>5258</v>
      </c>
    </row>
    <row r="11620" spans="1:2" x14ac:dyDescent="0.25">
      <c r="A11620" s="57">
        <v>47131834</v>
      </c>
      <c r="B11620" s="58" t="s">
        <v>2667</v>
      </c>
    </row>
    <row r="11621" spans="1:2" x14ac:dyDescent="0.25">
      <c r="A11621" s="57">
        <v>47131901</v>
      </c>
      <c r="B11621" s="58" t="s">
        <v>9350</v>
      </c>
    </row>
    <row r="11622" spans="1:2" x14ac:dyDescent="0.25">
      <c r="A11622" s="57">
        <v>47131902</v>
      </c>
      <c r="B11622" s="58" t="s">
        <v>5311</v>
      </c>
    </row>
    <row r="11623" spans="1:2" x14ac:dyDescent="0.25">
      <c r="A11623" s="57">
        <v>47131903</v>
      </c>
      <c r="B11623" s="58" t="s">
        <v>11196</v>
      </c>
    </row>
    <row r="11624" spans="1:2" x14ac:dyDescent="0.25">
      <c r="A11624" s="57">
        <v>47131904</v>
      </c>
      <c r="B11624" s="58" t="s">
        <v>10323</v>
      </c>
    </row>
    <row r="11625" spans="1:2" x14ac:dyDescent="0.25">
      <c r="A11625" s="57">
        <v>47131905</v>
      </c>
      <c r="B11625" s="58" t="s">
        <v>10674</v>
      </c>
    </row>
    <row r="11626" spans="1:2" x14ac:dyDescent="0.25">
      <c r="A11626" s="57">
        <v>47131906</v>
      </c>
      <c r="B11626" s="58" t="s">
        <v>10087</v>
      </c>
    </row>
    <row r="11627" spans="1:2" x14ac:dyDescent="0.25">
      <c r="A11627" s="57">
        <v>47131907</v>
      </c>
      <c r="B11627" s="58" t="s">
        <v>3870</v>
      </c>
    </row>
    <row r="11628" spans="1:2" x14ac:dyDescent="0.25">
      <c r="A11628" s="57">
        <v>47131908</v>
      </c>
      <c r="B11628" s="58" t="s">
        <v>3494</v>
      </c>
    </row>
    <row r="11629" spans="1:2" x14ac:dyDescent="0.25">
      <c r="A11629" s="57">
        <v>47131909</v>
      </c>
      <c r="B11629" s="58" t="s">
        <v>3283</v>
      </c>
    </row>
    <row r="11630" spans="1:2" x14ac:dyDescent="0.25">
      <c r="A11630" s="57">
        <v>47132101</v>
      </c>
      <c r="B11630" s="58" t="s">
        <v>2499</v>
      </c>
    </row>
    <row r="11631" spans="1:2" x14ac:dyDescent="0.25">
      <c r="A11631" s="57">
        <v>47132102</v>
      </c>
      <c r="B11631" s="58" t="s">
        <v>1600</v>
      </c>
    </row>
    <row r="11632" spans="1:2" x14ac:dyDescent="0.25">
      <c r="A11632" s="57">
        <v>48101501</v>
      </c>
      <c r="B11632" s="58" t="s">
        <v>6553</v>
      </c>
    </row>
    <row r="11633" spans="1:2" x14ac:dyDescent="0.25">
      <c r="A11633" s="57">
        <v>48101502</v>
      </c>
      <c r="B11633" s="58" t="s">
        <v>15571</v>
      </c>
    </row>
    <row r="11634" spans="1:2" x14ac:dyDescent="0.25">
      <c r="A11634" s="57">
        <v>48101503</v>
      </c>
      <c r="B11634" s="58" t="s">
        <v>9978</v>
      </c>
    </row>
    <row r="11635" spans="1:2" x14ac:dyDescent="0.25">
      <c r="A11635" s="57">
        <v>48101504</v>
      </c>
      <c r="B11635" s="58" t="s">
        <v>4673</v>
      </c>
    </row>
    <row r="11636" spans="1:2" x14ac:dyDescent="0.25">
      <c r="A11636" s="57">
        <v>48101505</v>
      </c>
      <c r="B11636" s="58" t="s">
        <v>17043</v>
      </c>
    </row>
    <row r="11637" spans="1:2" x14ac:dyDescent="0.25">
      <c r="A11637" s="57">
        <v>48101506</v>
      </c>
      <c r="B11637" s="58" t="s">
        <v>17802</v>
      </c>
    </row>
    <row r="11638" spans="1:2" x14ac:dyDescent="0.25">
      <c r="A11638" s="57">
        <v>48101507</v>
      </c>
      <c r="B11638" s="58" t="s">
        <v>8779</v>
      </c>
    </row>
    <row r="11639" spans="1:2" x14ac:dyDescent="0.25">
      <c r="A11639" s="57">
        <v>48101508</v>
      </c>
      <c r="B11639" s="58" t="s">
        <v>11435</v>
      </c>
    </row>
    <row r="11640" spans="1:2" x14ac:dyDescent="0.25">
      <c r="A11640" s="57">
        <v>48101509</v>
      </c>
      <c r="B11640" s="58" t="s">
        <v>15474</v>
      </c>
    </row>
    <row r="11641" spans="1:2" x14ac:dyDescent="0.25">
      <c r="A11641" s="57">
        <v>48101510</v>
      </c>
      <c r="B11641" s="58" t="s">
        <v>14683</v>
      </c>
    </row>
    <row r="11642" spans="1:2" x14ac:dyDescent="0.25">
      <c r="A11642" s="57">
        <v>48101511</v>
      </c>
      <c r="B11642" s="58" t="s">
        <v>11370</v>
      </c>
    </row>
    <row r="11643" spans="1:2" x14ac:dyDescent="0.25">
      <c r="A11643" s="57">
        <v>48101512</v>
      </c>
      <c r="B11643" s="58" t="s">
        <v>17297</v>
      </c>
    </row>
    <row r="11644" spans="1:2" x14ac:dyDescent="0.25">
      <c r="A11644" s="57">
        <v>48101513</v>
      </c>
      <c r="B11644" s="58" t="s">
        <v>3037</v>
      </c>
    </row>
    <row r="11645" spans="1:2" x14ac:dyDescent="0.25">
      <c r="A11645" s="57">
        <v>48101514</v>
      </c>
      <c r="B11645" s="58" t="s">
        <v>3535</v>
      </c>
    </row>
    <row r="11646" spans="1:2" x14ac:dyDescent="0.25">
      <c r="A11646" s="57">
        <v>48101515</v>
      </c>
      <c r="B11646" s="58" t="s">
        <v>15135</v>
      </c>
    </row>
    <row r="11647" spans="1:2" x14ac:dyDescent="0.25">
      <c r="A11647" s="57">
        <v>48101516</v>
      </c>
      <c r="B11647" s="58" t="s">
        <v>10261</v>
      </c>
    </row>
    <row r="11648" spans="1:2" x14ac:dyDescent="0.25">
      <c r="A11648" s="57">
        <v>48101517</v>
      </c>
      <c r="B11648" s="58" t="s">
        <v>10239</v>
      </c>
    </row>
    <row r="11649" spans="1:2" x14ac:dyDescent="0.25">
      <c r="A11649" s="57">
        <v>48101518</v>
      </c>
      <c r="B11649" s="58" t="s">
        <v>3735</v>
      </c>
    </row>
    <row r="11650" spans="1:2" x14ac:dyDescent="0.25">
      <c r="A11650" s="57">
        <v>48101519</v>
      </c>
      <c r="B11650" s="58" t="s">
        <v>4504</v>
      </c>
    </row>
    <row r="11651" spans="1:2" x14ac:dyDescent="0.25">
      <c r="A11651" s="57">
        <v>48101520</v>
      </c>
      <c r="B11651" s="58" t="s">
        <v>11182</v>
      </c>
    </row>
    <row r="11652" spans="1:2" x14ac:dyDescent="0.25">
      <c r="A11652" s="57">
        <v>48101521</v>
      </c>
      <c r="B11652" s="58" t="s">
        <v>4175</v>
      </c>
    </row>
    <row r="11653" spans="1:2" x14ac:dyDescent="0.25">
      <c r="A11653" s="57">
        <v>48101522</v>
      </c>
      <c r="B11653" s="58" t="s">
        <v>1241</v>
      </c>
    </row>
    <row r="11654" spans="1:2" x14ac:dyDescent="0.25">
      <c r="A11654" s="57">
        <v>48101523</v>
      </c>
      <c r="B11654" s="58" t="s">
        <v>17008</v>
      </c>
    </row>
    <row r="11655" spans="1:2" x14ac:dyDescent="0.25">
      <c r="A11655" s="57">
        <v>48101524</v>
      </c>
      <c r="B11655" s="58" t="s">
        <v>2839</v>
      </c>
    </row>
    <row r="11656" spans="1:2" x14ac:dyDescent="0.25">
      <c r="A11656" s="57">
        <v>48101525</v>
      </c>
      <c r="B11656" s="58" t="s">
        <v>8905</v>
      </c>
    </row>
    <row r="11657" spans="1:2" x14ac:dyDescent="0.25">
      <c r="A11657" s="57">
        <v>48101526</v>
      </c>
      <c r="B11657" s="58" t="s">
        <v>18431</v>
      </c>
    </row>
    <row r="11658" spans="1:2" x14ac:dyDescent="0.25">
      <c r="A11658" s="57">
        <v>48101527</v>
      </c>
      <c r="B11658" s="58" t="s">
        <v>16025</v>
      </c>
    </row>
    <row r="11659" spans="1:2" x14ac:dyDescent="0.25">
      <c r="A11659" s="57">
        <v>48101528</v>
      </c>
      <c r="B11659" s="58" t="s">
        <v>16652</v>
      </c>
    </row>
    <row r="11660" spans="1:2" x14ac:dyDescent="0.25">
      <c r="A11660" s="57">
        <v>48101529</v>
      </c>
      <c r="B11660" s="58" t="s">
        <v>18523</v>
      </c>
    </row>
    <row r="11661" spans="1:2" x14ac:dyDescent="0.25">
      <c r="A11661" s="57">
        <v>48101530</v>
      </c>
      <c r="B11661" s="58" t="s">
        <v>16940</v>
      </c>
    </row>
    <row r="11662" spans="1:2" x14ac:dyDescent="0.25">
      <c r="A11662" s="57">
        <v>48101531</v>
      </c>
      <c r="B11662" s="58" t="s">
        <v>6778</v>
      </c>
    </row>
    <row r="11663" spans="1:2" x14ac:dyDescent="0.25">
      <c r="A11663" s="57">
        <v>48101532</v>
      </c>
      <c r="B11663" s="58" t="s">
        <v>53</v>
      </c>
    </row>
    <row r="11664" spans="1:2" x14ac:dyDescent="0.25">
      <c r="A11664" s="57">
        <v>48101601</v>
      </c>
      <c r="B11664" s="58" t="s">
        <v>11272</v>
      </c>
    </row>
    <row r="11665" spans="1:2" x14ac:dyDescent="0.25">
      <c r="A11665" s="57">
        <v>48101602</v>
      </c>
      <c r="B11665" s="58" t="s">
        <v>559</v>
      </c>
    </row>
    <row r="11666" spans="1:2" x14ac:dyDescent="0.25">
      <c r="A11666" s="57">
        <v>48101603</v>
      </c>
      <c r="B11666" s="58" t="s">
        <v>461</v>
      </c>
    </row>
    <row r="11667" spans="1:2" x14ac:dyDescent="0.25">
      <c r="A11667" s="57">
        <v>48101604</v>
      </c>
      <c r="B11667" s="58" t="s">
        <v>9728</v>
      </c>
    </row>
    <row r="11668" spans="1:2" x14ac:dyDescent="0.25">
      <c r="A11668" s="57">
        <v>48101605</v>
      </c>
      <c r="B11668" s="58" t="s">
        <v>9830</v>
      </c>
    </row>
    <row r="11669" spans="1:2" x14ac:dyDescent="0.25">
      <c r="A11669" s="57">
        <v>48101606</v>
      </c>
      <c r="B11669" s="58" t="s">
        <v>2288</v>
      </c>
    </row>
    <row r="11670" spans="1:2" x14ac:dyDescent="0.25">
      <c r="A11670" s="57">
        <v>48101607</v>
      </c>
      <c r="B11670" s="58" t="s">
        <v>5136</v>
      </c>
    </row>
    <row r="11671" spans="1:2" x14ac:dyDescent="0.25">
      <c r="A11671" s="57">
        <v>48101608</v>
      </c>
      <c r="B11671" s="58" t="s">
        <v>1649</v>
      </c>
    </row>
    <row r="11672" spans="1:2" x14ac:dyDescent="0.25">
      <c r="A11672" s="57">
        <v>48101609</v>
      </c>
      <c r="B11672" s="58" t="s">
        <v>8610</v>
      </c>
    </row>
    <row r="11673" spans="1:2" x14ac:dyDescent="0.25">
      <c r="A11673" s="57">
        <v>48101610</v>
      </c>
      <c r="B11673" s="58" t="s">
        <v>18285</v>
      </c>
    </row>
    <row r="11674" spans="1:2" x14ac:dyDescent="0.25">
      <c r="A11674" s="57">
        <v>48101611</v>
      </c>
      <c r="B11674" s="58" t="s">
        <v>16048</v>
      </c>
    </row>
    <row r="11675" spans="1:2" x14ac:dyDescent="0.25">
      <c r="A11675" s="57">
        <v>48101612</v>
      </c>
      <c r="B11675" s="58" t="s">
        <v>669</v>
      </c>
    </row>
    <row r="11676" spans="1:2" x14ac:dyDescent="0.25">
      <c r="A11676" s="57">
        <v>48101613</v>
      </c>
      <c r="B11676" s="58" t="s">
        <v>3352</v>
      </c>
    </row>
    <row r="11677" spans="1:2" x14ac:dyDescent="0.25">
      <c r="A11677" s="57">
        <v>48101614</v>
      </c>
      <c r="B11677" s="58" t="s">
        <v>525</v>
      </c>
    </row>
    <row r="11678" spans="1:2" x14ac:dyDescent="0.25">
      <c r="A11678" s="57">
        <v>48101615</v>
      </c>
      <c r="B11678" s="58" t="s">
        <v>7603</v>
      </c>
    </row>
    <row r="11679" spans="1:2" x14ac:dyDescent="0.25">
      <c r="A11679" s="57">
        <v>48101616</v>
      </c>
      <c r="B11679" s="58" t="s">
        <v>17632</v>
      </c>
    </row>
    <row r="11680" spans="1:2" x14ac:dyDescent="0.25">
      <c r="A11680" s="57">
        <v>48101617</v>
      </c>
      <c r="B11680" s="58" t="s">
        <v>14860</v>
      </c>
    </row>
    <row r="11681" spans="1:2" x14ac:dyDescent="0.25">
      <c r="A11681" s="57">
        <v>48101701</v>
      </c>
      <c r="B11681" s="58" t="s">
        <v>13852</v>
      </c>
    </row>
    <row r="11682" spans="1:2" x14ac:dyDescent="0.25">
      <c r="A11682" s="57">
        <v>48101702</v>
      </c>
      <c r="B11682" s="58" t="s">
        <v>3465</v>
      </c>
    </row>
    <row r="11683" spans="1:2" x14ac:dyDescent="0.25">
      <c r="A11683" s="57">
        <v>48101703</v>
      </c>
      <c r="B11683" s="58" t="s">
        <v>447</v>
      </c>
    </row>
    <row r="11684" spans="1:2" x14ac:dyDescent="0.25">
      <c r="A11684" s="57">
        <v>48101704</v>
      </c>
      <c r="B11684" s="58" t="s">
        <v>13208</v>
      </c>
    </row>
    <row r="11685" spans="1:2" x14ac:dyDescent="0.25">
      <c r="A11685" s="57">
        <v>48101705</v>
      </c>
      <c r="B11685" s="58" t="s">
        <v>11351</v>
      </c>
    </row>
    <row r="11686" spans="1:2" x14ac:dyDescent="0.25">
      <c r="A11686" s="57">
        <v>48101706</v>
      </c>
      <c r="B11686" s="58" t="s">
        <v>15681</v>
      </c>
    </row>
    <row r="11687" spans="1:2" x14ac:dyDescent="0.25">
      <c r="A11687" s="57">
        <v>48101707</v>
      </c>
      <c r="B11687" s="58" t="s">
        <v>1969</v>
      </c>
    </row>
    <row r="11688" spans="1:2" x14ac:dyDescent="0.25">
      <c r="A11688" s="57">
        <v>48101708</v>
      </c>
      <c r="B11688" s="58" t="s">
        <v>7534</v>
      </c>
    </row>
    <row r="11689" spans="1:2" x14ac:dyDescent="0.25">
      <c r="A11689" s="57">
        <v>48101709</v>
      </c>
      <c r="B11689" s="58" t="s">
        <v>923</v>
      </c>
    </row>
    <row r="11690" spans="1:2" x14ac:dyDescent="0.25">
      <c r="A11690" s="57">
        <v>48101710</v>
      </c>
      <c r="B11690" s="58" t="s">
        <v>14175</v>
      </c>
    </row>
    <row r="11691" spans="1:2" x14ac:dyDescent="0.25">
      <c r="A11691" s="57">
        <v>48101711</v>
      </c>
      <c r="B11691" s="58" t="s">
        <v>8160</v>
      </c>
    </row>
    <row r="11692" spans="1:2" x14ac:dyDescent="0.25">
      <c r="A11692" s="57">
        <v>48101712</v>
      </c>
      <c r="B11692" s="58" t="s">
        <v>18297</v>
      </c>
    </row>
    <row r="11693" spans="1:2" x14ac:dyDescent="0.25">
      <c r="A11693" s="57">
        <v>48101713</v>
      </c>
      <c r="B11693" s="58" t="s">
        <v>16713</v>
      </c>
    </row>
    <row r="11694" spans="1:2" x14ac:dyDescent="0.25">
      <c r="A11694" s="57">
        <v>48101714</v>
      </c>
      <c r="B11694" s="58" t="s">
        <v>15989</v>
      </c>
    </row>
    <row r="11695" spans="1:2" x14ac:dyDescent="0.25">
      <c r="A11695" s="57">
        <v>48101715</v>
      </c>
      <c r="B11695" s="58" t="s">
        <v>11103</v>
      </c>
    </row>
    <row r="11696" spans="1:2" x14ac:dyDescent="0.25">
      <c r="A11696" s="57">
        <v>48101801</v>
      </c>
      <c r="B11696" s="58" t="s">
        <v>2709</v>
      </c>
    </row>
    <row r="11697" spans="1:2" x14ac:dyDescent="0.25">
      <c r="A11697" s="57">
        <v>48101802</v>
      </c>
      <c r="B11697" s="58" t="s">
        <v>11759</v>
      </c>
    </row>
    <row r="11698" spans="1:2" x14ac:dyDescent="0.25">
      <c r="A11698" s="57">
        <v>48101803</v>
      </c>
      <c r="B11698" s="58" t="s">
        <v>2350</v>
      </c>
    </row>
    <row r="11699" spans="1:2" x14ac:dyDescent="0.25">
      <c r="A11699" s="57">
        <v>48101804</v>
      </c>
      <c r="B11699" s="58" t="s">
        <v>9730</v>
      </c>
    </row>
    <row r="11700" spans="1:2" x14ac:dyDescent="0.25">
      <c r="A11700" s="57">
        <v>48101805</v>
      </c>
      <c r="B11700" s="58" t="s">
        <v>8326</v>
      </c>
    </row>
    <row r="11701" spans="1:2" x14ac:dyDescent="0.25">
      <c r="A11701" s="57">
        <v>48101806</v>
      </c>
      <c r="B11701" s="58" t="s">
        <v>2430</v>
      </c>
    </row>
    <row r="11702" spans="1:2" x14ac:dyDescent="0.25">
      <c r="A11702" s="57">
        <v>48101807</v>
      </c>
      <c r="B11702" s="58" t="s">
        <v>2716</v>
      </c>
    </row>
    <row r="11703" spans="1:2" x14ac:dyDescent="0.25">
      <c r="A11703" s="57">
        <v>48101808</v>
      </c>
      <c r="B11703" s="58" t="s">
        <v>10380</v>
      </c>
    </row>
    <row r="11704" spans="1:2" x14ac:dyDescent="0.25">
      <c r="A11704" s="57">
        <v>48101809</v>
      </c>
      <c r="B11704" s="58" t="s">
        <v>12069</v>
      </c>
    </row>
    <row r="11705" spans="1:2" x14ac:dyDescent="0.25">
      <c r="A11705" s="57">
        <v>48101810</v>
      </c>
      <c r="B11705" s="58" t="s">
        <v>4510</v>
      </c>
    </row>
    <row r="11706" spans="1:2" x14ac:dyDescent="0.25">
      <c r="A11706" s="57">
        <v>48101811</v>
      </c>
      <c r="B11706" s="58" t="s">
        <v>13750</v>
      </c>
    </row>
    <row r="11707" spans="1:2" x14ac:dyDescent="0.25">
      <c r="A11707" s="57">
        <v>48101812</v>
      </c>
      <c r="B11707" s="58" t="s">
        <v>11745</v>
      </c>
    </row>
    <row r="11708" spans="1:2" x14ac:dyDescent="0.25">
      <c r="A11708" s="57">
        <v>48101813</v>
      </c>
      <c r="B11708" s="58" t="s">
        <v>6465</v>
      </c>
    </row>
    <row r="11709" spans="1:2" x14ac:dyDescent="0.25">
      <c r="A11709" s="57">
        <v>48101814</v>
      </c>
      <c r="B11709" s="58" t="s">
        <v>17584</v>
      </c>
    </row>
    <row r="11710" spans="1:2" x14ac:dyDescent="0.25">
      <c r="A11710" s="57">
        <v>48101815</v>
      </c>
      <c r="B11710" s="58" t="s">
        <v>11442</v>
      </c>
    </row>
    <row r="11711" spans="1:2" x14ac:dyDescent="0.25">
      <c r="A11711" s="57">
        <v>48101816</v>
      </c>
      <c r="B11711" s="58" t="s">
        <v>11227</v>
      </c>
    </row>
    <row r="11712" spans="1:2" x14ac:dyDescent="0.25">
      <c r="A11712" s="57">
        <v>48101817</v>
      </c>
      <c r="B11712" s="58" t="s">
        <v>1655</v>
      </c>
    </row>
    <row r="11713" spans="1:2" x14ac:dyDescent="0.25">
      <c r="A11713" s="57">
        <v>48101901</v>
      </c>
      <c r="B11713" s="58" t="s">
        <v>2107</v>
      </c>
    </row>
    <row r="11714" spans="1:2" x14ac:dyDescent="0.25">
      <c r="A11714" s="57">
        <v>48101902</v>
      </c>
      <c r="B11714" s="58" t="s">
        <v>16796</v>
      </c>
    </row>
    <row r="11715" spans="1:2" x14ac:dyDescent="0.25">
      <c r="A11715" s="57">
        <v>48101903</v>
      </c>
      <c r="B11715" s="58" t="s">
        <v>10048</v>
      </c>
    </row>
    <row r="11716" spans="1:2" x14ac:dyDescent="0.25">
      <c r="A11716" s="57">
        <v>48101904</v>
      </c>
      <c r="B11716" s="58" t="s">
        <v>18419</v>
      </c>
    </row>
    <row r="11717" spans="1:2" x14ac:dyDescent="0.25">
      <c r="A11717" s="57">
        <v>48101905</v>
      </c>
      <c r="B11717" s="58" t="s">
        <v>8547</v>
      </c>
    </row>
    <row r="11718" spans="1:2" x14ac:dyDescent="0.25">
      <c r="A11718" s="57">
        <v>48101906</v>
      </c>
      <c r="B11718" s="58" t="s">
        <v>2782</v>
      </c>
    </row>
    <row r="11719" spans="1:2" x14ac:dyDescent="0.25">
      <c r="A11719" s="57">
        <v>48101907</v>
      </c>
      <c r="B11719" s="58" t="s">
        <v>526</v>
      </c>
    </row>
    <row r="11720" spans="1:2" x14ac:dyDescent="0.25">
      <c r="A11720" s="57">
        <v>48101908</v>
      </c>
      <c r="B11720" s="58" t="s">
        <v>17361</v>
      </c>
    </row>
    <row r="11721" spans="1:2" x14ac:dyDescent="0.25">
      <c r="A11721" s="57">
        <v>48101909</v>
      </c>
      <c r="B11721" s="58" t="s">
        <v>10091</v>
      </c>
    </row>
    <row r="11722" spans="1:2" x14ac:dyDescent="0.25">
      <c r="A11722" s="57">
        <v>48101910</v>
      </c>
      <c r="B11722" s="58" t="s">
        <v>5085</v>
      </c>
    </row>
    <row r="11723" spans="1:2" x14ac:dyDescent="0.25">
      <c r="A11723" s="57">
        <v>48101911</v>
      </c>
      <c r="B11723" s="58" t="s">
        <v>5847</v>
      </c>
    </row>
    <row r="11724" spans="1:2" x14ac:dyDescent="0.25">
      <c r="A11724" s="57">
        <v>48101912</v>
      </c>
      <c r="B11724" s="58" t="s">
        <v>7393</v>
      </c>
    </row>
    <row r="11725" spans="1:2" x14ac:dyDescent="0.25">
      <c r="A11725" s="57">
        <v>48101913</v>
      </c>
      <c r="B11725" s="58" t="s">
        <v>18600</v>
      </c>
    </row>
    <row r="11726" spans="1:2" x14ac:dyDescent="0.25">
      <c r="A11726" s="57">
        <v>48101914</v>
      </c>
      <c r="B11726" s="58" t="s">
        <v>537</v>
      </c>
    </row>
    <row r="11727" spans="1:2" x14ac:dyDescent="0.25">
      <c r="A11727" s="57">
        <v>48101915</v>
      </c>
      <c r="B11727" s="58" t="s">
        <v>1489</v>
      </c>
    </row>
    <row r="11728" spans="1:2" x14ac:dyDescent="0.25">
      <c r="A11728" s="57">
        <v>48101916</v>
      </c>
      <c r="B11728" s="58" t="s">
        <v>15463</v>
      </c>
    </row>
    <row r="11729" spans="1:2" x14ac:dyDescent="0.25">
      <c r="A11729" s="57">
        <v>48101917</v>
      </c>
      <c r="B11729" s="58" t="s">
        <v>18398</v>
      </c>
    </row>
    <row r="11730" spans="1:2" x14ac:dyDescent="0.25">
      <c r="A11730" s="57">
        <v>48101918</v>
      </c>
      <c r="B11730" s="58" t="s">
        <v>14951</v>
      </c>
    </row>
    <row r="11731" spans="1:2" x14ac:dyDescent="0.25">
      <c r="A11731" s="57">
        <v>48101919</v>
      </c>
      <c r="B11731" s="58" t="s">
        <v>4229</v>
      </c>
    </row>
    <row r="11732" spans="1:2" x14ac:dyDescent="0.25">
      <c r="A11732" s="57">
        <v>48101920</v>
      </c>
      <c r="B11732" s="58" t="s">
        <v>7485</v>
      </c>
    </row>
    <row r="11733" spans="1:2" x14ac:dyDescent="0.25">
      <c r="A11733" s="57">
        <v>48102001</v>
      </c>
      <c r="B11733" s="58" t="s">
        <v>10430</v>
      </c>
    </row>
    <row r="11734" spans="1:2" x14ac:dyDescent="0.25">
      <c r="A11734" s="57">
        <v>48102002</v>
      </c>
      <c r="B11734" s="58" t="s">
        <v>7640</v>
      </c>
    </row>
    <row r="11735" spans="1:2" x14ac:dyDescent="0.25">
      <c r="A11735" s="57">
        <v>48102003</v>
      </c>
      <c r="B11735" s="58" t="s">
        <v>14792</v>
      </c>
    </row>
    <row r="11736" spans="1:2" x14ac:dyDescent="0.25">
      <c r="A11736" s="57">
        <v>48102004</v>
      </c>
      <c r="B11736" s="58" t="s">
        <v>5168</v>
      </c>
    </row>
    <row r="11737" spans="1:2" x14ac:dyDescent="0.25">
      <c r="A11737" s="57">
        <v>48102005</v>
      </c>
      <c r="B11737" s="58" t="s">
        <v>692</v>
      </c>
    </row>
    <row r="11738" spans="1:2" x14ac:dyDescent="0.25">
      <c r="A11738" s="57">
        <v>48102006</v>
      </c>
      <c r="B11738" s="58" t="s">
        <v>14980</v>
      </c>
    </row>
    <row r="11739" spans="1:2" x14ac:dyDescent="0.25">
      <c r="A11739" s="57">
        <v>48102007</v>
      </c>
      <c r="B11739" s="58" t="s">
        <v>6792</v>
      </c>
    </row>
    <row r="11740" spans="1:2" x14ac:dyDescent="0.25">
      <c r="A11740" s="57">
        <v>48102101</v>
      </c>
      <c r="B11740" s="58" t="s">
        <v>13218</v>
      </c>
    </row>
    <row r="11741" spans="1:2" x14ac:dyDescent="0.25">
      <c r="A11741" s="57">
        <v>48102102</v>
      </c>
      <c r="B11741" s="58" t="s">
        <v>12859</v>
      </c>
    </row>
    <row r="11742" spans="1:2" x14ac:dyDescent="0.25">
      <c r="A11742" s="57">
        <v>48102103</v>
      </c>
      <c r="B11742" s="58" t="s">
        <v>14747</v>
      </c>
    </row>
    <row r="11743" spans="1:2" x14ac:dyDescent="0.25">
      <c r="A11743" s="57">
        <v>48102104</v>
      </c>
      <c r="B11743" s="58" t="s">
        <v>10835</v>
      </c>
    </row>
    <row r="11744" spans="1:2" x14ac:dyDescent="0.25">
      <c r="A11744" s="57">
        <v>48102105</v>
      </c>
      <c r="B11744" s="58" t="s">
        <v>18348</v>
      </c>
    </row>
    <row r="11745" spans="1:2" x14ac:dyDescent="0.25">
      <c r="A11745" s="57">
        <v>48102106</v>
      </c>
      <c r="B11745" s="58" t="s">
        <v>8828</v>
      </c>
    </row>
    <row r="11746" spans="1:2" x14ac:dyDescent="0.25">
      <c r="A11746" s="57">
        <v>48102107</v>
      </c>
      <c r="B11746" s="58" t="s">
        <v>1650</v>
      </c>
    </row>
    <row r="11747" spans="1:2" x14ac:dyDescent="0.25">
      <c r="A11747" s="57">
        <v>48111001</v>
      </c>
      <c r="B11747" s="58" t="s">
        <v>16636</v>
      </c>
    </row>
    <row r="11748" spans="1:2" x14ac:dyDescent="0.25">
      <c r="A11748" s="57">
        <v>48111002</v>
      </c>
      <c r="B11748" s="58" t="s">
        <v>906</v>
      </c>
    </row>
    <row r="11749" spans="1:2" x14ac:dyDescent="0.25">
      <c r="A11749" s="57">
        <v>48111101</v>
      </c>
      <c r="B11749" s="58" t="s">
        <v>4388</v>
      </c>
    </row>
    <row r="11750" spans="1:2" x14ac:dyDescent="0.25">
      <c r="A11750" s="57">
        <v>48111102</v>
      </c>
      <c r="B11750" s="58" t="s">
        <v>6706</v>
      </c>
    </row>
    <row r="11751" spans="1:2" x14ac:dyDescent="0.25">
      <c r="A11751" s="57">
        <v>48111103</v>
      </c>
      <c r="B11751" s="58" t="s">
        <v>10701</v>
      </c>
    </row>
    <row r="11752" spans="1:2" x14ac:dyDescent="0.25">
      <c r="A11752" s="57">
        <v>48111104</v>
      </c>
      <c r="B11752" s="58" t="s">
        <v>8073</v>
      </c>
    </row>
    <row r="11753" spans="1:2" x14ac:dyDescent="0.25">
      <c r="A11753" s="57">
        <v>48111105</v>
      </c>
      <c r="B11753" s="58" t="s">
        <v>10157</v>
      </c>
    </row>
    <row r="11754" spans="1:2" x14ac:dyDescent="0.25">
      <c r="A11754" s="57">
        <v>48111106</v>
      </c>
      <c r="B11754" s="58" t="s">
        <v>316</v>
      </c>
    </row>
    <row r="11755" spans="1:2" x14ac:dyDescent="0.25">
      <c r="A11755" s="57">
        <v>48111107</v>
      </c>
      <c r="B11755" s="58" t="s">
        <v>3576</v>
      </c>
    </row>
    <row r="11756" spans="1:2" x14ac:dyDescent="0.25">
      <c r="A11756" s="57">
        <v>48111108</v>
      </c>
      <c r="B11756" s="58" t="s">
        <v>7656</v>
      </c>
    </row>
    <row r="11757" spans="1:2" x14ac:dyDescent="0.25">
      <c r="A11757" s="57">
        <v>48111201</v>
      </c>
      <c r="B11757" s="58" t="s">
        <v>9331</v>
      </c>
    </row>
    <row r="11758" spans="1:2" x14ac:dyDescent="0.25">
      <c r="A11758" s="57">
        <v>48111202</v>
      </c>
      <c r="B11758" s="58" t="s">
        <v>13692</v>
      </c>
    </row>
    <row r="11759" spans="1:2" x14ac:dyDescent="0.25">
      <c r="A11759" s="57">
        <v>48111301</v>
      </c>
      <c r="B11759" s="58" t="s">
        <v>6394</v>
      </c>
    </row>
    <row r="11760" spans="1:2" x14ac:dyDescent="0.25">
      <c r="A11760" s="57">
        <v>48111302</v>
      </c>
      <c r="B11760" s="58" t="s">
        <v>11579</v>
      </c>
    </row>
    <row r="11761" spans="1:2" x14ac:dyDescent="0.25">
      <c r="A11761" s="57">
        <v>48111303</v>
      </c>
      <c r="B11761" s="58" t="s">
        <v>10813</v>
      </c>
    </row>
    <row r="11762" spans="1:2" x14ac:dyDescent="0.25">
      <c r="A11762" s="57">
        <v>48111401</v>
      </c>
      <c r="B11762" s="58" t="s">
        <v>1531</v>
      </c>
    </row>
    <row r="11763" spans="1:2" x14ac:dyDescent="0.25">
      <c r="A11763" s="57">
        <v>48111402</v>
      </c>
      <c r="B11763" s="58" t="s">
        <v>4127</v>
      </c>
    </row>
    <row r="11764" spans="1:2" x14ac:dyDescent="0.25">
      <c r="A11764" s="57">
        <v>48111403</v>
      </c>
      <c r="B11764" s="58" t="s">
        <v>16495</v>
      </c>
    </row>
    <row r="11765" spans="1:2" x14ac:dyDescent="0.25">
      <c r="A11765" s="57">
        <v>48111404</v>
      </c>
      <c r="B11765" s="58" t="s">
        <v>18113</v>
      </c>
    </row>
    <row r="11766" spans="1:2" x14ac:dyDescent="0.25">
      <c r="A11766" s="57">
        <v>48111405</v>
      </c>
      <c r="B11766" s="58" t="s">
        <v>14088</v>
      </c>
    </row>
    <row r="11767" spans="1:2" x14ac:dyDescent="0.25">
      <c r="A11767" s="57">
        <v>48121101</v>
      </c>
      <c r="B11767" s="58" t="s">
        <v>5977</v>
      </c>
    </row>
    <row r="11768" spans="1:2" x14ac:dyDescent="0.25">
      <c r="A11768" s="57">
        <v>48121201</v>
      </c>
      <c r="B11768" s="58" t="s">
        <v>18292</v>
      </c>
    </row>
    <row r="11769" spans="1:2" x14ac:dyDescent="0.25">
      <c r="A11769" s="57">
        <v>48121202</v>
      </c>
      <c r="B11769" s="58" t="s">
        <v>17352</v>
      </c>
    </row>
    <row r="11770" spans="1:2" x14ac:dyDescent="0.25">
      <c r="A11770" s="57">
        <v>48121301</v>
      </c>
      <c r="B11770" s="58" t="s">
        <v>17616</v>
      </c>
    </row>
    <row r="11771" spans="1:2" x14ac:dyDescent="0.25">
      <c r="A11771" s="57">
        <v>48121302</v>
      </c>
      <c r="B11771" s="58" t="s">
        <v>5973</v>
      </c>
    </row>
    <row r="11772" spans="1:2" x14ac:dyDescent="0.25">
      <c r="A11772" s="57">
        <v>49101601</v>
      </c>
      <c r="B11772" s="58" t="s">
        <v>14969</v>
      </c>
    </row>
    <row r="11773" spans="1:2" x14ac:dyDescent="0.25">
      <c r="A11773" s="57">
        <v>49101602</v>
      </c>
      <c r="B11773" s="58" t="s">
        <v>2729</v>
      </c>
    </row>
    <row r="11774" spans="1:2" x14ac:dyDescent="0.25">
      <c r="A11774" s="57">
        <v>49101603</v>
      </c>
      <c r="B11774" s="58" t="s">
        <v>4613</v>
      </c>
    </row>
    <row r="11775" spans="1:2" x14ac:dyDescent="0.25">
      <c r="A11775" s="57">
        <v>49101604</v>
      </c>
      <c r="B11775" s="58" t="s">
        <v>15327</v>
      </c>
    </row>
    <row r="11776" spans="1:2" x14ac:dyDescent="0.25">
      <c r="A11776" s="57">
        <v>49101605</v>
      </c>
      <c r="B11776" s="58" t="s">
        <v>524</v>
      </c>
    </row>
    <row r="11777" spans="1:2" x14ac:dyDescent="0.25">
      <c r="A11777" s="57">
        <v>49101606</v>
      </c>
      <c r="B11777" s="58" t="s">
        <v>6756</v>
      </c>
    </row>
    <row r="11778" spans="1:2" x14ac:dyDescent="0.25">
      <c r="A11778" s="57">
        <v>49101607</v>
      </c>
      <c r="B11778" s="58" t="s">
        <v>11651</v>
      </c>
    </row>
    <row r="11779" spans="1:2" x14ac:dyDescent="0.25">
      <c r="A11779" s="57">
        <v>49101608</v>
      </c>
      <c r="B11779" s="58" t="s">
        <v>7057</v>
      </c>
    </row>
    <row r="11780" spans="1:2" x14ac:dyDescent="0.25">
      <c r="A11780" s="57">
        <v>49101609</v>
      </c>
      <c r="B11780" s="58" t="s">
        <v>13192</v>
      </c>
    </row>
    <row r="11781" spans="1:2" x14ac:dyDescent="0.25">
      <c r="A11781" s="57">
        <v>49101611</v>
      </c>
      <c r="B11781" s="58" t="s">
        <v>15419</v>
      </c>
    </row>
    <row r="11782" spans="1:2" x14ac:dyDescent="0.25">
      <c r="A11782" s="57">
        <v>49101612</v>
      </c>
      <c r="B11782" s="58" t="s">
        <v>4742</v>
      </c>
    </row>
    <row r="11783" spans="1:2" x14ac:dyDescent="0.25">
      <c r="A11783" s="57">
        <v>49101613</v>
      </c>
      <c r="B11783" s="58" t="s">
        <v>12756</v>
      </c>
    </row>
    <row r="11784" spans="1:2" x14ac:dyDescent="0.25">
      <c r="A11784" s="57">
        <v>49101701</v>
      </c>
      <c r="B11784" s="58" t="s">
        <v>3666</v>
      </c>
    </row>
    <row r="11785" spans="1:2" x14ac:dyDescent="0.25">
      <c r="A11785" s="57">
        <v>49101702</v>
      </c>
      <c r="B11785" s="58" t="s">
        <v>11968</v>
      </c>
    </row>
    <row r="11786" spans="1:2" x14ac:dyDescent="0.25">
      <c r="A11786" s="57">
        <v>49101704</v>
      </c>
      <c r="B11786" s="58" t="s">
        <v>12101</v>
      </c>
    </row>
    <row r="11787" spans="1:2" x14ac:dyDescent="0.25">
      <c r="A11787" s="57">
        <v>49101705</v>
      </c>
      <c r="B11787" s="58" t="s">
        <v>1943</v>
      </c>
    </row>
    <row r="11788" spans="1:2" x14ac:dyDescent="0.25">
      <c r="A11788" s="57">
        <v>49101706</v>
      </c>
      <c r="B11788" s="58" t="s">
        <v>17427</v>
      </c>
    </row>
    <row r="11789" spans="1:2" x14ac:dyDescent="0.25">
      <c r="A11789" s="57">
        <v>49101707</v>
      </c>
      <c r="B11789" s="58" t="s">
        <v>1870</v>
      </c>
    </row>
    <row r="11790" spans="1:2" x14ac:dyDescent="0.25">
      <c r="A11790" s="57">
        <v>49101708</v>
      </c>
      <c r="B11790" s="58" t="s">
        <v>11585</v>
      </c>
    </row>
    <row r="11791" spans="1:2" x14ac:dyDescent="0.25">
      <c r="A11791" s="57">
        <v>49121502</v>
      </c>
      <c r="B11791" s="58" t="s">
        <v>6363</v>
      </c>
    </row>
    <row r="11792" spans="1:2" x14ac:dyDescent="0.25">
      <c r="A11792" s="57">
        <v>49121503</v>
      </c>
      <c r="B11792" s="58" t="s">
        <v>18433</v>
      </c>
    </row>
    <row r="11793" spans="1:2" x14ac:dyDescent="0.25">
      <c r="A11793" s="57">
        <v>49121504</v>
      </c>
      <c r="B11793" s="58" t="s">
        <v>2846</v>
      </c>
    </row>
    <row r="11794" spans="1:2" x14ac:dyDescent="0.25">
      <c r="A11794" s="57">
        <v>49121505</v>
      </c>
      <c r="B11794" s="58" t="s">
        <v>2850</v>
      </c>
    </row>
    <row r="11795" spans="1:2" x14ac:dyDescent="0.25">
      <c r="A11795" s="57">
        <v>49121506</v>
      </c>
      <c r="B11795" s="58" t="s">
        <v>18626</v>
      </c>
    </row>
    <row r="11796" spans="1:2" x14ac:dyDescent="0.25">
      <c r="A11796" s="57">
        <v>49121507</v>
      </c>
      <c r="B11796" s="58" t="s">
        <v>7747</v>
      </c>
    </row>
    <row r="11797" spans="1:2" x14ac:dyDescent="0.25">
      <c r="A11797" s="57">
        <v>49121508</v>
      </c>
      <c r="B11797" s="58" t="s">
        <v>12935</v>
      </c>
    </row>
    <row r="11798" spans="1:2" x14ac:dyDescent="0.25">
      <c r="A11798" s="57">
        <v>49121509</v>
      </c>
      <c r="B11798" s="58" t="s">
        <v>10758</v>
      </c>
    </row>
    <row r="11799" spans="1:2" x14ac:dyDescent="0.25">
      <c r="A11799" s="57">
        <v>49121510</v>
      </c>
      <c r="B11799" s="58" t="s">
        <v>14856</v>
      </c>
    </row>
    <row r="11800" spans="1:2" x14ac:dyDescent="0.25">
      <c r="A11800" s="57">
        <v>49121601</v>
      </c>
      <c r="B11800" s="58" t="s">
        <v>3703</v>
      </c>
    </row>
    <row r="11801" spans="1:2" x14ac:dyDescent="0.25">
      <c r="A11801" s="57">
        <v>49121602</v>
      </c>
      <c r="B11801" s="58" t="s">
        <v>14155</v>
      </c>
    </row>
    <row r="11802" spans="1:2" x14ac:dyDescent="0.25">
      <c r="A11802" s="57">
        <v>49121603</v>
      </c>
      <c r="B11802" s="58" t="s">
        <v>9779</v>
      </c>
    </row>
    <row r="11803" spans="1:2" x14ac:dyDescent="0.25">
      <c r="A11803" s="57">
        <v>49131501</v>
      </c>
      <c r="B11803" s="58" t="s">
        <v>4884</v>
      </c>
    </row>
    <row r="11804" spans="1:2" x14ac:dyDescent="0.25">
      <c r="A11804" s="57">
        <v>49131502</v>
      </c>
      <c r="B11804" s="58" t="s">
        <v>14863</v>
      </c>
    </row>
    <row r="11805" spans="1:2" x14ac:dyDescent="0.25">
      <c r="A11805" s="57">
        <v>49131503</v>
      </c>
      <c r="B11805" s="58" t="s">
        <v>17003</v>
      </c>
    </row>
    <row r="11806" spans="1:2" x14ac:dyDescent="0.25">
      <c r="A11806" s="57">
        <v>49131504</v>
      </c>
      <c r="B11806" s="58" t="s">
        <v>4984</v>
      </c>
    </row>
    <row r="11807" spans="1:2" x14ac:dyDescent="0.25">
      <c r="A11807" s="57">
        <v>49131505</v>
      </c>
      <c r="B11807" s="58" t="s">
        <v>15588</v>
      </c>
    </row>
    <row r="11808" spans="1:2" x14ac:dyDescent="0.25">
      <c r="A11808" s="57">
        <v>49131506</v>
      </c>
      <c r="B11808" s="58" t="s">
        <v>10542</v>
      </c>
    </row>
    <row r="11809" spans="1:2" x14ac:dyDescent="0.25">
      <c r="A11809" s="57">
        <v>49131601</v>
      </c>
      <c r="B11809" s="58" t="s">
        <v>6956</v>
      </c>
    </row>
    <row r="11810" spans="1:2" x14ac:dyDescent="0.25">
      <c r="A11810" s="57">
        <v>49131602</v>
      </c>
      <c r="B11810" s="58" t="s">
        <v>9437</v>
      </c>
    </row>
    <row r="11811" spans="1:2" x14ac:dyDescent="0.25">
      <c r="A11811" s="57">
        <v>49131603</v>
      </c>
      <c r="B11811" s="58" t="s">
        <v>15970</v>
      </c>
    </row>
    <row r="11812" spans="1:2" x14ac:dyDescent="0.25">
      <c r="A11812" s="57">
        <v>49131604</v>
      </c>
      <c r="B11812" s="58" t="s">
        <v>3526</v>
      </c>
    </row>
    <row r="11813" spans="1:2" x14ac:dyDescent="0.25">
      <c r="A11813" s="57">
        <v>49131605</v>
      </c>
      <c r="B11813" s="58" t="s">
        <v>18493</v>
      </c>
    </row>
    <row r="11814" spans="1:2" x14ac:dyDescent="0.25">
      <c r="A11814" s="57">
        <v>49131606</v>
      </c>
      <c r="B11814" s="58" t="s">
        <v>11465</v>
      </c>
    </row>
    <row r="11815" spans="1:2" x14ac:dyDescent="0.25">
      <c r="A11815" s="57">
        <v>49131607</v>
      </c>
      <c r="B11815" s="58" t="s">
        <v>1287</v>
      </c>
    </row>
    <row r="11816" spans="1:2" x14ac:dyDescent="0.25">
      <c r="A11816" s="57">
        <v>49141501</v>
      </c>
      <c r="B11816" s="58" t="s">
        <v>9639</v>
      </c>
    </row>
    <row r="11817" spans="1:2" x14ac:dyDescent="0.25">
      <c r="A11817" s="57">
        <v>49141502</v>
      </c>
      <c r="B11817" s="58" t="s">
        <v>593</v>
      </c>
    </row>
    <row r="11818" spans="1:2" x14ac:dyDescent="0.25">
      <c r="A11818" s="57">
        <v>49141503</v>
      </c>
      <c r="B11818" s="58" t="s">
        <v>6637</v>
      </c>
    </row>
    <row r="11819" spans="1:2" x14ac:dyDescent="0.25">
      <c r="A11819" s="57">
        <v>49141504</v>
      </c>
      <c r="B11819" s="58" t="s">
        <v>6461</v>
      </c>
    </row>
    <row r="11820" spans="1:2" x14ac:dyDescent="0.25">
      <c r="A11820" s="57">
        <v>49141505</v>
      </c>
      <c r="B11820" s="58" t="s">
        <v>12525</v>
      </c>
    </row>
    <row r="11821" spans="1:2" x14ac:dyDescent="0.25">
      <c r="A11821" s="57">
        <v>49141506</v>
      </c>
      <c r="B11821" s="58" t="s">
        <v>1130</v>
      </c>
    </row>
    <row r="11822" spans="1:2" x14ac:dyDescent="0.25">
      <c r="A11822" s="57">
        <v>49141507</v>
      </c>
      <c r="B11822" s="58" t="s">
        <v>1366</v>
      </c>
    </row>
    <row r="11823" spans="1:2" x14ac:dyDescent="0.25">
      <c r="A11823" s="57">
        <v>49141602</v>
      </c>
      <c r="B11823" s="58" t="s">
        <v>2359</v>
      </c>
    </row>
    <row r="11824" spans="1:2" x14ac:dyDescent="0.25">
      <c r="A11824" s="57">
        <v>49141603</v>
      </c>
      <c r="B11824" s="58" t="s">
        <v>6613</v>
      </c>
    </row>
    <row r="11825" spans="1:2" x14ac:dyDescent="0.25">
      <c r="A11825" s="57">
        <v>49141604</v>
      </c>
      <c r="B11825" s="58" t="s">
        <v>16448</v>
      </c>
    </row>
    <row r="11826" spans="1:2" x14ac:dyDescent="0.25">
      <c r="A11826" s="57">
        <v>49141605</v>
      </c>
      <c r="B11826" s="58" t="s">
        <v>16835</v>
      </c>
    </row>
    <row r="11827" spans="1:2" x14ac:dyDescent="0.25">
      <c r="A11827" s="57">
        <v>49141606</v>
      </c>
      <c r="B11827" s="58" t="s">
        <v>1795</v>
      </c>
    </row>
    <row r="11828" spans="1:2" x14ac:dyDescent="0.25">
      <c r="A11828" s="57">
        <v>49141607</v>
      </c>
      <c r="B11828" s="58" t="s">
        <v>13015</v>
      </c>
    </row>
    <row r="11829" spans="1:2" x14ac:dyDescent="0.25">
      <c r="A11829" s="57">
        <v>49151501</v>
      </c>
      <c r="B11829" s="58" t="s">
        <v>15629</v>
      </c>
    </row>
    <row r="11830" spans="1:2" x14ac:dyDescent="0.25">
      <c r="A11830" s="57">
        <v>49151502</v>
      </c>
      <c r="B11830" s="58" t="s">
        <v>4019</v>
      </c>
    </row>
    <row r="11831" spans="1:2" x14ac:dyDescent="0.25">
      <c r="A11831" s="57">
        <v>49151503</v>
      </c>
      <c r="B11831" s="58" t="s">
        <v>15043</v>
      </c>
    </row>
    <row r="11832" spans="1:2" x14ac:dyDescent="0.25">
      <c r="A11832" s="57">
        <v>49151504</v>
      </c>
      <c r="B11832" s="58" t="s">
        <v>16868</v>
      </c>
    </row>
    <row r="11833" spans="1:2" x14ac:dyDescent="0.25">
      <c r="A11833" s="57">
        <v>49151505</v>
      </c>
      <c r="B11833" s="58" t="s">
        <v>5023</v>
      </c>
    </row>
    <row r="11834" spans="1:2" x14ac:dyDescent="0.25">
      <c r="A11834" s="57">
        <v>49151601</v>
      </c>
      <c r="B11834" s="58" t="s">
        <v>10059</v>
      </c>
    </row>
    <row r="11835" spans="1:2" x14ac:dyDescent="0.25">
      <c r="A11835" s="57">
        <v>49151602</v>
      </c>
      <c r="B11835" s="58" t="s">
        <v>17085</v>
      </c>
    </row>
    <row r="11836" spans="1:2" x14ac:dyDescent="0.25">
      <c r="A11836" s="57">
        <v>49151603</v>
      </c>
      <c r="B11836" s="58" t="s">
        <v>13416</v>
      </c>
    </row>
    <row r="11837" spans="1:2" x14ac:dyDescent="0.25">
      <c r="A11837" s="57">
        <v>49161501</v>
      </c>
      <c r="B11837" s="58" t="s">
        <v>6061</v>
      </c>
    </row>
    <row r="11838" spans="1:2" x14ac:dyDescent="0.25">
      <c r="A11838" s="57">
        <v>49161502</v>
      </c>
      <c r="B11838" s="58" t="s">
        <v>8060</v>
      </c>
    </row>
    <row r="11839" spans="1:2" x14ac:dyDescent="0.25">
      <c r="A11839" s="57">
        <v>49161503</v>
      </c>
      <c r="B11839" s="58" t="s">
        <v>11561</v>
      </c>
    </row>
    <row r="11840" spans="1:2" x14ac:dyDescent="0.25">
      <c r="A11840" s="57">
        <v>49161504</v>
      </c>
      <c r="B11840" s="58" t="s">
        <v>8367</v>
      </c>
    </row>
    <row r="11841" spans="1:2" x14ac:dyDescent="0.25">
      <c r="A11841" s="57">
        <v>49161505</v>
      </c>
      <c r="B11841" s="58" t="s">
        <v>17772</v>
      </c>
    </row>
    <row r="11842" spans="1:2" x14ac:dyDescent="0.25">
      <c r="A11842" s="57">
        <v>49161506</v>
      </c>
      <c r="B11842" s="58" t="s">
        <v>8776</v>
      </c>
    </row>
    <row r="11843" spans="1:2" x14ac:dyDescent="0.25">
      <c r="A11843" s="57">
        <v>49161507</v>
      </c>
      <c r="B11843" s="58" t="s">
        <v>2514</v>
      </c>
    </row>
    <row r="11844" spans="1:2" x14ac:dyDescent="0.25">
      <c r="A11844" s="57">
        <v>49161508</v>
      </c>
      <c r="B11844" s="58" t="s">
        <v>8459</v>
      </c>
    </row>
    <row r="11845" spans="1:2" x14ac:dyDescent="0.25">
      <c r="A11845" s="57">
        <v>49161509</v>
      </c>
      <c r="B11845" s="58" t="s">
        <v>16466</v>
      </c>
    </row>
    <row r="11846" spans="1:2" x14ac:dyDescent="0.25">
      <c r="A11846" s="57">
        <v>49161510</v>
      </c>
      <c r="B11846" s="58" t="s">
        <v>18251</v>
      </c>
    </row>
    <row r="11847" spans="1:2" x14ac:dyDescent="0.25">
      <c r="A11847" s="57">
        <v>49161511</v>
      </c>
      <c r="B11847" s="58" t="s">
        <v>7548</v>
      </c>
    </row>
    <row r="11848" spans="1:2" x14ac:dyDescent="0.25">
      <c r="A11848" s="57">
        <v>49161512</v>
      </c>
      <c r="B11848" s="58" t="s">
        <v>2418</v>
      </c>
    </row>
    <row r="11849" spans="1:2" x14ac:dyDescent="0.25">
      <c r="A11849" s="57">
        <v>49161513</v>
      </c>
      <c r="B11849" s="58" t="s">
        <v>3250</v>
      </c>
    </row>
    <row r="11850" spans="1:2" x14ac:dyDescent="0.25">
      <c r="A11850" s="57">
        <v>49161514</v>
      </c>
      <c r="B11850" s="58" t="s">
        <v>6693</v>
      </c>
    </row>
    <row r="11851" spans="1:2" x14ac:dyDescent="0.25">
      <c r="A11851" s="57">
        <v>49161515</v>
      </c>
      <c r="B11851" s="58" t="s">
        <v>7912</v>
      </c>
    </row>
    <row r="11852" spans="1:2" x14ac:dyDescent="0.25">
      <c r="A11852" s="57">
        <v>49161516</v>
      </c>
      <c r="B11852" s="58" t="s">
        <v>16452</v>
      </c>
    </row>
    <row r="11853" spans="1:2" x14ac:dyDescent="0.25">
      <c r="A11853" s="57">
        <v>49161517</v>
      </c>
      <c r="B11853" s="58" t="s">
        <v>12624</v>
      </c>
    </row>
    <row r="11854" spans="1:2" x14ac:dyDescent="0.25">
      <c r="A11854" s="57">
        <v>49161518</v>
      </c>
      <c r="B11854" s="58" t="s">
        <v>18738</v>
      </c>
    </row>
    <row r="11855" spans="1:2" x14ac:dyDescent="0.25">
      <c r="A11855" s="57">
        <v>49161519</v>
      </c>
      <c r="B11855" s="58" t="s">
        <v>11281</v>
      </c>
    </row>
    <row r="11856" spans="1:2" x14ac:dyDescent="0.25">
      <c r="A11856" s="57">
        <v>49161520</v>
      </c>
      <c r="B11856" s="58" t="s">
        <v>7651</v>
      </c>
    </row>
    <row r="11857" spans="1:2" x14ac:dyDescent="0.25">
      <c r="A11857" s="57">
        <v>49161521</v>
      </c>
      <c r="B11857" s="58" t="s">
        <v>11697</v>
      </c>
    </row>
    <row r="11858" spans="1:2" x14ac:dyDescent="0.25">
      <c r="A11858" s="57">
        <v>49161522</v>
      </c>
      <c r="B11858" s="58" t="s">
        <v>7463</v>
      </c>
    </row>
    <row r="11859" spans="1:2" x14ac:dyDescent="0.25">
      <c r="A11859" s="57">
        <v>49161523</v>
      </c>
      <c r="B11859" s="58" t="s">
        <v>11842</v>
      </c>
    </row>
    <row r="11860" spans="1:2" x14ac:dyDescent="0.25">
      <c r="A11860" s="57">
        <v>49161524</v>
      </c>
      <c r="B11860" s="58" t="s">
        <v>3102</v>
      </c>
    </row>
    <row r="11861" spans="1:2" x14ac:dyDescent="0.25">
      <c r="A11861" s="57">
        <v>49161525</v>
      </c>
      <c r="B11861" s="58" t="s">
        <v>7626</v>
      </c>
    </row>
    <row r="11862" spans="1:2" x14ac:dyDescent="0.25">
      <c r="A11862" s="57">
        <v>49161526</v>
      </c>
      <c r="B11862" s="58" t="s">
        <v>15753</v>
      </c>
    </row>
    <row r="11863" spans="1:2" x14ac:dyDescent="0.25">
      <c r="A11863" s="57">
        <v>49161601</v>
      </c>
      <c r="B11863" s="58" t="s">
        <v>7221</v>
      </c>
    </row>
    <row r="11864" spans="1:2" x14ac:dyDescent="0.25">
      <c r="A11864" s="57">
        <v>49161602</v>
      </c>
      <c r="B11864" s="58" t="s">
        <v>418</v>
      </c>
    </row>
    <row r="11865" spans="1:2" x14ac:dyDescent="0.25">
      <c r="A11865" s="57">
        <v>49161603</v>
      </c>
      <c r="B11865" s="58" t="s">
        <v>5672</v>
      </c>
    </row>
    <row r="11866" spans="1:2" x14ac:dyDescent="0.25">
      <c r="A11866" s="57">
        <v>49161604</v>
      </c>
      <c r="B11866" s="58" t="s">
        <v>16985</v>
      </c>
    </row>
    <row r="11867" spans="1:2" x14ac:dyDescent="0.25">
      <c r="A11867" s="57">
        <v>49161605</v>
      </c>
      <c r="B11867" s="58" t="s">
        <v>7551</v>
      </c>
    </row>
    <row r="11868" spans="1:2" x14ac:dyDescent="0.25">
      <c r="A11868" s="57">
        <v>49161606</v>
      </c>
      <c r="B11868" s="58" t="s">
        <v>17526</v>
      </c>
    </row>
    <row r="11869" spans="1:2" x14ac:dyDescent="0.25">
      <c r="A11869" s="57">
        <v>49161607</v>
      </c>
      <c r="B11869" s="58" t="s">
        <v>13312</v>
      </c>
    </row>
    <row r="11870" spans="1:2" x14ac:dyDescent="0.25">
      <c r="A11870" s="57">
        <v>49161608</v>
      </c>
      <c r="B11870" s="58" t="s">
        <v>3570</v>
      </c>
    </row>
    <row r="11871" spans="1:2" x14ac:dyDescent="0.25">
      <c r="A11871" s="57">
        <v>49161609</v>
      </c>
      <c r="B11871" s="58" t="s">
        <v>6246</v>
      </c>
    </row>
    <row r="11872" spans="1:2" x14ac:dyDescent="0.25">
      <c r="A11872" s="57">
        <v>49161610</v>
      </c>
      <c r="B11872" s="58" t="s">
        <v>12687</v>
      </c>
    </row>
    <row r="11873" spans="1:2" x14ac:dyDescent="0.25">
      <c r="A11873" s="57">
        <v>49161611</v>
      </c>
      <c r="B11873" s="58" t="s">
        <v>9438</v>
      </c>
    </row>
    <row r="11874" spans="1:2" x14ac:dyDescent="0.25">
      <c r="A11874" s="57">
        <v>49161612</v>
      </c>
      <c r="B11874" s="58" t="s">
        <v>10298</v>
      </c>
    </row>
    <row r="11875" spans="1:2" x14ac:dyDescent="0.25">
      <c r="A11875" s="57">
        <v>49161613</v>
      </c>
      <c r="B11875" s="58" t="s">
        <v>8010</v>
      </c>
    </row>
    <row r="11876" spans="1:2" x14ac:dyDescent="0.25">
      <c r="A11876" s="57">
        <v>49161614</v>
      </c>
      <c r="B11876" s="58" t="s">
        <v>1277</v>
      </c>
    </row>
    <row r="11877" spans="1:2" x14ac:dyDescent="0.25">
      <c r="A11877" s="57">
        <v>49161615</v>
      </c>
      <c r="B11877" s="58" t="s">
        <v>10499</v>
      </c>
    </row>
    <row r="11878" spans="1:2" x14ac:dyDescent="0.25">
      <c r="A11878" s="57">
        <v>49161616</v>
      </c>
      <c r="B11878" s="58" t="s">
        <v>8961</v>
      </c>
    </row>
    <row r="11879" spans="1:2" x14ac:dyDescent="0.25">
      <c r="A11879" s="57">
        <v>49161617</v>
      </c>
      <c r="B11879" s="58" t="s">
        <v>16822</v>
      </c>
    </row>
    <row r="11880" spans="1:2" x14ac:dyDescent="0.25">
      <c r="A11880" s="57">
        <v>49161618</v>
      </c>
      <c r="B11880" s="58" t="s">
        <v>15182</v>
      </c>
    </row>
    <row r="11881" spans="1:2" x14ac:dyDescent="0.25">
      <c r="A11881" s="57">
        <v>49161619</v>
      </c>
      <c r="B11881" s="58" t="s">
        <v>17853</v>
      </c>
    </row>
    <row r="11882" spans="1:2" x14ac:dyDescent="0.25">
      <c r="A11882" s="57">
        <v>49161620</v>
      </c>
      <c r="B11882" s="58" t="s">
        <v>403</v>
      </c>
    </row>
    <row r="11883" spans="1:2" x14ac:dyDescent="0.25">
      <c r="A11883" s="57">
        <v>49161701</v>
      </c>
      <c r="B11883" s="58" t="s">
        <v>17869</v>
      </c>
    </row>
    <row r="11884" spans="1:2" x14ac:dyDescent="0.25">
      <c r="A11884" s="57">
        <v>49161702</v>
      </c>
      <c r="B11884" s="58" t="s">
        <v>13548</v>
      </c>
    </row>
    <row r="11885" spans="1:2" x14ac:dyDescent="0.25">
      <c r="A11885" s="57">
        <v>49161703</v>
      </c>
      <c r="B11885" s="58" t="s">
        <v>10485</v>
      </c>
    </row>
    <row r="11886" spans="1:2" x14ac:dyDescent="0.25">
      <c r="A11886" s="57">
        <v>49161704</v>
      </c>
      <c r="B11886" s="58" t="s">
        <v>8933</v>
      </c>
    </row>
    <row r="11887" spans="1:2" x14ac:dyDescent="0.25">
      <c r="A11887" s="57">
        <v>49161705</v>
      </c>
      <c r="B11887" s="58" t="s">
        <v>3555</v>
      </c>
    </row>
    <row r="11888" spans="1:2" x14ac:dyDescent="0.25">
      <c r="A11888" s="57">
        <v>49161706</v>
      </c>
      <c r="B11888" s="58" t="s">
        <v>18445</v>
      </c>
    </row>
    <row r="11889" spans="1:2" x14ac:dyDescent="0.25">
      <c r="A11889" s="57">
        <v>49161707</v>
      </c>
      <c r="B11889" s="58" t="s">
        <v>3770</v>
      </c>
    </row>
    <row r="11890" spans="1:2" x14ac:dyDescent="0.25">
      <c r="A11890" s="57">
        <v>49171501</v>
      </c>
      <c r="B11890" s="58" t="s">
        <v>4168</v>
      </c>
    </row>
    <row r="11891" spans="1:2" x14ac:dyDescent="0.25">
      <c r="A11891" s="57">
        <v>49171502</v>
      </c>
      <c r="B11891" s="58" t="s">
        <v>761</v>
      </c>
    </row>
    <row r="11892" spans="1:2" x14ac:dyDescent="0.25">
      <c r="A11892" s="57">
        <v>49171503</v>
      </c>
      <c r="B11892" s="58" t="s">
        <v>9109</v>
      </c>
    </row>
    <row r="11893" spans="1:2" x14ac:dyDescent="0.25">
      <c r="A11893" s="57">
        <v>49171504</v>
      </c>
      <c r="B11893" s="58" t="s">
        <v>774</v>
      </c>
    </row>
    <row r="11894" spans="1:2" x14ac:dyDescent="0.25">
      <c r="A11894" s="57">
        <v>49171505</v>
      </c>
      <c r="B11894" s="58" t="s">
        <v>752</v>
      </c>
    </row>
    <row r="11895" spans="1:2" x14ac:dyDescent="0.25">
      <c r="A11895" s="57">
        <v>49171601</v>
      </c>
      <c r="B11895" s="58" t="s">
        <v>12671</v>
      </c>
    </row>
    <row r="11896" spans="1:2" x14ac:dyDescent="0.25">
      <c r="A11896" s="57">
        <v>49171602</v>
      </c>
      <c r="B11896" s="58" t="s">
        <v>6801</v>
      </c>
    </row>
    <row r="11897" spans="1:2" x14ac:dyDescent="0.25">
      <c r="A11897" s="57">
        <v>49171603</v>
      </c>
      <c r="B11897" s="58" t="s">
        <v>14307</v>
      </c>
    </row>
    <row r="11898" spans="1:2" x14ac:dyDescent="0.25">
      <c r="A11898" s="57">
        <v>49181501</v>
      </c>
      <c r="B11898" s="58" t="s">
        <v>10103</v>
      </c>
    </row>
    <row r="11899" spans="1:2" x14ac:dyDescent="0.25">
      <c r="A11899" s="57">
        <v>49181502</v>
      </c>
      <c r="B11899" s="58" t="s">
        <v>12934</v>
      </c>
    </row>
    <row r="11900" spans="1:2" x14ac:dyDescent="0.25">
      <c r="A11900" s="57">
        <v>49181503</v>
      </c>
      <c r="B11900" s="58" t="s">
        <v>12059</v>
      </c>
    </row>
    <row r="11901" spans="1:2" x14ac:dyDescent="0.25">
      <c r="A11901" s="57">
        <v>49181504</v>
      </c>
      <c r="B11901" s="58" t="s">
        <v>18661</v>
      </c>
    </row>
    <row r="11902" spans="1:2" x14ac:dyDescent="0.25">
      <c r="A11902" s="57">
        <v>49181505</v>
      </c>
      <c r="B11902" s="58" t="s">
        <v>11517</v>
      </c>
    </row>
    <row r="11903" spans="1:2" x14ac:dyDescent="0.25">
      <c r="A11903" s="57">
        <v>49181506</v>
      </c>
      <c r="B11903" s="58" t="s">
        <v>17564</v>
      </c>
    </row>
    <row r="11904" spans="1:2" x14ac:dyDescent="0.25">
      <c r="A11904" s="57">
        <v>49181507</v>
      </c>
      <c r="B11904" s="58" t="s">
        <v>14686</v>
      </c>
    </row>
    <row r="11905" spans="1:2" x14ac:dyDescent="0.25">
      <c r="A11905" s="57">
        <v>49181508</v>
      </c>
      <c r="B11905" s="58" t="s">
        <v>1661</v>
      </c>
    </row>
    <row r="11906" spans="1:2" x14ac:dyDescent="0.25">
      <c r="A11906" s="57">
        <v>49181509</v>
      </c>
      <c r="B11906" s="58" t="s">
        <v>13234</v>
      </c>
    </row>
    <row r="11907" spans="1:2" x14ac:dyDescent="0.25">
      <c r="A11907" s="57">
        <v>49181510</v>
      </c>
      <c r="B11907" s="58" t="s">
        <v>3613</v>
      </c>
    </row>
    <row r="11908" spans="1:2" x14ac:dyDescent="0.25">
      <c r="A11908" s="57">
        <v>49181511</v>
      </c>
      <c r="B11908" s="58" t="s">
        <v>17933</v>
      </c>
    </row>
    <row r="11909" spans="1:2" x14ac:dyDescent="0.25">
      <c r="A11909" s="57">
        <v>49181512</v>
      </c>
      <c r="B11909" s="58" t="s">
        <v>6123</v>
      </c>
    </row>
    <row r="11910" spans="1:2" x14ac:dyDescent="0.25">
      <c r="A11910" s="57">
        <v>49181513</v>
      </c>
      <c r="B11910" s="58" t="s">
        <v>14023</v>
      </c>
    </row>
    <row r="11911" spans="1:2" x14ac:dyDescent="0.25">
      <c r="A11911" s="57">
        <v>49181514</v>
      </c>
      <c r="B11911" s="58" t="s">
        <v>12152</v>
      </c>
    </row>
    <row r="11912" spans="1:2" x14ac:dyDescent="0.25">
      <c r="A11912" s="57">
        <v>49181515</v>
      </c>
      <c r="B11912" s="58" t="s">
        <v>14065</v>
      </c>
    </row>
    <row r="11913" spans="1:2" x14ac:dyDescent="0.25">
      <c r="A11913" s="57">
        <v>49181601</v>
      </c>
      <c r="B11913" s="58" t="s">
        <v>9330</v>
      </c>
    </row>
    <row r="11914" spans="1:2" x14ac:dyDescent="0.25">
      <c r="A11914" s="57">
        <v>49181602</v>
      </c>
      <c r="B11914" s="58" t="s">
        <v>18015</v>
      </c>
    </row>
    <row r="11915" spans="1:2" x14ac:dyDescent="0.25">
      <c r="A11915" s="57">
        <v>49181603</v>
      </c>
      <c r="B11915" s="58" t="s">
        <v>6230</v>
      </c>
    </row>
    <row r="11916" spans="1:2" x14ac:dyDescent="0.25">
      <c r="A11916" s="57">
        <v>49181604</v>
      </c>
      <c r="B11916" s="58" t="s">
        <v>6509</v>
      </c>
    </row>
    <row r="11917" spans="1:2" x14ac:dyDescent="0.25">
      <c r="A11917" s="57">
        <v>49181605</v>
      </c>
      <c r="B11917" s="58" t="s">
        <v>8420</v>
      </c>
    </row>
    <row r="11918" spans="1:2" x14ac:dyDescent="0.25">
      <c r="A11918" s="57">
        <v>49181606</v>
      </c>
      <c r="B11918" s="58" t="s">
        <v>3216</v>
      </c>
    </row>
    <row r="11919" spans="1:2" x14ac:dyDescent="0.25">
      <c r="A11919" s="57">
        <v>49181607</v>
      </c>
      <c r="B11919" s="58" t="s">
        <v>2700</v>
      </c>
    </row>
    <row r="11920" spans="1:2" x14ac:dyDescent="0.25">
      <c r="A11920" s="57">
        <v>49181608</v>
      </c>
      <c r="B11920" s="58" t="s">
        <v>2341</v>
      </c>
    </row>
    <row r="11921" spans="1:2" x14ac:dyDescent="0.25">
      <c r="A11921" s="57">
        <v>49181609</v>
      </c>
      <c r="B11921" s="58" t="s">
        <v>14472</v>
      </c>
    </row>
    <row r="11922" spans="1:2" x14ac:dyDescent="0.25">
      <c r="A11922" s="57">
        <v>49181610</v>
      </c>
      <c r="B11922" s="58" t="s">
        <v>6239</v>
      </c>
    </row>
    <row r="11923" spans="1:2" x14ac:dyDescent="0.25">
      <c r="A11923" s="57">
        <v>49181611</v>
      </c>
      <c r="B11923" s="58" t="s">
        <v>13255</v>
      </c>
    </row>
    <row r="11924" spans="1:2" x14ac:dyDescent="0.25">
      <c r="A11924" s="57">
        <v>49181612</v>
      </c>
      <c r="B11924" s="58" t="s">
        <v>2988</v>
      </c>
    </row>
    <row r="11925" spans="1:2" x14ac:dyDescent="0.25">
      <c r="A11925" s="57">
        <v>49201501</v>
      </c>
      <c r="B11925" s="58" t="s">
        <v>3461</v>
      </c>
    </row>
    <row r="11926" spans="1:2" x14ac:dyDescent="0.25">
      <c r="A11926" s="57">
        <v>49201502</v>
      </c>
      <c r="B11926" s="58" t="s">
        <v>15104</v>
      </c>
    </row>
    <row r="11927" spans="1:2" x14ac:dyDescent="0.25">
      <c r="A11927" s="57">
        <v>49201503</v>
      </c>
      <c r="B11927" s="58" t="s">
        <v>4311</v>
      </c>
    </row>
    <row r="11928" spans="1:2" x14ac:dyDescent="0.25">
      <c r="A11928" s="57">
        <v>49201504</v>
      </c>
      <c r="B11928" s="58" t="s">
        <v>15794</v>
      </c>
    </row>
    <row r="11929" spans="1:2" x14ac:dyDescent="0.25">
      <c r="A11929" s="57">
        <v>49201512</v>
      </c>
      <c r="B11929" s="58" t="s">
        <v>541</v>
      </c>
    </row>
    <row r="11930" spans="1:2" x14ac:dyDescent="0.25">
      <c r="A11930" s="57">
        <v>49201513</v>
      </c>
      <c r="B11930" s="58" t="s">
        <v>2229</v>
      </c>
    </row>
    <row r="11931" spans="1:2" x14ac:dyDescent="0.25">
      <c r="A11931" s="57">
        <v>49201514</v>
      </c>
      <c r="B11931" s="58" t="s">
        <v>6004</v>
      </c>
    </row>
    <row r="11932" spans="1:2" x14ac:dyDescent="0.25">
      <c r="A11932" s="57">
        <v>49201515</v>
      </c>
      <c r="B11932" s="58" t="s">
        <v>10607</v>
      </c>
    </row>
    <row r="11933" spans="1:2" x14ac:dyDescent="0.25">
      <c r="A11933" s="57">
        <v>49201516</v>
      </c>
      <c r="B11933" s="58" t="s">
        <v>10210</v>
      </c>
    </row>
    <row r="11934" spans="1:2" x14ac:dyDescent="0.25">
      <c r="A11934" s="57">
        <v>49201601</v>
      </c>
      <c r="B11934" s="58" t="s">
        <v>7821</v>
      </c>
    </row>
    <row r="11935" spans="1:2" x14ac:dyDescent="0.25">
      <c r="A11935" s="57">
        <v>49201602</v>
      </c>
      <c r="B11935" s="58" t="s">
        <v>1763</v>
      </c>
    </row>
    <row r="11936" spans="1:2" x14ac:dyDescent="0.25">
      <c r="A11936" s="57">
        <v>49201603</v>
      </c>
      <c r="B11936" s="58" t="s">
        <v>4291</v>
      </c>
    </row>
    <row r="11937" spans="1:2" x14ac:dyDescent="0.25">
      <c r="A11937" s="57">
        <v>49201604</v>
      </c>
      <c r="B11937" s="58" t="s">
        <v>4305</v>
      </c>
    </row>
    <row r="11938" spans="1:2" x14ac:dyDescent="0.25">
      <c r="A11938" s="57">
        <v>49201605</v>
      </c>
      <c r="B11938" s="58" t="s">
        <v>7265</v>
      </c>
    </row>
    <row r="11939" spans="1:2" x14ac:dyDescent="0.25">
      <c r="A11939" s="57">
        <v>49201606</v>
      </c>
      <c r="B11939" s="58" t="s">
        <v>14396</v>
      </c>
    </row>
    <row r="11940" spans="1:2" x14ac:dyDescent="0.25">
      <c r="A11940" s="57">
        <v>49201607</v>
      </c>
      <c r="B11940" s="58" t="s">
        <v>5694</v>
      </c>
    </row>
    <row r="11941" spans="1:2" x14ac:dyDescent="0.25">
      <c r="A11941" s="57">
        <v>49201608</v>
      </c>
      <c r="B11941" s="58" t="s">
        <v>1448</v>
      </c>
    </row>
    <row r="11942" spans="1:2" x14ac:dyDescent="0.25">
      <c r="A11942" s="57">
        <v>49201609</v>
      </c>
      <c r="B11942" s="58" t="s">
        <v>15293</v>
      </c>
    </row>
    <row r="11943" spans="1:2" x14ac:dyDescent="0.25">
      <c r="A11943" s="57">
        <v>49201610</v>
      </c>
      <c r="B11943" s="58" t="s">
        <v>18744</v>
      </c>
    </row>
    <row r="11944" spans="1:2" x14ac:dyDescent="0.25">
      <c r="A11944" s="57">
        <v>49201611</v>
      </c>
      <c r="B11944" s="58" t="s">
        <v>15721</v>
      </c>
    </row>
    <row r="11945" spans="1:2" x14ac:dyDescent="0.25">
      <c r="A11945" s="57">
        <v>49211601</v>
      </c>
      <c r="B11945" s="58" t="s">
        <v>1806</v>
      </c>
    </row>
    <row r="11946" spans="1:2" x14ac:dyDescent="0.25">
      <c r="A11946" s="57">
        <v>49211602</v>
      </c>
      <c r="B11946" s="58" t="s">
        <v>13652</v>
      </c>
    </row>
    <row r="11947" spans="1:2" x14ac:dyDescent="0.25">
      <c r="A11947" s="57">
        <v>49211603</v>
      </c>
      <c r="B11947" s="58" t="s">
        <v>8108</v>
      </c>
    </row>
    <row r="11948" spans="1:2" x14ac:dyDescent="0.25">
      <c r="A11948" s="57">
        <v>49211604</v>
      </c>
      <c r="B11948" s="58" t="s">
        <v>13408</v>
      </c>
    </row>
    <row r="11949" spans="1:2" x14ac:dyDescent="0.25">
      <c r="A11949" s="57">
        <v>49211605</v>
      </c>
      <c r="B11949" s="58" t="s">
        <v>4494</v>
      </c>
    </row>
    <row r="11950" spans="1:2" x14ac:dyDescent="0.25">
      <c r="A11950" s="57">
        <v>49211606</v>
      </c>
      <c r="B11950" s="58" t="s">
        <v>11364</v>
      </c>
    </row>
    <row r="11951" spans="1:2" x14ac:dyDescent="0.25">
      <c r="A11951" s="57">
        <v>49211607</v>
      </c>
      <c r="B11951" s="58" t="s">
        <v>86</v>
      </c>
    </row>
    <row r="11952" spans="1:2" x14ac:dyDescent="0.25">
      <c r="A11952" s="57">
        <v>49211608</v>
      </c>
      <c r="B11952" s="58" t="s">
        <v>5555</v>
      </c>
    </row>
    <row r="11953" spans="1:2" x14ac:dyDescent="0.25">
      <c r="A11953" s="57">
        <v>49211609</v>
      </c>
      <c r="B11953" s="58" t="s">
        <v>6132</v>
      </c>
    </row>
    <row r="11954" spans="1:2" x14ac:dyDescent="0.25">
      <c r="A11954" s="57">
        <v>49211701</v>
      </c>
      <c r="B11954" s="58" t="s">
        <v>10462</v>
      </c>
    </row>
    <row r="11955" spans="1:2" x14ac:dyDescent="0.25">
      <c r="A11955" s="57">
        <v>49211702</v>
      </c>
      <c r="B11955" s="58" t="s">
        <v>2982</v>
      </c>
    </row>
    <row r="11956" spans="1:2" x14ac:dyDescent="0.25">
      <c r="A11956" s="57">
        <v>49211703</v>
      </c>
      <c r="B11956" s="58" t="s">
        <v>11993</v>
      </c>
    </row>
    <row r="11957" spans="1:2" x14ac:dyDescent="0.25">
      <c r="A11957" s="57">
        <v>49211801</v>
      </c>
      <c r="B11957" s="58" t="s">
        <v>11389</v>
      </c>
    </row>
    <row r="11958" spans="1:2" x14ac:dyDescent="0.25">
      <c r="A11958" s="57">
        <v>49211802</v>
      </c>
      <c r="B11958" s="58" t="s">
        <v>4633</v>
      </c>
    </row>
    <row r="11959" spans="1:2" x14ac:dyDescent="0.25">
      <c r="A11959" s="57">
        <v>49211803</v>
      </c>
      <c r="B11959" s="58" t="s">
        <v>13268</v>
      </c>
    </row>
    <row r="11960" spans="1:2" x14ac:dyDescent="0.25">
      <c r="A11960" s="57">
        <v>49211804</v>
      </c>
      <c r="B11960" s="58" t="s">
        <v>13405</v>
      </c>
    </row>
    <row r="11961" spans="1:2" x14ac:dyDescent="0.25">
      <c r="A11961" s="57">
        <v>49211805</v>
      </c>
      <c r="B11961" s="58" t="s">
        <v>3871</v>
      </c>
    </row>
    <row r="11962" spans="1:2" x14ac:dyDescent="0.25">
      <c r="A11962" s="57">
        <v>49211806</v>
      </c>
      <c r="B11962" s="58" t="s">
        <v>3058</v>
      </c>
    </row>
    <row r="11963" spans="1:2" x14ac:dyDescent="0.25">
      <c r="A11963" s="57">
        <v>49211807</v>
      </c>
      <c r="B11963" s="58" t="s">
        <v>10324</v>
      </c>
    </row>
    <row r="11964" spans="1:2" x14ac:dyDescent="0.25">
      <c r="A11964" s="57">
        <v>49221501</v>
      </c>
      <c r="B11964" s="58" t="s">
        <v>9358</v>
      </c>
    </row>
    <row r="11965" spans="1:2" x14ac:dyDescent="0.25">
      <c r="A11965" s="57">
        <v>49221502</v>
      </c>
      <c r="B11965" s="58" t="s">
        <v>14193</v>
      </c>
    </row>
    <row r="11966" spans="1:2" x14ac:dyDescent="0.25">
      <c r="A11966" s="57">
        <v>49221503</v>
      </c>
      <c r="B11966" s="58" t="s">
        <v>7169</v>
      </c>
    </row>
    <row r="11967" spans="1:2" x14ac:dyDescent="0.25">
      <c r="A11967" s="57">
        <v>49221504</v>
      </c>
      <c r="B11967" s="58" t="s">
        <v>12294</v>
      </c>
    </row>
    <row r="11968" spans="1:2" x14ac:dyDescent="0.25">
      <c r="A11968" s="57">
        <v>49221505</v>
      </c>
      <c r="B11968" s="58" t="s">
        <v>2879</v>
      </c>
    </row>
    <row r="11969" spans="1:2" x14ac:dyDescent="0.25">
      <c r="A11969" s="57">
        <v>49221506</v>
      </c>
      <c r="B11969" s="58" t="s">
        <v>16886</v>
      </c>
    </row>
    <row r="11970" spans="1:2" x14ac:dyDescent="0.25">
      <c r="A11970" s="57">
        <v>49221507</v>
      </c>
      <c r="B11970" s="58" t="s">
        <v>4919</v>
      </c>
    </row>
    <row r="11971" spans="1:2" x14ac:dyDescent="0.25">
      <c r="A11971" s="57">
        <v>49221508</v>
      </c>
      <c r="B11971" s="58" t="s">
        <v>10844</v>
      </c>
    </row>
    <row r="11972" spans="1:2" x14ac:dyDescent="0.25">
      <c r="A11972" s="57">
        <v>49221509</v>
      </c>
      <c r="B11972" s="58" t="s">
        <v>3554</v>
      </c>
    </row>
    <row r="11973" spans="1:2" x14ac:dyDescent="0.25">
      <c r="A11973" s="57">
        <v>49221510</v>
      </c>
      <c r="B11973" s="58" t="s">
        <v>14666</v>
      </c>
    </row>
    <row r="11974" spans="1:2" x14ac:dyDescent="0.25">
      <c r="A11974" s="57">
        <v>49221511</v>
      </c>
      <c r="B11974" s="58" t="s">
        <v>14388</v>
      </c>
    </row>
    <row r="11975" spans="1:2" x14ac:dyDescent="0.25">
      <c r="A11975" s="57">
        <v>49241501</v>
      </c>
      <c r="B11975" s="58" t="s">
        <v>16413</v>
      </c>
    </row>
    <row r="11976" spans="1:2" x14ac:dyDescent="0.25">
      <c r="A11976" s="57">
        <v>49241502</v>
      </c>
      <c r="B11976" s="58" t="s">
        <v>17156</v>
      </c>
    </row>
    <row r="11977" spans="1:2" x14ac:dyDescent="0.25">
      <c r="A11977" s="57">
        <v>49241503</v>
      </c>
      <c r="B11977" s="58" t="s">
        <v>234</v>
      </c>
    </row>
    <row r="11978" spans="1:2" x14ac:dyDescent="0.25">
      <c r="A11978" s="57">
        <v>49241504</v>
      </c>
      <c r="B11978" s="58" t="s">
        <v>3233</v>
      </c>
    </row>
    <row r="11979" spans="1:2" x14ac:dyDescent="0.25">
      <c r="A11979" s="57">
        <v>49241505</v>
      </c>
      <c r="B11979" s="58" t="s">
        <v>14116</v>
      </c>
    </row>
    <row r="11980" spans="1:2" x14ac:dyDescent="0.25">
      <c r="A11980" s="57">
        <v>49241506</v>
      </c>
      <c r="B11980" s="58" t="s">
        <v>1300</v>
      </c>
    </row>
    <row r="11981" spans="1:2" x14ac:dyDescent="0.25">
      <c r="A11981" s="57">
        <v>49241507</v>
      </c>
      <c r="B11981" s="58" t="s">
        <v>1904</v>
      </c>
    </row>
    <row r="11982" spans="1:2" x14ac:dyDescent="0.25">
      <c r="A11982" s="57">
        <v>49241508</v>
      </c>
      <c r="B11982" s="58" t="s">
        <v>7983</v>
      </c>
    </row>
    <row r="11983" spans="1:2" x14ac:dyDescent="0.25">
      <c r="A11983" s="57">
        <v>49241509</v>
      </c>
      <c r="B11983" s="58" t="s">
        <v>12619</v>
      </c>
    </row>
    <row r="11984" spans="1:2" x14ac:dyDescent="0.25">
      <c r="A11984" s="57">
        <v>49241510</v>
      </c>
      <c r="B11984" s="58" t="s">
        <v>9701</v>
      </c>
    </row>
    <row r="11985" spans="1:2" x14ac:dyDescent="0.25">
      <c r="A11985" s="57">
        <v>49241601</v>
      </c>
      <c r="B11985" s="58" t="s">
        <v>4248</v>
      </c>
    </row>
    <row r="11986" spans="1:2" x14ac:dyDescent="0.25">
      <c r="A11986" s="57">
        <v>49241602</v>
      </c>
      <c r="B11986" s="58" t="s">
        <v>7513</v>
      </c>
    </row>
    <row r="11987" spans="1:2" x14ac:dyDescent="0.25">
      <c r="A11987" s="57">
        <v>49241603</v>
      </c>
      <c r="B11987" s="58" t="s">
        <v>1099</v>
      </c>
    </row>
    <row r="11988" spans="1:2" x14ac:dyDescent="0.25">
      <c r="A11988" s="57">
        <v>49241604</v>
      </c>
      <c r="B11988" s="58" t="s">
        <v>379</v>
      </c>
    </row>
    <row r="11989" spans="1:2" x14ac:dyDescent="0.25">
      <c r="A11989" s="57">
        <v>49241701</v>
      </c>
      <c r="B11989" s="58" t="s">
        <v>3100</v>
      </c>
    </row>
    <row r="11990" spans="1:2" x14ac:dyDescent="0.25">
      <c r="A11990" s="57">
        <v>49241702</v>
      </c>
      <c r="B11990" s="58" t="s">
        <v>14488</v>
      </c>
    </row>
    <row r="11991" spans="1:2" x14ac:dyDescent="0.25">
      <c r="A11991" s="57">
        <v>49241703</v>
      </c>
      <c r="B11991" s="58" t="s">
        <v>17346</v>
      </c>
    </row>
    <row r="11992" spans="1:2" x14ac:dyDescent="0.25">
      <c r="A11992" s="57">
        <v>49241704</v>
      </c>
      <c r="B11992" s="58" t="s">
        <v>6436</v>
      </c>
    </row>
    <row r="11993" spans="1:2" x14ac:dyDescent="0.25">
      <c r="A11993" s="57">
        <v>49241705</v>
      </c>
      <c r="B11993" s="58" t="s">
        <v>6314</v>
      </c>
    </row>
    <row r="11994" spans="1:2" x14ac:dyDescent="0.25">
      <c r="A11994" s="57">
        <v>49241706</v>
      </c>
      <c r="B11994" s="58" t="s">
        <v>10397</v>
      </c>
    </row>
    <row r="11995" spans="1:2" x14ac:dyDescent="0.25">
      <c r="A11995" s="57">
        <v>49241707</v>
      </c>
      <c r="B11995" s="58" t="s">
        <v>17205</v>
      </c>
    </row>
    <row r="11996" spans="1:2" x14ac:dyDescent="0.25">
      <c r="A11996" s="57">
        <v>49241708</v>
      </c>
      <c r="B11996" s="58" t="s">
        <v>13439</v>
      </c>
    </row>
    <row r="11997" spans="1:2" x14ac:dyDescent="0.25">
      <c r="A11997" s="57">
        <v>49241709</v>
      </c>
      <c r="B11997" s="58" t="s">
        <v>3313</v>
      </c>
    </row>
    <row r="11998" spans="1:2" x14ac:dyDescent="0.25">
      <c r="A11998" s="57">
        <v>50101538</v>
      </c>
      <c r="B11998" s="58" t="s">
        <v>1592</v>
      </c>
    </row>
    <row r="11999" spans="1:2" x14ac:dyDescent="0.25">
      <c r="A11999" s="57">
        <v>50101539</v>
      </c>
      <c r="B11999" s="58" t="s">
        <v>10345</v>
      </c>
    </row>
    <row r="12000" spans="1:2" x14ac:dyDescent="0.25">
      <c r="A12000" s="57">
        <v>50101540</v>
      </c>
      <c r="B12000" s="58" t="s">
        <v>4630</v>
      </c>
    </row>
    <row r="12001" spans="1:2" x14ac:dyDescent="0.25">
      <c r="A12001" s="57">
        <v>50101541</v>
      </c>
      <c r="B12001" s="58" t="s">
        <v>3500</v>
      </c>
    </row>
    <row r="12002" spans="1:2" x14ac:dyDescent="0.25">
      <c r="A12002" s="57">
        <v>50101542</v>
      </c>
      <c r="B12002" s="58" t="s">
        <v>43</v>
      </c>
    </row>
    <row r="12003" spans="1:2" x14ac:dyDescent="0.25">
      <c r="A12003" s="57">
        <v>50101543</v>
      </c>
      <c r="B12003" s="58" t="s">
        <v>1632</v>
      </c>
    </row>
    <row r="12004" spans="1:2" x14ac:dyDescent="0.25">
      <c r="A12004" s="57">
        <v>50101544</v>
      </c>
      <c r="B12004" s="58" t="s">
        <v>10668</v>
      </c>
    </row>
    <row r="12005" spans="1:2" x14ac:dyDescent="0.25">
      <c r="A12005" s="57">
        <v>50101545</v>
      </c>
      <c r="B12005" s="58" t="s">
        <v>16667</v>
      </c>
    </row>
    <row r="12006" spans="1:2" x14ac:dyDescent="0.25">
      <c r="A12006" s="57">
        <v>50101634</v>
      </c>
      <c r="B12006" s="58" t="s">
        <v>5350</v>
      </c>
    </row>
    <row r="12007" spans="1:2" x14ac:dyDescent="0.25">
      <c r="A12007" s="57">
        <v>50101635</v>
      </c>
      <c r="B12007" s="58" t="s">
        <v>523</v>
      </c>
    </row>
    <row r="12008" spans="1:2" x14ac:dyDescent="0.25">
      <c r="A12008" s="57">
        <v>50101636</v>
      </c>
      <c r="B12008" s="58" t="s">
        <v>1251</v>
      </c>
    </row>
    <row r="12009" spans="1:2" x14ac:dyDescent="0.25">
      <c r="A12009" s="57">
        <v>50101716</v>
      </c>
      <c r="B12009" s="58" t="s">
        <v>6547</v>
      </c>
    </row>
    <row r="12010" spans="1:2" x14ac:dyDescent="0.25">
      <c r="A12010" s="57">
        <v>50101717</v>
      </c>
      <c r="B12010" s="58" t="s">
        <v>17446</v>
      </c>
    </row>
    <row r="12011" spans="1:2" x14ac:dyDescent="0.25">
      <c r="A12011" s="57">
        <v>50111510</v>
      </c>
      <c r="B12011" s="58" t="s">
        <v>11388</v>
      </c>
    </row>
    <row r="12012" spans="1:2" x14ac:dyDescent="0.25">
      <c r="A12012" s="57">
        <v>50111511</v>
      </c>
      <c r="B12012" s="58" t="s">
        <v>4945</v>
      </c>
    </row>
    <row r="12013" spans="1:2" x14ac:dyDescent="0.25">
      <c r="A12013" s="57">
        <v>50111512</v>
      </c>
      <c r="B12013" s="58" t="s">
        <v>17662</v>
      </c>
    </row>
    <row r="12014" spans="1:2" x14ac:dyDescent="0.25">
      <c r="A12014" s="57">
        <v>50112001</v>
      </c>
      <c r="B12014" s="58" t="s">
        <v>14321</v>
      </c>
    </row>
    <row r="12015" spans="1:2" x14ac:dyDescent="0.25">
      <c r="A12015" s="57">
        <v>50112002</v>
      </c>
      <c r="B12015" s="58" t="s">
        <v>6989</v>
      </c>
    </row>
    <row r="12016" spans="1:2" x14ac:dyDescent="0.25">
      <c r="A12016" s="57">
        <v>50112003</v>
      </c>
      <c r="B12016" s="58" t="s">
        <v>3784</v>
      </c>
    </row>
    <row r="12017" spans="1:2" x14ac:dyDescent="0.25">
      <c r="A12017" s="57">
        <v>50121537</v>
      </c>
      <c r="B12017" s="58" t="s">
        <v>2720</v>
      </c>
    </row>
    <row r="12018" spans="1:2" x14ac:dyDescent="0.25">
      <c r="A12018" s="57">
        <v>50121538</v>
      </c>
      <c r="B12018" s="58" t="s">
        <v>14830</v>
      </c>
    </row>
    <row r="12019" spans="1:2" x14ac:dyDescent="0.25">
      <c r="A12019" s="57">
        <v>50121539</v>
      </c>
      <c r="B12019" s="58" t="s">
        <v>3957</v>
      </c>
    </row>
    <row r="12020" spans="1:2" x14ac:dyDescent="0.25">
      <c r="A12020" s="57">
        <v>50121611</v>
      </c>
      <c r="B12020" s="58" t="s">
        <v>1217</v>
      </c>
    </row>
    <row r="12021" spans="1:2" x14ac:dyDescent="0.25">
      <c r="A12021" s="57">
        <v>50121612</v>
      </c>
      <c r="B12021" s="58" t="s">
        <v>2643</v>
      </c>
    </row>
    <row r="12022" spans="1:2" x14ac:dyDescent="0.25">
      <c r="A12022" s="57">
        <v>50121613</v>
      </c>
      <c r="B12022" s="58" t="s">
        <v>9760</v>
      </c>
    </row>
    <row r="12023" spans="1:2" x14ac:dyDescent="0.25">
      <c r="A12023" s="57">
        <v>50121705</v>
      </c>
      <c r="B12023" s="58" t="s">
        <v>7111</v>
      </c>
    </row>
    <row r="12024" spans="1:2" x14ac:dyDescent="0.25">
      <c r="A12024" s="57">
        <v>50121706</v>
      </c>
      <c r="B12024" s="58" t="s">
        <v>10746</v>
      </c>
    </row>
    <row r="12025" spans="1:2" x14ac:dyDescent="0.25">
      <c r="A12025" s="57">
        <v>50121707</v>
      </c>
      <c r="B12025" s="58" t="s">
        <v>4468</v>
      </c>
    </row>
    <row r="12026" spans="1:2" x14ac:dyDescent="0.25">
      <c r="A12026" s="57">
        <v>50121802</v>
      </c>
      <c r="B12026" s="58" t="s">
        <v>6908</v>
      </c>
    </row>
    <row r="12027" spans="1:2" x14ac:dyDescent="0.25">
      <c r="A12027" s="57">
        <v>50121803</v>
      </c>
      <c r="B12027" s="58" t="s">
        <v>9871</v>
      </c>
    </row>
    <row r="12028" spans="1:2" x14ac:dyDescent="0.25">
      <c r="A12028" s="57">
        <v>50121804</v>
      </c>
      <c r="B12028" s="58" t="s">
        <v>11176</v>
      </c>
    </row>
    <row r="12029" spans="1:2" x14ac:dyDescent="0.25">
      <c r="A12029" s="57">
        <v>50131606</v>
      </c>
      <c r="B12029" s="58" t="s">
        <v>11434</v>
      </c>
    </row>
    <row r="12030" spans="1:2" x14ac:dyDescent="0.25">
      <c r="A12030" s="57">
        <v>50131607</v>
      </c>
      <c r="B12030" s="58" t="s">
        <v>14113</v>
      </c>
    </row>
    <row r="12031" spans="1:2" x14ac:dyDescent="0.25">
      <c r="A12031" s="57">
        <v>50131608</v>
      </c>
      <c r="B12031" s="58" t="s">
        <v>14959</v>
      </c>
    </row>
    <row r="12032" spans="1:2" x14ac:dyDescent="0.25">
      <c r="A12032" s="57">
        <v>50131609</v>
      </c>
      <c r="B12032" s="58" t="s">
        <v>12119</v>
      </c>
    </row>
    <row r="12033" spans="1:2" x14ac:dyDescent="0.25">
      <c r="A12033" s="57">
        <v>50131610</v>
      </c>
      <c r="B12033" s="58" t="s">
        <v>357</v>
      </c>
    </row>
    <row r="12034" spans="1:2" x14ac:dyDescent="0.25">
      <c r="A12034" s="57">
        <v>50131611</v>
      </c>
      <c r="B12034" s="58" t="s">
        <v>16632</v>
      </c>
    </row>
    <row r="12035" spans="1:2" x14ac:dyDescent="0.25">
      <c r="A12035" s="57">
        <v>50131701</v>
      </c>
      <c r="B12035" s="58" t="s">
        <v>233</v>
      </c>
    </row>
    <row r="12036" spans="1:2" x14ac:dyDescent="0.25">
      <c r="A12036" s="57">
        <v>50131702</v>
      </c>
      <c r="B12036" s="58" t="s">
        <v>9861</v>
      </c>
    </row>
    <row r="12037" spans="1:2" x14ac:dyDescent="0.25">
      <c r="A12037" s="57">
        <v>50131703</v>
      </c>
      <c r="B12037" s="58" t="s">
        <v>12666</v>
      </c>
    </row>
    <row r="12038" spans="1:2" x14ac:dyDescent="0.25">
      <c r="A12038" s="57">
        <v>50131801</v>
      </c>
      <c r="B12038" s="58" t="s">
        <v>18401</v>
      </c>
    </row>
    <row r="12039" spans="1:2" x14ac:dyDescent="0.25">
      <c r="A12039" s="57">
        <v>50131802</v>
      </c>
      <c r="B12039" s="58" t="s">
        <v>15469</v>
      </c>
    </row>
    <row r="12040" spans="1:2" x14ac:dyDescent="0.25">
      <c r="A12040" s="57">
        <v>50131803</v>
      </c>
      <c r="B12040" s="58" t="s">
        <v>8320</v>
      </c>
    </row>
    <row r="12041" spans="1:2" x14ac:dyDescent="0.25">
      <c r="A12041" s="57">
        <v>50151513</v>
      </c>
      <c r="B12041" s="58" t="s">
        <v>17866</v>
      </c>
    </row>
    <row r="12042" spans="1:2" x14ac:dyDescent="0.25">
      <c r="A12042" s="57">
        <v>50151514</v>
      </c>
      <c r="B12042" s="58" t="s">
        <v>11368</v>
      </c>
    </row>
    <row r="12043" spans="1:2" x14ac:dyDescent="0.25">
      <c r="A12043" s="57">
        <v>50151604</v>
      </c>
      <c r="B12043" s="58" t="s">
        <v>3235</v>
      </c>
    </row>
    <row r="12044" spans="1:2" x14ac:dyDescent="0.25">
      <c r="A12044" s="57">
        <v>50151605</v>
      </c>
      <c r="B12044" s="58" t="s">
        <v>13362</v>
      </c>
    </row>
    <row r="12045" spans="1:2" x14ac:dyDescent="0.25">
      <c r="A12045" s="57">
        <v>50161509</v>
      </c>
      <c r="B12045" s="58" t="s">
        <v>13765</v>
      </c>
    </row>
    <row r="12046" spans="1:2" x14ac:dyDescent="0.25">
      <c r="A12046" s="57">
        <v>50161510</v>
      </c>
      <c r="B12046" s="58" t="s">
        <v>12398</v>
      </c>
    </row>
    <row r="12047" spans="1:2" x14ac:dyDescent="0.25">
      <c r="A12047" s="57">
        <v>50161511</v>
      </c>
      <c r="B12047" s="58" t="s">
        <v>11552</v>
      </c>
    </row>
    <row r="12048" spans="1:2" x14ac:dyDescent="0.25">
      <c r="A12048" s="57">
        <v>50161512</v>
      </c>
      <c r="B12048" s="58" t="s">
        <v>8432</v>
      </c>
    </row>
    <row r="12049" spans="1:2" x14ac:dyDescent="0.25">
      <c r="A12049" s="57">
        <v>50161813</v>
      </c>
      <c r="B12049" s="58" t="s">
        <v>15790</v>
      </c>
    </row>
    <row r="12050" spans="1:2" x14ac:dyDescent="0.25">
      <c r="A12050" s="57">
        <v>50161814</v>
      </c>
      <c r="B12050" s="58" t="s">
        <v>16870</v>
      </c>
    </row>
    <row r="12051" spans="1:2" x14ac:dyDescent="0.25">
      <c r="A12051" s="57">
        <v>50161815</v>
      </c>
      <c r="B12051" s="58" t="s">
        <v>6631</v>
      </c>
    </row>
    <row r="12052" spans="1:2" x14ac:dyDescent="0.25">
      <c r="A12052" s="57">
        <v>50171548</v>
      </c>
      <c r="B12052" s="58" t="s">
        <v>9196</v>
      </c>
    </row>
    <row r="12053" spans="1:2" x14ac:dyDescent="0.25">
      <c r="A12053" s="57">
        <v>50171549</v>
      </c>
      <c r="B12053" s="58" t="s">
        <v>10699</v>
      </c>
    </row>
    <row r="12054" spans="1:2" x14ac:dyDescent="0.25">
      <c r="A12054" s="57">
        <v>50171550</v>
      </c>
      <c r="B12054" s="58" t="s">
        <v>9492</v>
      </c>
    </row>
    <row r="12055" spans="1:2" x14ac:dyDescent="0.25">
      <c r="A12055" s="57">
        <v>50171551</v>
      </c>
      <c r="B12055" s="58" t="s">
        <v>152</v>
      </c>
    </row>
    <row r="12056" spans="1:2" x14ac:dyDescent="0.25">
      <c r="A12056" s="57">
        <v>50171552</v>
      </c>
      <c r="B12056" s="58" t="s">
        <v>15322</v>
      </c>
    </row>
    <row r="12057" spans="1:2" x14ac:dyDescent="0.25">
      <c r="A12057" s="57">
        <v>50171707</v>
      </c>
      <c r="B12057" s="58" t="s">
        <v>16299</v>
      </c>
    </row>
    <row r="12058" spans="1:2" x14ac:dyDescent="0.25">
      <c r="A12058" s="57">
        <v>50171708</v>
      </c>
      <c r="B12058" s="58" t="s">
        <v>4418</v>
      </c>
    </row>
    <row r="12059" spans="1:2" x14ac:dyDescent="0.25">
      <c r="A12059" s="57">
        <v>50171830</v>
      </c>
      <c r="B12059" s="58" t="s">
        <v>4946</v>
      </c>
    </row>
    <row r="12060" spans="1:2" x14ac:dyDescent="0.25">
      <c r="A12060" s="57">
        <v>50171831</v>
      </c>
      <c r="B12060" s="58" t="s">
        <v>18383</v>
      </c>
    </row>
    <row r="12061" spans="1:2" x14ac:dyDescent="0.25">
      <c r="A12061" s="57">
        <v>50171832</v>
      </c>
      <c r="B12061" s="58" t="s">
        <v>315</v>
      </c>
    </row>
    <row r="12062" spans="1:2" x14ac:dyDescent="0.25">
      <c r="A12062" s="57">
        <v>50171833</v>
      </c>
      <c r="B12062" s="58" t="s">
        <v>15770</v>
      </c>
    </row>
    <row r="12063" spans="1:2" x14ac:dyDescent="0.25">
      <c r="A12063" s="57">
        <v>50171901</v>
      </c>
      <c r="B12063" s="58" t="s">
        <v>4110</v>
      </c>
    </row>
    <row r="12064" spans="1:2" x14ac:dyDescent="0.25">
      <c r="A12064" s="57">
        <v>50171902</v>
      </c>
      <c r="B12064" s="58" t="s">
        <v>2495</v>
      </c>
    </row>
    <row r="12065" spans="1:2" x14ac:dyDescent="0.25">
      <c r="A12065" s="57">
        <v>50171903</v>
      </c>
      <c r="B12065" s="58" t="s">
        <v>14085</v>
      </c>
    </row>
    <row r="12066" spans="1:2" x14ac:dyDescent="0.25">
      <c r="A12066" s="57">
        <v>50171904</v>
      </c>
      <c r="B12066" s="58" t="s">
        <v>17216</v>
      </c>
    </row>
    <row r="12067" spans="1:2" x14ac:dyDescent="0.25">
      <c r="A12067" s="57">
        <v>50181708</v>
      </c>
      <c r="B12067" s="58" t="s">
        <v>9132</v>
      </c>
    </row>
    <row r="12068" spans="1:2" x14ac:dyDescent="0.25">
      <c r="A12068" s="57">
        <v>50181709</v>
      </c>
      <c r="B12068" s="58" t="s">
        <v>8794</v>
      </c>
    </row>
    <row r="12069" spans="1:2" x14ac:dyDescent="0.25">
      <c r="A12069" s="57">
        <v>50181901</v>
      </c>
      <c r="B12069" s="58" t="s">
        <v>11696</v>
      </c>
    </row>
    <row r="12070" spans="1:2" x14ac:dyDescent="0.25">
      <c r="A12070" s="57">
        <v>50181902</v>
      </c>
      <c r="B12070" s="58" t="s">
        <v>11541</v>
      </c>
    </row>
    <row r="12071" spans="1:2" x14ac:dyDescent="0.25">
      <c r="A12071" s="57">
        <v>50181903</v>
      </c>
      <c r="B12071" s="58" t="s">
        <v>796</v>
      </c>
    </row>
    <row r="12072" spans="1:2" x14ac:dyDescent="0.25">
      <c r="A12072" s="57">
        <v>50181904</v>
      </c>
      <c r="B12072" s="58" t="s">
        <v>15929</v>
      </c>
    </row>
    <row r="12073" spans="1:2" x14ac:dyDescent="0.25">
      <c r="A12073" s="57">
        <v>50181905</v>
      </c>
      <c r="B12073" s="58" t="s">
        <v>986</v>
      </c>
    </row>
    <row r="12074" spans="1:2" x14ac:dyDescent="0.25">
      <c r="A12074" s="57">
        <v>50181906</v>
      </c>
      <c r="B12074" s="58" t="s">
        <v>17928</v>
      </c>
    </row>
    <row r="12075" spans="1:2" x14ac:dyDescent="0.25">
      <c r="A12075" s="57">
        <v>50181907</v>
      </c>
      <c r="B12075" s="58" t="s">
        <v>1620</v>
      </c>
    </row>
    <row r="12076" spans="1:2" x14ac:dyDescent="0.25">
      <c r="A12076" s="57">
        <v>50181908</v>
      </c>
      <c r="B12076" s="58" t="s">
        <v>9452</v>
      </c>
    </row>
    <row r="12077" spans="1:2" x14ac:dyDescent="0.25">
      <c r="A12077" s="57">
        <v>50181909</v>
      </c>
      <c r="B12077" s="58" t="s">
        <v>5447</v>
      </c>
    </row>
    <row r="12078" spans="1:2" x14ac:dyDescent="0.25">
      <c r="A12078" s="57">
        <v>50182001</v>
      </c>
      <c r="B12078" s="58" t="s">
        <v>10618</v>
      </c>
    </row>
    <row r="12079" spans="1:2" x14ac:dyDescent="0.25">
      <c r="A12079" s="57">
        <v>50182002</v>
      </c>
      <c r="B12079" s="58" t="s">
        <v>7368</v>
      </c>
    </row>
    <row r="12080" spans="1:2" x14ac:dyDescent="0.25">
      <c r="A12080" s="57">
        <v>50182003</v>
      </c>
      <c r="B12080" s="58" t="s">
        <v>9802</v>
      </c>
    </row>
    <row r="12081" spans="1:2" x14ac:dyDescent="0.25">
      <c r="A12081" s="57">
        <v>50182004</v>
      </c>
      <c r="B12081" s="58" t="s">
        <v>17580</v>
      </c>
    </row>
    <row r="12082" spans="1:2" x14ac:dyDescent="0.25">
      <c r="A12082" s="57">
        <v>50191505</v>
      </c>
      <c r="B12082" s="58" t="s">
        <v>11862</v>
      </c>
    </row>
    <row r="12083" spans="1:2" x14ac:dyDescent="0.25">
      <c r="A12083" s="57">
        <v>50191506</v>
      </c>
      <c r="B12083" s="58" t="s">
        <v>11805</v>
      </c>
    </row>
    <row r="12084" spans="1:2" x14ac:dyDescent="0.25">
      <c r="A12084" s="57">
        <v>50191507</v>
      </c>
      <c r="B12084" s="58" t="s">
        <v>17257</v>
      </c>
    </row>
    <row r="12085" spans="1:2" x14ac:dyDescent="0.25">
      <c r="A12085" s="57">
        <v>50192109</v>
      </c>
      <c r="B12085" s="58" t="s">
        <v>4021</v>
      </c>
    </row>
    <row r="12086" spans="1:2" x14ac:dyDescent="0.25">
      <c r="A12086" s="57">
        <v>50192110</v>
      </c>
      <c r="B12086" s="58" t="s">
        <v>3775</v>
      </c>
    </row>
    <row r="12087" spans="1:2" x14ac:dyDescent="0.25">
      <c r="A12087" s="57">
        <v>50192111</v>
      </c>
      <c r="B12087" s="58" t="s">
        <v>16775</v>
      </c>
    </row>
    <row r="12088" spans="1:2" x14ac:dyDescent="0.25">
      <c r="A12088" s="57">
        <v>50192112</v>
      </c>
      <c r="B12088" s="58" t="s">
        <v>3425</v>
      </c>
    </row>
    <row r="12089" spans="1:2" x14ac:dyDescent="0.25">
      <c r="A12089" s="57">
        <v>50192301</v>
      </c>
      <c r="B12089" s="58" t="s">
        <v>18768</v>
      </c>
    </row>
    <row r="12090" spans="1:2" x14ac:dyDescent="0.25">
      <c r="A12090" s="57">
        <v>50192302</v>
      </c>
      <c r="B12090" s="58" t="s">
        <v>14916</v>
      </c>
    </row>
    <row r="12091" spans="1:2" x14ac:dyDescent="0.25">
      <c r="A12091" s="57">
        <v>50192303</v>
      </c>
      <c r="B12091" s="58" t="s">
        <v>17335</v>
      </c>
    </row>
    <row r="12092" spans="1:2" x14ac:dyDescent="0.25">
      <c r="A12092" s="57">
        <v>50192304</v>
      </c>
      <c r="B12092" s="58" t="s">
        <v>13627</v>
      </c>
    </row>
    <row r="12093" spans="1:2" x14ac:dyDescent="0.25">
      <c r="A12093" s="57">
        <v>50192401</v>
      </c>
      <c r="B12093" s="58" t="s">
        <v>10171</v>
      </c>
    </row>
    <row r="12094" spans="1:2" x14ac:dyDescent="0.25">
      <c r="A12094" s="57">
        <v>50192402</v>
      </c>
      <c r="B12094" s="58" t="s">
        <v>13784</v>
      </c>
    </row>
    <row r="12095" spans="1:2" x14ac:dyDescent="0.25">
      <c r="A12095" s="57">
        <v>50192403</v>
      </c>
      <c r="B12095" s="58" t="s">
        <v>2376</v>
      </c>
    </row>
    <row r="12096" spans="1:2" x14ac:dyDescent="0.25">
      <c r="A12096" s="57">
        <v>50192404</v>
      </c>
      <c r="B12096" s="58" t="s">
        <v>9721</v>
      </c>
    </row>
    <row r="12097" spans="1:2" x14ac:dyDescent="0.25">
      <c r="A12097" s="57">
        <v>50192501</v>
      </c>
      <c r="B12097" s="58" t="s">
        <v>11059</v>
      </c>
    </row>
    <row r="12098" spans="1:2" x14ac:dyDescent="0.25">
      <c r="A12098" s="57">
        <v>50192502</v>
      </c>
      <c r="B12098" s="58" t="s">
        <v>2351</v>
      </c>
    </row>
    <row r="12099" spans="1:2" x14ac:dyDescent="0.25">
      <c r="A12099" s="57">
        <v>50192503</v>
      </c>
      <c r="B12099" s="58" t="s">
        <v>4479</v>
      </c>
    </row>
    <row r="12100" spans="1:2" x14ac:dyDescent="0.25">
      <c r="A12100" s="57">
        <v>50192504</v>
      </c>
      <c r="B12100" s="58" t="s">
        <v>13023</v>
      </c>
    </row>
    <row r="12101" spans="1:2" x14ac:dyDescent="0.25">
      <c r="A12101" s="57">
        <v>50192601</v>
      </c>
      <c r="B12101" s="58" t="s">
        <v>17331</v>
      </c>
    </row>
    <row r="12102" spans="1:2" x14ac:dyDescent="0.25">
      <c r="A12102" s="57">
        <v>50192602</v>
      </c>
      <c r="B12102" s="58" t="s">
        <v>10865</v>
      </c>
    </row>
    <row r="12103" spans="1:2" x14ac:dyDescent="0.25">
      <c r="A12103" s="57">
        <v>50192603</v>
      </c>
      <c r="B12103" s="58" t="s">
        <v>352</v>
      </c>
    </row>
    <row r="12104" spans="1:2" x14ac:dyDescent="0.25">
      <c r="A12104" s="57">
        <v>50192701</v>
      </c>
      <c r="B12104" s="58" t="s">
        <v>2534</v>
      </c>
    </row>
    <row r="12105" spans="1:2" x14ac:dyDescent="0.25">
      <c r="A12105" s="57">
        <v>50192702</v>
      </c>
      <c r="B12105" s="58" t="s">
        <v>14454</v>
      </c>
    </row>
    <row r="12106" spans="1:2" x14ac:dyDescent="0.25">
      <c r="A12106" s="57">
        <v>50192703</v>
      </c>
      <c r="B12106" s="58" t="s">
        <v>10418</v>
      </c>
    </row>
    <row r="12107" spans="1:2" x14ac:dyDescent="0.25">
      <c r="A12107" s="57">
        <v>50192801</v>
      </c>
      <c r="B12107" s="58" t="s">
        <v>13945</v>
      </c>
    </row>
    <row r="12108" spans="1:2" x14ac:dyDescent="0.25">
      <c r="A12108" s="57">
        <v>50192802</v>
      </c>
      <c r="B12108" s="58" t="s">
        <v>14363</v>
      </c>
    </row>
    <row r="12109" spans="1:2" x14ac:dyDescent="0.25">
      <c r="A12109" s="57">
        <v>50192803</v>
      </c>
      <c r="B12109" s="58" t="s">
        <v>18642</v>
      </c>
    </row>
    <row r="12110" spans="1:2" x14ac:dyDescent="0.25">
      <c r="A12110" s="57">
        <v>50192901</v>
      </c>
      <c r="B12110" s="58" t="s">
        <v>10465</v>
      </c>
    </row>
    <row r="12111" spans="1:2" x14ac:dyDescent="0.25">
      <c r="A12111" s="57">
        <v>50192902</v>
      </c>
      <c r="B12111" s="58" t="s">
        <v>8411</v>
      </c>
    </row>
    <row r="12112" spans="1:2" x14ac:dyDescent="0.25">
      <c r="A12112" s="57">
        <v>50193001</v>
      </c>
      <c r="B12112" s="58" t="s">
        <v>4498</v>
      </c>
    </row>
    <row r="12113" spans="1:2" x14ac:dyDescent="0.25">
      <c r="A12113" s="57">
        <v>50193002</v>
      </c>
      <c r="B12113" s="58" t="s">
        <v>11778</v>
      </c>
    </row>
    <row r="12114" spans="1:2" x14ac:dyDescent="0.25">
      <c r="A12114" s="57">
        <v>50193101</v>
      </c>
      <c r="B12114" s="58" t="s">
        <v>1534</v>
      </c>
    </row>
    <row r="12115" spans="1:2" x14ac:dyDescent="0.25">
      <c r="A12115" s="57">
        <v>50193102</v>
      </c>
      <c r="B12115" s="58" t="s">
        <v>15329</v>
      </c>
    </row>
    <row r="12116" spans="1:2" x14ac:dyDescent="0.25">
      <c r="A12116" s="57">
        <v>50193103</v>
      </c>
      <c r="B12116" s="58" t="s">
        <v>3481</v>
      </c>
    </row>
    <row r="12117" spans="1:2" x14ac:dyDescent="0.25">
      <c r="A12117" s="57">
        <v>50193104</v>
      </c>
      <c r="B12117" s="58" t="s">
        <v>2671</v>
      </c>
    </row>
    <row r="12118" spans="1:2" x14ac:dyDescent="0.25">
      <c r="A12118" s="57">
        <v>50193105</v>
      </c>
      <c r="B12118" s="58" t="s">
        <v>11291</v>
      </c>
    </row>
    <row r="12119" spans="1:2" x14ac:dyDescent="0.25">
      <c r="A12119" s="57">
        <v>50193201</v>
      </c>
      <c r="B12119" s="58" t="s">
        <v>4044</v>
      </c>
    </row>
    <row r="12120" spans="1:2" x14ac:dyDescent="0.25">
      <c r="A12120" s="57">
        <v>50193202</v>
      </c>
      <c r="B12120" s="58" t="s">
        <v>15622</v>
      </c>
    </row>
    <row r="12121" spans="1:2" x14ac:dyDescent="0.25">
      <c r="A12121" s="57">
        <v>50193203</v>
      </c>
      <c r="B12121" s="58" t="s">
        <v>10434</v>
      </c>
    </row>
    <row r="12122" spans="1:2" x14ac:dyDescent="0.25">
      <c r="A12122" s="57">
        <v>50201706</v>
      </c>
      <c r="B12122" s="58" t="s">
        <v>1602</v>
      </c>
    </row>
    <row r="12123" spans="1:2" x14ac:dyDescent="0.25">
      <c r="A12123" s="57">
        <v>50201707</v>
      </c>
      <c r="B12123" s="58" t="s">
        <v>3880</v>
      </c>
    </row>
    <row r="12124" spans="1:2" x14ac:dyDescent="0.25">
      <c r="A12124" s="57">
        <v>50201708</v>
      </c>
      <c r="B12124" s="58" t="s">
        <v>10391</v>
      </c>
    </row>
    <row r="12125" spans="1:2" x14ac:dyDescent="0.25">
      <c r="A12125" s="57">
        <v>50201709</v>
      </c>
      <c r="B12125" s="58" t="s">
        <v>6913</v>
      </c>
    </row>
    <row r="12126" spans="1:2" x14ac:dyDescent="0.25">
      <c r="A12126" s="57">
        <v>50201710</v>
      </c>
      <c r="B12126" s="58" t="s">
        <v>12489</v>
      </c>
    </row>
    <row r="12127" spans="1:2" x14ac:dyDescent="0.25">
      <c r="A12127" s="57">
        <v>50201711</v>
      </c>
      <c r="B12127" s="58" t="s">
        <v>5723</v>
      </c>
    </row>
    <row r="12128" spans="1:2" x14ac:dyDescent="0.25">
      <c r="A12128" s="57">
        <v>50201712</v>
      </c>
      <c r="B12128" s="58" t="s">
        <v>1410</v>
      </c>
    </row>
    <row r="12129" spans="1:2" x14ac:dyDescent="0.25">
      <c r="A12129" s="57">
        <v>50201713</v>
      </c>
      <c r="B12129" s="58" t="s">
        <v>7644</v>
      </c>
    </row>
    <row r="12130" spans="1:2" x14ac:dyDescent="0.25">
      <c r="A12130" s="57">
        <v>50201714</v>
      </c>
      <c r="B12130" s="58" t="s">
        <v>4371</v>
      </c>
    </row>
    <row r="12131" spans="1:2" x14ac:dyDescent="0.25">
      <c r="A12131" s="57">
        <v>50202201</v>
      </c>
      <c r="B12131" s="58" t="s">
        <v>914</v>
      </c>
    </row>
    <row r="12132" spans="1:2" x14ac:dyDescent="0.25">
      <c r="A12132" s="57">
        <v>50202202</v>
      </c>
      <c r="B12132" s="58" t="s">
        <v>9284</v>
      </c>
    </row>
    <row r="12133" spans="1:2" x14ac:dyDescent="0.25">
      <c r="A12133" s="57">
        <v>50202203</v>
      </c>
      <c r="B12133" s="58" t="s">
        <v>7363</v>
      </c>
    </row>
    <row r="12134" spans="1:2" x14ac:dyDescent="0.25">
      <c r="A12134" s="57">
        <v>50202204</v>
      </c>
      <c r="B12134" s="58" t="s">
        <v>7738</v>
      </c>
    </row>
    <row r="12135" spans="1:2" x14ac:dyDescent="0.25">
      <c r="A12135" s="57">
        <v>50202205</v>
      </c>
      <c r="B12135" s="58" t="s">
        <v>11531</v>
      </c>
    </row>
    <row r="12136" spans="1:2" x14ac:dyDescent="0.25">
      <c r="A12136" s="57">
        <v>50202206</v>
      </c>
      <c r="B12136" s="58" t="s">
        <v>3274</v>
      </c>
    </row>
    <row r="12137" spans="1:2" x14ac:dyDescent="0.25">
      <c r="A12137" s="57">
        <v>50202207</v>
      </c>
      <c r="B12137" s="58" t="s">
        <v>7829</v>
      </c>
    </row>
    <row r="12138" spans="1:2" x14ac:dyDescent="0.25">
      <c r="A12138" s="57">
        <v>50202301</v>
      </c>
      <c r="B12138" s="58" t="s">
        <v>1854</v>
      </c>
    </row>
    <row r="12139" spans="1:2" x14ac:dyDescent="0.25">
      <c r="A12139" s="57">
        <v>50202302</v>
      </c>
      <c r="B12139" s="58" t="s">
        <v>14477</v>
      </c>
    </row>
    <row r="12140" spans="1:2" x14ac:dyDescent="0.25">
      <c r="A12140" s="57">
        <v>50202303</v>
      </c>
      <c r="B12140" s="58" t="s">
        <v>1769</v>
      </c>
    </row>
    <row r="12141" spans="1:2" x14ac:dyDescent="0.25">
      <c r="A12141" s="57">
        <v>50202304</v>
      </c>
      <c r="B12141" s="58" t="s">
        <v>14409</v>
      </c>
    </row>
    <row r="12142" spans="1:2" x14ac:dyDescent="0.25">
      <c r="A12142" s="57">
        <v>50202305</v>
      </c>
      <c r="B12142" s="58" t="s">
        <v>6270</v>
      </c>
    </row>
    <row r="12143" spans="1:2" x14ac:dyDescent="0.25">
      <c r="A12143" s="57">
        <v>50202306</v>
      </c>
      <c r="B12143" s="58" t="s">
        <v>2740</v>
      </c>
    </row>
    <row r="12144" spans="1:2" x14ac:dyDescent="0.25">
      <c r="A12144" s="57">
        <v>50202307</v>
      </c>
      <c r="B12144" s="58" t="s">
        <v>9312</v>
      </c>
    </row>
    <row r="12145" spans="1:2" x14ac:dyDescent="0.25">
      <c r="A12145" s="57">
        <v>50202308</v>
      </c>
      <c r="B12145" s="58" t="s">
        <v>17843</v>
      </c>
    </row>
    <row r="12146" spans="1:2" x14ac:dyDescent="0.25">
      <c r="A12146" s="57">
        <v>50202309</v>
      </c>
      <c r="B12146" s="58" t="s">
        <v>11832</v>
      </c>
    </row>
    <row r="12147" spans="1:2" x14ac:dyDescent="0.25">
      <c r="A12147" s="57">
        <v>50202310</v>
      </c>
      <c r="B12147" s="58" t="s">
        <v>1723</v>
      </c>
    </row>
    <row r="12148" spans="1:2" x14ac:dyDescent="0.25">
      <c r="A12148" s="57">
        <v>50202311</v>
      </c>
      <c r="B12148" s="58" t="s">
        <v>1585</v>
      </c>
    </row>
    <row r="12149" spans="1:2" x14ac:dyDescent="0.25">
      <c r="A12149" s="57">
        <v>50211502</v>
      </c>
      <c r="B12149" s="58" t="s">
        <v>14533</v>
      </c>
    </row>
    <row r="12150" spans="1:2" x14ac:dyDescent="0.25">
      <c r="A12150" s="57">
        <v>50211503</v>
      </c>
      <c r="B12150" s="58" t="s">
        <v>16120</v>
      </c>
    </row>
    <row r="12151" spans="1:2" x14ac:dyDescent="0.25">
      <c r="A12151" s="57">
        <v>50211504</v>
      </c>
      <c r="B12151" s="58" t="s">
        <v>3350</v>
      </c>
    </row>
    <row r="12152" spans="1:2" x14ac:dyDescent="0.25">
      <c r="A12152" s="57">
        <v>50211505</v>
      </c>
      <c r="B12152" s="58" t="s">
        <v>17342</v>
      </c>
    </row>
    <row r="12153" spans="1:2" x14ac:dyDescent="0.25">
      <c r="A12153" s="57">
        <v>50211506</v>
      </c>
      <c r="B12153" s="58" t="s">
        <v>1328</v>
      </c>
    </row>
    <row r="12154" spans="1:2" x14ac:dyDescent="0.25">
      <c r="A12154" s="57">
        <v>50211607</v>
      </c>
      <c r="B12154" s="58" t="s">
        <v>2504</v>
      </c>
    </row>
    <row r="12155" spans="1:2" x14ac:dyDescent="0.25">
      <c r="A12155" s="57">
        <v>50211608</v>
      </c>
      <c r="B12155" s="58" t="s">
        <v>16381</v>
      </c>
    </row>
    <row r="12156" spans="1:2" x14ac:dyDescent="0.25">
      <c r="A12156" s="57">
        <v>50211609</v>
      </c>
      <c r="B12156" s="58" t="s">
        <v>4181</v>
      </c>
    </row>
    <row r="12157" spans="1:2" x14ac:dyDescent="0.25">
      <c r="A12157" s="57">
        <v>50211610</v>
      </c>
      <c r="B12157" s="58" t="s">
        <v>3545</v>
      </c>
    </row>
    <row r="12158" spans="1:2" x14ac:dyDescent="0.25">
      <c r="A12158" s="57">
        <v>50211611</v>
      </c>
      <c r="B12158" s="58" t="s">
        <v>13380</v>
      </c>
    </row>
    <row r="12159" spans="1:2" x14ac:dyDescent="0.25">
      <c r="A12159" s="57">
        <v>50211612</v>
      </c>
      <c r="B12159" s="58" t="s">
        <v>6587</v>
      </c>
    </row>
    <row r="12160" spans="1:2" x14ac:dyDescent="0.25">
      <c r="A12160" s="57">
        <v>50221001</v>
      </c>
      <c r="B12160" s="58" t="s">
        <v>4407</v>
      </c>
    </row>
    <row r="12161" spans="1:2" x14ac:dyDescent="0.25">
      <c r="A12161" s="57">
        <v>50221002</v>
      </c>
      <c r="B12161" s="58" t="s">
        <v>13418</v>
      </c>
    </row>
    <row r="12162" spans="1:2" x14ac:dyDescent="0.25">
      <c r="A12162" s="57">
        <v>50221101</v>
      </c>
      <c r="B12162" s="58" t="s">
        <v>6764</v>
      </c>
    </row>
    <row r="12163" spans="1:2" x14ac:dyDescent="0.25">
      <c r="A12163" s="57">
        <v>50221102</v>
      </c>
      <c r="B12163" s="58" t="s">
        <v>17578</v>
      </c>
    </row>
    <row r="12164" spans="1:2" x14ac:dyDescent="0.25">
      <c r="A12164" s="57">
        <v>50221201</v>
      </c>
      <c r="B12164" s="58" t="s">
        <v>707</v>
      </c>
    </row>
    <row r="12165" spans="1:2" x14ac:dyDescent="0.25">
      <c r="A12165" s="57">
        <v>50221202</v>
      </c>
      <c r="B12165" s="58" t="s">
        <v>8125</v>
      </c>
    </row>
    <row r="12166" spans="1:2" x14ac:dyDescent="0.25">
      <c r="A12166" s="57">
        <v>51101503</v>
      </c>
      <c r="B12166" s="58" t="s">
        <v>1538</v>
      </c>
    </row>
    <row r="12167" spans="1:2" x14ac:dyDescent="0.25">
      <c r="A12167" s="57">
        <v>51101504</v>
      </c>
      <c r="B12167" s="58" t="s">
        <v>15774</v>
      </c>
    </row>
    <row r="12168" spans="1:2" x14ac:dyDescent="0.25">
      <c r="A12168" s="57">
        <v>51101507</v>
      </c>
      <c r="B12168" s="58" t="s">
        <v>553</v>
      </c>
    </row>
    <row r="12169" spans="1:2" x14ac:dyDescent="0.25">
      <c r="A12169" s="57">
        <v>51101508</v>
      </c>
      <c r="B12169" s="58" t="s">
        <v>10078</v>
      </c>
    </row>
    <row r="12170" spans="1:2" x14ac:dyDescent="0.25">
      <c r="A12170" s="57">
        <v>51101509</v>
      </c>
      <c r="B12170" s="58" t="s">
        <v>9767</v>
      </c>
    </row>
    <row r="12171" spans="1:2" x14ac:dyDescent="0.25">
      <c r="A12171" s="57">
        <v>51101510</v>
      </c>
      <c r="B12171" s="58" t="s">
        <v>2907</v>
      </c>
    </row>
    <row r="12172" spans="1:2" x14ac:dyDescent="0.25">
      <c r="A12172" s="57">
        <v>51101511</v>
      </c>
      <c r="B12172" s="58" t="s">
        <v>14517</v>
      </c>
    </row>
    <row r="12173" spans="1:2" x14ac:dyDescent="0.25">
      <c r="A12173" s="57">
        <v>51101512</v>
      </c>
      <c r="B12173" s="58" t="s">
        <v>6541</v>
      </c>
    </row>
    <row r="12174" spans="1:2" x14ac:dyDescent="0.25">
      <c r="A12174" s="57">
        <v>51101513</v>
      </c>
      <c r="B12174" s="58" t="s">
        <v>15389</v>
      </c>
    </row>
    <row r="12175" spans="1:2" x14ac:dyDescent="0.25">
      <c r="A12175" s="57">
        <v>51101514</v>
      </c>
      <c r="B12175" s="58" t="s">
        <v>9108</v>
      </c>
    </row>
    <row r="12176" spans="1:2" x14ac:dyDescent="0.25">
      <c r="A12176" s="57">
        <v>51101515</v>
      </c>
      <c r="B12176" s="58" t="s">
        <v>17318</v>
      </c>
    </row>
    <row r="12177" spans="1:2" x14ac:dyDescent="0.25">
      <c r="A12177" s="57">
        <v>51101516</v>
      </c>
      <c r="B12177" s="58" t="s">
        <v>12601</v>
      </c>
    </row>
    <row r="12178" spans="1:2" x14ac:dyDescent="0.25">
      <c r="A12178" s="57">
        <v>51101518</v>
      </c>
      <c r="B12178" s="58" t="s">
        <v>7887</v>
      </c>
    </row>
    <row r="12179" spans="1:2" x14ac:dyDescent="0.25">
      <c r="A12179" s="57">
        <v>51101519</v>
      </c>
      <c r="B12179" s="58" t="s">
        <v>17907</v>
      </c>
    </row>
    <row r="12180" spans="1:2" x14ac:dyDescent="0.25">
      <c r="A12180" s="57">
        <v>51101521</v>
      </c>
      <c r="B12180" s="58" t="s">
        <v>4550</v>
      </c>
    </row>
    <row r="12181" spans="1:2" x14ac:dyDescent="0.25">
      <c r="A12181" s="57">
        <v>51101522</v>
      </c>
      <c r="B12181" s="58" t="s">
        <v>6734</v>
      </c>
    </row>
    <row r="12182" spans="1:2" x14ac:dyDescent="0.25">
      <c r="A12182" s="57">
        <v>51101523</v>
      </c>
      <c r="B12182" s="58" t="s">
        <v>3566</v>
      </c>
    </row>
    <row r="12183" spans="1:2" x14ac:dyDescent="0.25">
      <c r="A12183" s="57">
        <v>51101524</v>
      </c>
      <c r="B12183" s="58" t="s">
        <v>10312</v>
      </c>
    </row>
    <row r="12184" spans="1:2" x14ac:dyDescent="0.25">
      <c r="A12184" s="57">
        <v>51101525</v>
      </c>
      <c r="B12184" s="58" t="s">
        <v>12407</v>
      </c>
    </row>
    <row r="12185" spans="1:2" x14ac:dyDescent="0.25">
      <c r="A12185" s="57">
        <v>51101526</v>
      </c>
      <c r="B12185" s="58" t="s">
        <v>14694</v>
      </c>
    </row>
    <row r="12186" spans="1:2" x14ac:dyDescent="0.25">
      <c r="A12186" s="57">
        <v>51101527</v>
      </c>
      <c r="B12186" s="58" t="s">
        <v>773</v>
      </c>
    </row>
    <row r="12187" spans="1:2" x14ac:dyDescent="0.25">
      <c r="A12187" s="57">
        <v>51101528</v>
      </c>
      <c r="B12187" s="58" t="s">
        <v>4083</v>
      </c>
    </row>
    <row r="12188" spans="1:2" x14ac:dyDescent="0.25">
      <c r="A12188" s="57">
        <v>51101530</v>
      </c>
      <c r="B12188" s="58" t="s">
        <v>12526</v>
      </c>
    </row>
    <row r="12189" spans="1:2" x14ac:dyDescent="0.25">
      <c r="A12189" s="57">
        <v>51101531</v>
      </c>
      <c r="B12189" s="58" t="s">
        <v>3853</v>
      </c>
    </row>
    <row r="12190" spans="1:2" x14ac:dyDescent="0.25">
      <c r="A12190" s="57">
        <v>51101532</v>
      </c>
      <c r="B12190" s="58" t="s">
        <v>18162</v>
      </c>
    </row>
    <row r="12191" spans="1:2" x14ac:dyDescent="0.25">
      <c r="A12191" s="57">
        <v>51101533</v>
      </c>
      <c r="B12191" s="58" t="s">
        <v>12385</v>
      </c>
    </row>
    <row r="12192" spans="1:2" x14ac:dyDescent="0.25">
      <c r="A12192" s="57">
        <v>51101534</v>
      </c>
      <c r="B12192" s="58" t="s">
        <v>17301</v>
      </c>
    </row>
    <row r="12193" spans="1:2" x14ac:dyDescent="0.25">
      <c r="A12193" s="57">
        <v>51101535</v>
      </c>
      <c r="B12193" s="58" t="s">
        <v>6965</v>
      </c>
    </row>
    <row r="12194" spans="1:2" x14ac:dyDescent="0.25">
      <c r="A12194" s="57">
        <v>51101536</v>
      </c>
      <c r="B12194" s="58" t="s">
        <v>17145</v>
      </c>
    </row>
    <row r="12195" spans="1:2" x14ac:dyDescent="0.25">
      <c r="A12195" s="57">
        <v>51101537</v>
      </c>
      <c r="B12195" s="58" t="s">
        <v>8502</v>
      </c>
    </row>
    <row r="12196" spans="1:2" x14ac:dyDescent="0.25">
      <c r="A12196" s="57">
        <v>51101538</v>
      </c>
      <c r="B12196" s="58" t="s">
        <v>10294</v>
      </c>
    </row>
    <row r="12197" spans="1:2" x14ac:dyDescent="0.25">
      <c r="A12197" s="57">
        <v>51101539</v>
      </c>
      <c r="B12197" s="58" t="s">
        <v>17816</v>
      </c>
    </row>
    <row r="12198" spans="1:2" x14ac:dyDescent="0.25">
      <c r="A12198" s="57">
        <v>51101540</v>
      </c>
      <c r="B12198" s="58" t="s">
        <v>9832</v>
      </c>
    </row>
    <row r="12199" spans="1:2" x14ac:dyDescent="0.25">
      <c r="A12199" s="57">
        <v>51101541</v>
      </c>
      <c r="B12199" s="58" t="s">
        <v>8702</v>
      </c>
    </row>
    <row r="12200" spans="1:2" x14ac:dyDescent="0.25">
      <c r="A12200" s="57">
        <v>51101542</v>
      </c>
      <c r="B12200" s="58" t="s">
        <v>4112</v>
      </c>
    </row>
    <row r="12201" spans="1:2" x14ac:dyDescent="0.25">
      <c r="A12201" s="57">
        <v>51101543</v>
      </c>
      <c r="B12201" s="58" t="s">
        <v>15987</v>
      </c>
    </row>
    <row r="12202" spans="1:2" x14ac:dyDescent="0.25">
      <c r="A12202" s="57">
        <v>51101544</v>
      </c>
      <c r="B12202" s="58" t="s">
        <v>13310</v>
      </c>
    </row>
    <row r="12203" spans="1:2" x14ac:dyDescent="0.25">
      <c r="A12203" s="57">
        <v>51101545</v>
      </c>
      <c r="B12203" s="58" t="s">
        <v>10114</v>
      </c>
    </row>
    <row r="12204" spans="1:2" x14ac:dyDescent="0.25">
      <c r="A12204" s="57">
        <v>51101546</v>
      </c>
      <c r="B12204" s="58" t="s">
        <v>2167</v>
      </c>
    </row>
    <row r="12205" spans="1:2" x14ac:dyDescent="0.25">
      <c r="A12205" s="57">
        <v>51101547</v>
      </c>
      <c r="B12205" s="58" t="s">
        <v>9641</v>
      </c>
    </row>
    <row r="12206" spans="1:2" x14ac:dyDescent="0.25">
      <c r="A12206" s="57">
        <v>51101548</v>
      </c>
      <c r="B12206" s="58" t="s">
        <v>12212</v>
      </c>
    </row>
    <row r="12207" spans="1:2" x14ac:dyDescent="0.25">
      <c r="A12207" s="57">
        <v>51101549</v>
      </c>
      <c r="B12207" s="58" t="s">
        <v>10286</v>
      </c>
    </row>
    <row r="12208" spans="1:2" x14ac:dyDescent="0.25">
      <c r="A12208" s="57">
        <v>51101550</v>
      </c>
      <c r="B12208" s="58" t="s">
        <v>8488</v>
      </c>
    </row>
    <row r="12209" spans="1:2" x14ac:dyDescent="0.25">
      <c r="A12209" s="57">
        <v>51101551</v>
      </c>
      <c r="B12209" s="58" t="s">
        <v>11419</v>
      </c>
    </row>
    <row r="12210" spans="1:2" x14ac:dyDescent="0.25">
      <c r="A12210" s="57">
        <v>51101552</v>
      </c>
      <c r="B12210" s="58" t="s">
        <v>326</v>
      </c>
    </row>
    <row r="12211" spans="1:2" x14ac:dyDescent="0.25">
      <c r="A12211" s="57">
        <v>51101553</v>
      </c>
      <c r="B12211" s="58" t="s">
        <v>11065</v>
      </c>
    </row>
    <row r="12212" spans="1:2" x14ac:dyDescent="0.25">
      <c r="A12212" s="57">
        <v>51101554</v>
      </c>
      <c r="B12212" s="58" t="s">
        <v>11129</v>
      </c>
    </row>
    <row r="12213" spans="1:2" x14ac:dyDescent="0.25">
      <c r="A12213" s="57">
        <v>51101555</v>
      </c>
      <c r="B12213" s="58" t="s">
        <v>15662</v>
      </c>
    </row>
    <row r="12214" spans="1:2" x14ac:dyDescent="0.25">
      <c r="A12214" s="57">
        <v>51101556</v>
      </c>
      <c r="B12214" s="58" t="s">
        <v>1594</v>
      </c>
    </row>
    <row r="12215" spans="1:2" x14ac:dyDescent="0.25">
      <c r="A12215" s="57">
        <v>51101557</v>
      </c>
      <c r="B12215" s="58" t="s">
        <v>17683</v>
      </c>
    </row>
    <row r="12216" spans="1:2" x14ac:dyDescent="0.25">
      <c r="A12216" s="57">
        <v>51101558</v>
      </c>
      <c r="B12216" s="58" t="s">
        <v>377</v>
      </c>
    </row>
    <row r="12217" spans="1:2" x14ac:dyDescent="0.25">
      <c r="A12217" s="57">
        <v>51101559</v>
      </c>
      <c r="B12217" s="58" t="s">
        <v>1811</v>
      </c>
    </row>
    <row r="12218" spans="1:2" x14ac:dyDescent="0.25">
      <c r="A12218" s="57">
        <v>51101560</v>
      </c>
      <c r="B12218" s="58" t="s">
        <v>1121</v>
      </c>
    </row>
    <row r="12219" spans="1:2" x14ac:dyDescent="0.25">
      <c r="A12219" s="57">
        <v>51101561</v>
      </c>
      <c r="B12219" s="58" t="s">
        <v>3247</v>
      </c>
    </row>
    <row r="12220" spans="1:2" x14ac:dyDescent="0.25">
      <c r="A12220" s="57">
        <v>51101562</v>
      </c>
      <c r="B12220" s="58" t="s">
        <v>3478</v>
      </c>
    </row>
    <row r="12221" spans="1:2" x14ac:dyDescent="0.25">
      <c r="A12221" s="57">
        <v>51101563</v>
      </c>
      <c r="B12221" s="58" t="s">
        <v>15560</v>
      </c>
    </row>
    <row r="12222" spans="1:2" x14ac:dyDescent="0.25">
      <c r="A12222" s="57">
        <v>51101564</v>
      </c>
      <c r="B12222" s="58" t="s">
        <v>14220</v>
      </c>
    </row>
    <row r="12223" spans="1:2" x14ac:dyDescent="0.25">
      <c r="A12223" s="57">
        <v>51101565</v>
      </c>
      <c r="B12223" s="58" t="s">
        <v>16963</v>
      </c>
    </row>
    <row r="12224" spans="1:2" x14ac:dyDescent="0.25">
      <c r="A12224" s="57">
        <v>51101566</v>
      </c>
      <c r="B12224" s="58" t="s">
        <v>16953</v>
      </c>
    </row>
    <row r="12225" spans="1:2" x14ac:dyDescent="0.25">
      <c r="A12225" s="57">
        <v>51101567</v>
      </c>
      <c r="B12225" s="58" t="s">
        <v>17867</v>
      </c>
    </row>
    <row r="12226" spans="1:2" x14ac:dyDescent="0.25">
      <c r="A12226" s="57">
        <v>51101568</v>
      </c>
      <c r="B12226" s="58" t="s">
        <v>4741</v>
      </c>
    </row>
    <row r="12227" spans="1:2" x14ac:dyDescent="0.25">
      <c r="A12227" s="57">
        <v>51101569</v>
      </c>
      <c r="B12227" s="58" t="s">
        <v>11661</v>
      </c>
    </row>
    <row r="12228" spans="1:2" x14ac:dyDescent="0.25">
      <c r="A12228" s="57">
        <v>51101570</v>
      </c>
      <c r="B12228" s="58" t="s">
        <v>18568</v>
      </c>
    </row>
    <row r="12229" spans="1:2" x14ac:dyDescent="0.25">
      <c r="A12229" s="57">
        <v>51101571</v>
      </c>
      <c r="B12229" s="58" t="s">
        <v>11807</v>
      </c>
    </row>
    <row r="12230" spans="1:2" x14ac:dyDescent="0.25">
      <c r="A12230" s="57">
        <v>51101572</v>
      </c>
      <c r="B12230" s="58" t="s">
        <v>9606</v>
      </c>
    </row>
    <row r="12231" spans="1:2" x14ac:dyDescent="0.25">
      <c r="A12231" s="57">
        <v>51101573</v>
      </c>
      <c r="B12231" s="58" t="s">
        <v>13130</v>
      </c>
    </row>
    <row r="12232" spans="1:2" x14ac:dyDescent="0.25">
      <c r="A12232" s="57">
        <v>51101574</v>
      </c>
      <c r="B12232" s="58" t="s">
        <v>15357</v>
      </c>
    </row>
    <row r="12233" spans="1:2" x14ac:dyDescent="0.25">
      <c r="A12233" s="57">
        <v>51101575</v>
      </c>
      <c r="B12233" s="58" t="s">
        <v>10570</v>
      </c>
    </row>
    <row r="12234" spans="1:2" x14ac:dyDescent="0.25">
      <c r="A12234" s="57">
        <v>51101576</v>
      </c>
      <c r="B12234" s="58" t="s">
        <v>412</v>
      </c>
    </row>
    <row r="12235" spans="1:2" x14ac:dyDescent="0.25">
      <c r="A12235" s="57">
        <v>51101577</v>
      </c>
      <c r="B12235" s="58" t="s">
        <v>16151</v>
      </c>
    </row>
    <row r="12236" spans="1:2" x14ac:dyDescent="0.25">
      <c r="A12236" s="57">
        <v>51101578</v>
      </c>
      <c r="B12236" s="58" t="s">
        <v>13854</v>
      </c>
    </row>
    <row r="12237" spans="1:2" x14ac:dyDescent="0.25">
      <c r="A12237" s="57">
        <v>51101579</v>
      </c>
      <c r="B12237" s="58" t="s">
        <v>7696</v>
      </c>
    </row>
    <row r="12238" spans="1:2" x14ac:dyDescent="0.25">
      <c r="A12238" s="57">
        <v>51101580</v>
      </c>
      <c r="B12238" s="58" t="s">
        <v>6934</v>
      </c>
    </row>
    <row r="12239" spans="1:2" x14ac:dyDescent="0.25">
      <c r="A12239" s="57">
        <v>51101581</v>
      </c>
      <c r="B12239" s="58" t="s">
        <v>474</v>
      </c>
    </row>
    <row r="12240" spans="1:2" x14ac:dyDescent="0.25">
      <c r="A12240" s="57">
        <v>51101582</v>
      </c>
      <c r="B12240" s="58" t="s">
        <v>3397</v>
      </c>
    </row>
    <row r="12241" spans="1:2" x14ac:dyDescent="0.25">
      <c r="A12241" s="57">
        <v>51101583</v>
      </c>
      <c r="B12241" s="58" t="s">
        <v>16152</v>
      </c>
    </row>
    <row r="12242" spans="1:2" x14ac:dyDescent="0.25">
      <c r="A12242" s="57">
        <v>51101584</v>
      </c>
      <c r="B12242" s="58" t="s">
        <v>4965</v>
      </c>
    </row>
    <row r="12243" spans="1:2" x14ac:dyDescent="0.25">
      <c r="A12243" s="57">
        <v>51101585</v>
      </c>
      <c r="B12243" s="58" t="s">
        <v>4832</v>
      </c>
    </row>
    <row r="12244" spans="1:2" x14ac:dyDescent="0.25">
      <c r="A12244" s="57">
        <v>51101586</v>
      </c>
      <c r="B12244" s="58" t="s">
        <v>1</v>
      </c>
    </row>
    <row r="12245" spans="1:2" x14ac:dyDescent="0.25">
      <c r="A12245" s="57">
        <v>51101587</v>
      </c>
      <c r="B12245" s="58" t="s">
        <v>13508</v>
      </c>
    </row>
    <row r="12246" spans="1:2" x14ac:dyDescent="0.25">
      <c r="A12246" s="57">
        <v>51101588</v>
      </c>
      <c r="B12246" s="58" t="s">
        <v>1011</v>
      </c>
    </row>
    <row r="12247" spans="1:2" x14ac:dyDescent="0.25">
      <c r="A12247" s="57">
        <v>51101589</v>
      </c>
      <c r="B12247" s="58" t="s">
        <v>9324</v>
      </c>
    </row>
    <row r="12248" spans="1:2" x14ac:dyDescent="0.25">
      <c r="A12248" s="57">
        <v>51101590</v>
      </c>
      <c r="B12248" s="58" t="s">
        <v>4224</v>
      </c>
    </row>
    <row r="12249" spans="1:2" x14ac:dyDescent="0.25">
      <c r="A12249" s="57">
        <v>51101591</v>
      </c>
      <c r="B12249" s="58" t="s">
        <v>13428</v>
      </c>
    </row>
    <row r="12250" spans="1:2" x14ac:dyDescent="0.25">
      <c r="A12250" s="57">
        <v>51101592</v>
      </c>
      <c r="B12250" s="58" t="s">
        <v>6680</v>
      </c>
    </row>
    <row r="12251" spans="1:2" x14ac:dyDescent="0.25">
      <c r="A12251" s="57">
        <v>51101593</v>
      </c>
      <c r="B12251" s="58" t="s">
        <v>1145</v>
      </c>
    </row>
    <row r="12252" spans="1:2" x14ac:dyDescent="0.25">
      <c r="A12252" s="57">
        <v>51101594</v>
      </c>
      <c r="B12252" s="58" t="s">
        <v>7648</v>
      </c>
    </row>
    <row r="12253" spans="1:2" x14ac:dyDescent="0.25">
      <c r="A12253" s="57">
        <v>51101595</v>
      </c>
      <c r="B12253" s="58" t="s">
        <v>13916</v>
      </c>
    </row>
    <row r="12254" spans="1:2" x14ac:dyDescent="0.25">
      <c r="A12254" s="57">
        <v>51101596</v>
      </c>
      <c r="B12254" s="58" t="s">
        <v>5288</v>
      </c>
    </row>
    <row r="12255" spans="1:2" x14ac:dyDescent="0.25">
      <c r="A12255" s="57">
        <v>51101597</v>
      </c>
      <c r="B12255" s="58" t="s">
        <v>153</v>
      </c>
    </row>
    <row r="12256" spans="1:2" x14ac:dyDescent="0.25">
      <c r="A12256" s="57">
        <v>51101598</v>
      </c>
      <c r="B12256" s="58" t="s">
        <v>17700</v>
      </c>
    </row>
    <row r="12257" spans="1:2" x14ac:dyDescent="0.25">
      <c r="A12257" s="57">
        <v>51101599</v>
      </c>
      <c r="B12257" s="58" t="s">
        <v>15464</v>
      </c>
    </row>
    <row r="12258" spans="1:2" x14ac:dyDescent="0.25">
      <c r="A12258" s="57">
        <v>51101601</v>
      </c>
      <c r="B12258" s="58" t="s">
        <v>12699</v>
      </c>
    </row>
    <row r="12259" spans="1:2" x14ac:dyDescent="0.25">
      <c r="A12259" s="57">
        <v>51101602</v>
      </c>
      <c r="B12259" s="58" t="s">
        <v>18279</v>
      </c>
    </row>
    <row r="12260" spans="1:2" x14ac:dyDescent="0.25">
      <c r="A12260" s="57">
        <v>51101603</v>
      </c>
      <c r="B12260" s="58" t="s">
        <v>3975</v>
      </c>
    </row>
    <row r="12261" spans="1:2" x14ac:dyDescent="0.25">
      <c r="A12261" s="57">
        <v>51101604</v>
      </c>
      <c r="B12261" s="58" t="s">
        <v>9789</v>
      </c>
    </row>
    <row r="12262" spans="1:2" x14ac:dyDescent="0.25">
      <c r="A12262" s="57">
        <v>51101606</v>
      </c>
      <c r="B12262" s="58" t="s">
        <v>12975</v>
      </c>
    </row>
    <row r="12263" spans="1:2" x14ac:dyDescent="0.25">
      <c r="A12263" s="57">
        <v>51101607</v>
      </c>
      <c r="B12263" s="58" t="s">
        <v>16559</v>
      </c>
    </row>
    <row r="12264" spans="1:2" x14ac:dyDescent="0.25">
      <c r="A12264" s="57">
        <v>51101610</v>
      </c>
      <c r="B12264" s="58" t="s">
        <v>17059</v>
      </c>
    </row>
    <row r="12265" spans="1:2" x14ac:dyDescent="0.25">
      <c r="A12265" s="57">
        <v>51101611</v>
      </c>
      <c r="B12265" s="58" t="s">
        <v>4204</v>
      </c>
    </row>
    <row r="12266" spans="1:2" x14ac:dyDescent="0.25">
      <c r="A12266" s="57">
        <v>51101612</v>
      </c>
      <c r="B12266" s="58" t="s">
        <v>15353</v>
      </c>
    </row>
    <row r="12267" spans="1:2" x14ac:dyDescent="0.25">
      <c r="A12267" s="57">
        <v>51101613</v>
      </c>
      <c r="B12267" s="58" t="s">
        <v>215</v>
      </c>
    </row>
    <row r="12268" spans="1:2" x14ac:dyDescent="0.25">
      <c r="A12268" s="57">
        <v>51101614</v>
      </c>
      <c r="B12268" s="58" t="s">
        <v>6142</v>
      </c>
    </row>
    <row r="12269" spans="1:2" x14ac:dyDescent="0.25">
      <c r="A12269" s="57">
        <v>51101616</v>
      </c>
      <c r="B12269" s="58" t="s">
        <v>17220</v>
      </c>
    </row>
    <row r="12270" spans="1:2" x14ac:dyDescent="0.25">
      <c r="A12270" s="57">
        <v>51101617</v>
      </c>
      <c r="B12270" s="58" t="s">
        <v>4271</v>
      </c>
    </row>
    <row r="12271" spans="1:2" x14ac:dyDescent="0.25">
      <c r="A12271" s="57">
        <v>51101618</v>
      </c>
      <c r="B12271" s="58" t="s">
        <v>9282</v>
      </c>
    </row>
    <row r="12272" spans="1:2" x14ac:dyDescent="0.25">
      <c r="A12272" s="57">
        <v>51101619</v>
      </c>
      <c r="B12272" s="58" t="s">
        <v>3882</v>
      </c>
    </row>
    <row r="12273" spans="1:2" x14ac:dyDescent="0.25">
      <c r="A12273" s="57">
        <v>51101620</v>
      </c>
      <c r="B12273" s="58" t="s">
        <v>16180</v>
      </c>
    </row>
    <row r="12274" spans="1:2" x14ac:dyDescent="0.25">
      <c r="A12274" s="57">
        <v>51101624</v>
      </c>
      <c r="B12274" s="58" t="s">
        <v>2085</v>
      </c>
    </row>
    <row r="12275" spans="1:2" x14ac:dyDescent="0.25">
      <c r="A12275" s="57">
        <v>51101625</v>
      </c>
      <c r="B12275" s="58" t="s">
        <v>4419</v>
      </c>
    </row>
    <row r="12276" spans="1:2" x14ac:dyDescent="0.25">
      <c r="A12276" s="57">
        <v>51101629</v>
      </c>
      <c r="B12276" s="58" t="s">
        <v>11118</v>
      </c>
    </row>
    <row r="12277" spans="1:2" x14ac:dyDescent="0.25">
      <c r="A12277" s="57">
        <v>51101630</v>
      </c>
      <c r="B12277" s="58" t="s">
        <v>14552</v>
      </c>
    </row>
    <row r="12278" spans="1:2" x14ac:dyDescent="0.25">
      <c r="A12278" s="57">
        <v>51101701</v>
      </c>
      <c r="B12278" s="58" t="s">
        <v>2464</v>
      </c>
    </row>
    <row r="12279" spans="1:2" x14ac:dyDescent="0.25">
      <c r="A12279" s="57">
        <v>51101702</v>
      </c>
      <c r="B12279" s="58" t="s">
        <v>3699</v>
      </c>
    </row>
    <row r="12280" spans="1:2" x14ac:dyDescent="0.25">
      <c r="A12280" s="57">
        <v>51101703</v>
      </c>
      <c r="B12280" s="58" t="s">
        <v>8135</v>
      </c>
    </row>
    <row r="12281" spans="1:2" x14ac:dyDescent="0.25">
      <c r="A12281" s="57">
        <v>51101704</v>
      </c>
      <c r="B12281" s="58" t="s">
        <v>2926</v>
      </c>
    </row>
    <row r="12282" spans="1:2" x14ac:dyDescent="0.25">
      <c r="A12282" s="57">
        <v>51101705</v>
      </c>
      <c r="B12282" s="58" t="s">
        <v>9670</v>
      </c>
    </row>
    <row r="12283" spans="1:2" x14ac:dyDescent="0.25">
      <c r="A12283" s="57">
        <v>51101706</v>
      </c>
      <c r="B12283" s="58" t="s">
        <v>11683</v>
      </c>
    </row>
    <row r="12284" spans="1:2" x14ac:dyDescent="0.25">
      <c r="A12284" s="57">
        <v>51101707</v>
      </c>
      <c r="B12284" s="58" t="s">
        <v>10500</v>
      </c>
    </row>
    <row r="12285" spans="1:2" x14ac:dyDescent="0.25">
      <c r="A12285" s="57">
        <v>51101708</v>
      </c>
      <c r="B12285" s="58" t="s">
        <v>5951</v>
      </c>
    </row>
    <row r="12286" spans="1:2" x14ac:dyDescent="0.25">
      <c r="A12286" s="57">
        <v>51101709</v>
      </c>
      <c r="B12286" s="58" t="s">
        <v>14744</v>
      </c>
    </row>
    <row r="12287" spans="1:2" x14ac:dyDescent="0.25">
      <c r="A12287" s="57">
        <v>51101710</v>
      </c>
      <c r="B12287" s="58" t="s">
        <v>10079</v>
      </c>
    </row>
    <row r="12288" spans="1:2" x14ac:dyDescent="0.25">
      <c r="A12288" s="57">
        <v>51101711</v>
      </c>
      <c r="B12288" s="58" t="s">
        <v>15618</v>
      </c>
    </row>
    <row r="12289" spans="1:2" x14ac:dyDescent="0.25">
      <c r="A12289" s="57">
        <v>51101712</v>
      </c>
      <c r="B12289" s="58" t="s">
        <v>10438</v>
      </c>
    </row>
    <row r="12290" spans="1:2" x14ac:dyDescent="0.25">
      <c r="A12290" s="57">
        <v>51101713</v>
      </c>
      <c r="B12290" s="58" t="s">
        <v>10631</v>
      </c>
    </row>
    <row r="12291" spans="1:2" x14ac:dyDescent="0.25">
      <c r="A12291" s="57">
        <v>51101714</v>
      </c>
      <c r="B12291" s="58" t="s">
        <v>16496</v>
      </c>
    </row>
    <row r="12292" spans="1:2" x14ac:dyDescent="0.25">
      <c r="A12292" s="57">
        <v>51101715</v>
      </c>
      <c r="B12292" s="58" t="s">
        <v>7682</v>
      </c>
    </row>
    <row r="12293" spans="1:2" x14ac:dyDescent="0.25">
      <c r="A12293" s="57">
        <v>51101716</v>
      </c>
      <c r="B12293" s="58" t="s">
        <v>17410</v>
      </c>
    </row>
    <row r="12294" spans="1:2" x14ac:dyDescent="0.25">
      <c r="A12294" s="57">
        <v>51101717</v>
      </c>
      <c r="B12294" s="58" t="s">
        <v>6874</v>
      </c>
    </row>
    <row r="12295" spans="1:2" x14ac:dyDescent="0.25">
      <c r="A12295" s="57">
        <v>51101718</v>
      </c>
      <c r="B12295" s="58" t="s">
        <v>4798</v>
      </c>
    </row>
    <row r="12296" spans="1:2" x14ac:dyDescent="0.25">
      <c r="A12296" s="57">
        <v>51101719</v>
      </c>
      <c r="B12296" s="58" t="s">
        <v>9975</v>
      </c>
    </row>
    <row r="12297" spans="1:2" x14ac:dyDescent="0.25">
      <c r="A12297" s="57">
        <v>51101720</v>
      </c>
      <c r="B12297" s="58" t="s">
        <v>580</v>
      </c>
    </row>
    <row r="12298" spans="1:2" x14ac:dyDescent="0.25">
      <c r="A12298" s="57">
        <v>51101801</v>
      </c>
      <c r="B12298" s="58" t="s">
        <v>2053</v>
      </c>
    </row>
    <row r="12299" spans="1:2" x14ac:dyDescent="0.25">
      <c r="A12299" s="57">
        <v>51101802</v>
      </c>
      <c r="B12299" s="58" t="s">
        <v>9645</v>
      </c>
    </row>
    <row r="12300" spans="1:2" x14ac:dyDescent="0.25">
      <c r="A12300" s="57">
        <v>51101803</v>
      </c>
      <c r="B12300" s="58" t="s">
        <v>14063</v>
      </c>
    </row>
    <row r="12301" spans="1:2" x14ac:dyDescent="0.25">
      <c r="A12301" s="57">
        <v>51101804</v>
      </c>
      <c r="B12301" s="58" t="s">
        <v>14154</v>
      </c>
    </row>
    <row r="12302" spans="1:2" x14ac:dyDescent="0.25">
      <c r="A12302" s="57">
        <v>51101805</v>
      </c>
      <c r="B12302" s="58" t="s">
        <v>15724</v>
      </c>
    </row>
    <row r="12303" spans="1:2" x14ac:dyDescent="0.25">
      <c r="A12303" s="57">
        <v>51101806</v>
      </c>
      <c r="B12303" s="58" t="s">
        <v>17818</v>
      </c>
    </row>
    <row r="12304" spans="1:2" x14ac:dyDescent="0.25">
      <c r="A12304" s="57">
        <v>51101807</v>
      </c>
      <c r="B12304" s="58" t="s">
        <v>8935</v>
      </c>
    </row>
    <row r="12305" spans="1:2" x14ac:dyDescent="0.25">
      <c r="A12305" s="57">
        <v>51101808</v>
      </c>
      <c r="B12305" s="58" t="s">
        <v>12510</v>
      </c>
    </row>
    <row r="12306" spans="1:2" x14ac:dyDescent="0.25">
      <c r="A12306" s="57">
        <v>51101809</v>
      </c>
      <c r="B12306" s="58" t="s">
        <v>4104</v>
      </c>
    </row>
    <row r="12307" spans="1:2" x14ac:dyDescent="0.25">
      <c r="A12307" s="57">
        <v>51101810</v>
      </c>
      <c r="B12307" s="58" t="s">
        <v>5485</v>
      </c>
    </row>
    <row r="12308" spans="1:2" x14ac:dyDescent="0.25">
      <c r="A12308" s="57">
        <v>51101811</v>
      </c>
      <c r="B12308" s="58" t="s">
        <v>3343</v>
      </c>
    </row>
    <row r="12309" spans="1:2" x14ac:dyDescent="0.25">
      <c r="A12309" s="57">
        <v>51101812</v>
      </c>
      <c r="B12309" s="58" t="s">
        <v>6068</v>
      </c>
    </row>
    <row r="12310" spans="1:2" x14ac:dyDescent="0.25">
      <c r="A12310" s="57">
        <v>51101813</v>
      </c>
      <c r="B12310" s="58" t="s">
        <v>14639</v>
      </c>
    </row>
    <row r="12311" spans="1:2" x14ac:dyDescent="0.25">
      <c r="A12311" s="57">
        <v>51101814</v>
      </c>
      <c r="B12311" s="58" t="s">
        <v>12798</v>
      </c>
    </row>
    <row r="12312" spans="1:2" x14ac:dyDescent="0.25">
      <c r="A12312" s="57">
        <v>51101815</v>
      </c>
      <c r="B12312" s="58" t="s">
        <v>17277</v>
      </c>
    </row>
    <row r="12313" spans="1:2" x14ac:dyDescent="0.25">
      <c r="A12313" s="57">
        <v>51101816</v>
      </c>
      <c r="B12313" s="58" t="s">
        <v>9892</v>
      </c>
    </row>
    <row r="12314" spans="1:2" x14ac:dyDescent="0.25">
      <c r="A12314" s="57">
        <v>51101817</v>
      </c>
      <c r="B12314" s="58" t="s">
        <v>15261</v>
      </c>
    </row>
    <row r="12315" spans="1:2" x14ac:dyDescent="0.25">
      <c r="A12315" s="57">
        <v>51101818</v>
      </c>
      <c r="B12315" s="58" t="s">
        <v>11911</v>
      </c>
    </row>
    <row r="12316" spans="1:2" x14ac:dyDescent="0.25">
      <c r="A12316" s="57">
        <v>51101819</v>
      </c>
      <c r="B12316" s="58" t="s">
        <v>8770</v>
      </c>
    </row>
    <row r="12317" spans="1:2" x14ac:dyDescent="0.25">
      <c r="A12317" s="57">
        <v>51101820</v>
      </c>
      <c r="B12317" s="58" t="s">
        <v>2071</v>
      </c>
    </row>
    <row r="12318" spans="1:2" x14ac:dyDescent="0.25">
      <c r="A12318" s="57">
        <v>51101821</v>
      </c>
      <c r="B12318" s="58" t="s">
        <v>8544</v>
      </c>
    </row>
    <row r="12319" spans="1:2" x14ac:dyDescent="0.25">
      <c r="A12319" s="57">
        <v>51101824</v>
      </c>
      <c r="B12319" s="58" t="s">
        <v>4495</v>
      </c>
    </row>
    <row r="12320" spans="1:2" x14ac:dyDescent="0.25">
      <c r="A12320" s="57">
        <v>51101825</v>
      </c>
      <c r="B12320" s="58" t="s">
        <v>11141</v>
      </c>
    </row>
    <row r="12321" spans="1:2" x14ac:dyDescent="0.25">
      <c r="A12321" s="57">
        <v>51101826</v>
      </c>
      <c r="B12321" s="58" t="s">
        <v>3263</v>
      </c>
    </row>
    <row r="12322" spans="1:2" x14ac:dyDescent="0.25">
      <c r="A12322" s="57">
        <v>51101827</v>
      </c>
      <c r="B12322" s="58" t="s">
        <v>10216</v>
      </c>
    </row>
    <row r="12323" spans="1:2" x14ac:dyDescent="0.25">
      <c r="A12323" s="57">
        <v>51101828</v>
      </c>
      <c r="B12323" s="58" t="s">
        <v>18375</v>
      </c>
    </row>
    <row r="12324" spans="1:2" x14ac:dyDescent="0.25">
      <c r="A12324" s="57">
        <v>51101829</v>
      </c>
      <c r="B12324" s="58" t="s">
        <v>7030</v>
      </c>
    </row>
    <row r="12325" spans="1:2" x14ac:dyDescent="0.25">
      <c r="A12325" s="57">
        <v>51101830</v>
      </c>
      <c r="B12325" s="58" t="s">
        <v>8875</v>
      </c>
    </row>
    <row r="12326" spans="1:2" x14ac:dyDescent="0.25">
      <c r="A12326" s="57">
        <v>51101831</v>
      </c>
      <c r="B12326" s="58" t="s">
        <v>4829</v>
      </c>
    </row>
    <row r="12327" spans="1:2" x14ac:dyDescent="0.25">
      <c r="A12327" s="57">
        <v>51101832</v>
      </c>
      <c r="B12327" s="58" t="s">
        <v>13176</v>
      </c>
    </row>
    <row r="12328" spans="1:2" x14ac:dyDescent="0.25">
      <c r="A12328" s="57">
        <v>51101834</v>
      </c>
      <c r="B12328" s="58" t="s">
        <v>8431</v>
      </c>
    </row>
    <row r="12329" spans="1:2" x14ac:dyDescent="0.25">
      <c r="A12329" s="57">
        <v>51101835</v>
      </c>
      <c r="B12329" s="58" t="s">
        <v>2405</v>
      </c>
    </row>
    <row r="12330" spans="1:2" x14ac:dyDescent="0.25">
      <c r="A12330" s="57">
        <v>51101836</v>
      </c>
      <c r="B12330" s="58" t="s">
        <v>12746</v>
      </c>
    </row>
    <row r="12331" spans="1:2" x14ac:dyDescent="0.25">
      <c r="A12331" s="57">
        <v>51101901</v>
      </c>
      <c r="B12331" s="58" t="s">
        <v>723</v>
      </c>
    </row>
    <row r="12332" spans="1:2" x14ac:dyDescent="0.25">
      <c r="A12332" s="57">
        <v>51101902</v>
      </c>
      <c r="B12332" s="58" t="s">
        <v>15521</v>
      </c>
    </row>
    <row r="12333" spans="1:2" x14ac:dyDescent="0.25">
      <c r="A12333" s="57">
        <v>51101903</v>
      </c>
      <c r="B12333" s="58" t="s">
        <v>5426</v>
      </c>
    </row>
    <row r="12334" spans="1:2" x14ac:dyDescent="0.25">
      <c r="A12334" s="57">
        <v>51101904</v>
      </c>
      <c r="B12334" s="58" t="s">
        <v>3143</v>
      </c>
    </row>
    <row r="12335" spans="1:2" x14ac:dyDescent="0.25">
      <c r="A12335" s="57">
        <v>51101905</v>
      </c>
      <c r="B12335" s="58" t="s">
        <v>15215</v>
      </c>
    </row>
    <row r="12336" spans="1:2" x14ac:dyDescent="0.25">
      <c r="A12336" s="57">
        <v>51101906</v>
      </c>
      <c r="B12336" s="58" t="s">
        <v>16145</v>
      </c>
    </row>
    <row r="12337" spans="1:2" x14ac:dyDescent="0.25">
      <c r="A12337" s="57">
        <v>51101907</v>
      </c>
      <c r="B12337" s="58" t="s">
        <v>4523</v>
      </c>
    </row>
    <row r="12338" spans="1:2" x14ac:dyDescent="0.25">
      <c r="A12338" s="57">
        <v>51101908</v>
      </c>
      <c r="B12338" s="58" t="s">
        <v>6340</v>
      </c>
    </row>
    <row r="12339" spans="1:2" x14ac:dyDescent="0.25">
      <c r="A12339" s="57">
        <v>51101909</v>
      </c>
      <c r="B12339" s="58" t="s">
        <v>12221</v>
      </c>
    </row>
    <row r="12340" spans="1:2" x14ac:dyDescent="0.25">
      <c r="A12340" s="57">
        <v>51101910</v>
      </c>
      <c r="B12340" s="58" t="s">
        <v>16506</v>
      </c>
    </row>
    <row r="12341" spans="1:2" x14ac:dyDescent="0.25">
      <c r="A12341" s="57">
        <v>51101911</v>
      </c>
      <c r="B12341" s="58" t="s">
        <v>10416</v>
      </c>
    </row>
    <row r="12342" spans="1:2" x14ac:dyDescent="0.25">
      <c r="A12342" s="57">
        <v>51101912</v>
      </c>
      <c r="B12342" s="58" t="s">
        <v>16978</v>
      </c>
    </row>
    <row r="12343" spans="1:2" x14ac:dyDescent="0.25">
      <c r="A12343" s="57">
        <v>51102001</v>
      </c>
      <c r="B12343" s="58" t="s">
        <v>14690</v>
      </c>
    </row>
    <row r="12344" spans="1:2" x14ac:dyDescent="0.25">
      <c r="A12344" s="57">
        <v>51102002</v>
      </c>
      <c r="B12344" s="58" t="s">
        <v>8503</v>
      </c>
    </row>
    <row r="12345" spans="1:2" x14ac:dyDescent="0.25">
      <c r="A12345" s="57">
        <v>51102003</v>
      </c>
      <c r="B12345" s="58" t="s">
        <v>8456</v>
      </c>
    </row>
    <row r="12346" spans="1:2" x14ac:dyDescent="0.25">
      <c r="A12346" s="57">
        <v>51102004</v>
      </c>
      <c r="B12346" s="58" t="s">
        <v>16489</v>
      </c>
    </row>
    <row r="12347" spans="1:2" x14ac:dyDescent="0.25">
      <c r="A12347" s="57">
        <v>51102005</v>
      </c>
      <c r="B12347" s="58" t="s">
        <v>2062</v>
      </c>
    </row>
    <row r="12348" spans="1:2" x14ac:dyDescent="0.25">
      <c r="A12348" s="57">
        <v>51102006</v>
      </c>
      <c r="B12348" s="58" t="s">
        <v>13527</v>
      </c>
    </row>
    <row r="12349" spans="1:2" x14ac:dyDescent="0.25">
      <c r="A12349" s="57">
        <v>51102007</v>
      </c>
      <c r="B12349" s="58" t="s">
        <v>15042</v>
      </c>
    </row>
    <row r="12350" spans="1:2" x14ac:dyDescent="0.25">
      <c r="A12350" s="57">
        <v>51102008</v>
      </c>
      <c r="B12350" s="58" t="s">
        <v>11038</v>
      </c>
    </row>
    <row r="12351" spans="1:2" x14ac:dyDescent="0.25">
      <c r="A12351" s="57">
        <v>51102009</v>
      </c>
      <c r="B12351" s="58" t="s">
        <v>12401</v>
      </c>
    </row>
    <row r="12352" spans="1:2" x14ac:dyDescent="0.25">
      <c r="A12352" s="57">
        <v>51102101</v>
      </c>
      <c r="B12352" s="58" t="s">
        <v>14425</v>
      </c>
    </row>
    <row r="12353" spans="1:2" x14ac:dyDescent="0.25">
      <c r="A12353" s="57">
        <v>51102102</v>
      </c>
      <c r="B12353" s="58" t="s">
        <v>6407</v>
      </c>
    </row>
    <row r="12354" spans="1:2" x14ac:dyDescent="0.25">
      <c r="A12354" s="57">
        <v>51102201</v>
      </c>
      <c r="B12354" s="58" t="s">
        <v>6589</v>
      </c>
    </row>
    <row r="12355" spans="1:2" x14ac:dyDescent="0.25">
      <c r="A12355" s="57">
        <v>51102202</v>
      </c>
      <c r="B12355" s="58" t="s">
        <v>3119</v>
      </c>
    </row>
    <row r="12356" spans="1:2" x14ac:dyDescent="0.25">
      <c r="A12356" s="57">
        <v>51102203</v>
      </c>
      <c r="B12356" s="58" t="s">
        <v>6433</v>
      </c>
    </row>
    <row r="12357" spans="1:2" x14ac:dyDescent="0.25">
      <c r="A12357" s="57">
        <v>51102204</v>
      </c>
      <c r="B12357" s="58" t="s">
        <v>9471</v>
      </c>
    </row>
    <row r="12358" spans="1:2" x14ac:dyDescent="0.25">
      <c r="A12358" s="57">
        <v>51102205</v>
      </c>
      <c r="B12358" s="58" t="s">
        <v>5149</v>
      </c>
    </row>
    <row r="12359" spans="1:2" x14ac:dyDescent="0.25">
      <c r="A12359" s="57">
        <v>51102206</v>
      </c>
      <c r="B12359" s="58" t="s">
        <v>9822</v>
      </c>
    </row>
    <row r="12360" spans="1:2" x14ac:dyDescent="0.25">
      <c r="A12360" s="57">
        <v>51102207</v>
      </c>
      <c r="B12360" s="58" t="s">
        <v>4398</v>
      </c>
    </row>
    <row r="12361" spans="1:2" x14ac:dyDescent="0.25">
      <c r="A12361" s="57">
        <v>51102208</v>
      </c>
      <c r="B12361" s="58" t="s">
        <v>10842</v>
      </c>
    </row>
    <row r="12362" spans="1:2" x14ac:dyDescent="0.25">
      <c r="A12362" s="57">
        <v>51102209</v>
      </c>
      <c r="B12362" s="58" t="s">
        <v>4963</v>
      </c>
    </row>
    <row r="12363" spans="1:2" x14ac:dyDescent="0.25">
      <c r="A12363" s="57">
        <v>51102211</v>
      </c>
      <c r="B12363" s="58" t="s">
        <v>5476</v>
      </c>
    </row>
    <row r="12364" spans="1:2" x14ac:dyDescent="0.25">
      <c r="A12364" s="57">
        <v>51102212</v>
      </c>
      <c r="B12364" s="58" t="s">
        <v>15982</v>
      </c>
    </row>
    <row r="12365" spans="1:2" x14ac:dyDescent="0.25">
      <c r="A12365" s="57">
        <v>51102213</v>
      </c>
      <c r="B12365" s="58" t="s">
        <v>12747</v>
      </c>
    </row>
    <row r="12366" spans="1:2" x14ac:dyDescent="0.25">
      <c r="A12366" s="57">
        <v>51102301</v>
      </c>
      <c r="B12366" s="58" t="s">
        <v>17960</v>
      </c>
    </row>
    <row r="12367" spans="1:2" x14ac:dyDescent="0.25">
      <c r="A12367" s="57">
        <v>51102302</v>
      </c>
      <c r="B12367" s="58" t="s">
        <v>16317</v>
      </c>
    </row>
    <row r="12368" spans="1:2" x14ac:dyDescent="0.25">
      <c r="A12368" s="57">
        <v>51102304</v>
      </c>
      <c r="B12368" s="58" t="s">
        <v>10440</v>
      </c>
    </row>
    <row r="12369" spans="1:2" x14ac:dyDescent="0.25">
      <c r="A12369" s="57">
        <v>51102305</v>
      </c>
      <c r="B12369" s="58" t="s">
        <v>13235</v>
      </c>
    </row>
    <row r="12370" spans="1:2" x14ac:dyDescent="0.25">
      <c r="A12370" s="57">
        <v>51102306</v>
      </c>
      <c r="B12370" s="58" t="s">
        <v>10520</v>
      </c>
    </row>
    <row r="12371" spans="1:2" x14ac:dyDescent="0.25">
      <c r="A12371" s="57">
        <v>51102307</v>
      </c>
      <c r="B12371" s="58" t="s">
        <v>11751</v>
      </c>
    </row>
    <row r="12372" spans="1:2" x14ac:dyDescent="0.25">
      <c r="A12372" s="57">
        <v>51102308</v>
      </c>
      <c r="B12372" s="58" t="s">
        <v>17320</v>
      </c>
    </row>
    <row r="12373" spans="1:2" x14ac:dyDescent="0.25">
      <c r="A12373" s="57">
        <v>51102309</v>
      </c>
      <c r="B12373" s="58" t="s">
        <v>7306</v>
      </c>
    </row>
    <row r="12374" spans="1:2" x14ac:dyDescent="0.25">
      <c r="A12374" s="57">
        <v>51102310</v>
      </c>
      <c r="B12374" s="58" t="s">
        <v>610</v>
      </c>
    </row>
    <row r="12375" spans="1:2" x14ac:dyDescent="0.25">
      <c r="A12375" s="57">
        <v>51102311</v>
      </c>
      <c r="B12375" s="58" t="s">
        <v>9627</v>
      </c>
    </row>
    <row r="12376" spans="1:2" x14ac:dyDescent="0.25">
      <c r="A12376" s="57">
        <v>51102312</v>
      </c>
      <c r="B12376" s="58" t="s">
        <v>9441</v>
      </c>
    </row>
    <row r="12377" spans="1:2" x14ac:dyDescent="0.25">
      <c r="A12377" s="57">
        <v>51102313</v>
      </c>
      <c r="B12377" s="58" t="s">
        <v>147</v>
      </c>
    </row>
    <row r="12378" spans="1:2" x14ac:dyDescent="0.25">
      <c r="A12378" s="57">
        <v>51102314</v>
      </c>
      <c r="B12378" s="58" t="s">
        <v>8355</v>
      </c>
    </row>
    <row r="12379" spans="1:2" x14ac:dyDescent="0.25">
      <c r="A12379" s="57">
        <v>51102315</v>
      </c>
      <c r="B12379" s="58" t="s">
        <v>9203</v>
      </c>
    </row>
    <row r="12380" spans="1:2" x14ac:dyDescent="0.25">
      <c r="A12380" s="57">
        <v>51102316</v>
      </c>
      <c r="B12380" s="58" t="s">
        <v>9386</v>
      </c>
    </row>
    <row r="12381" spans="1:2" x14ac:dyDescent="0.25">
      <c r="A12381" s="57">
        <v>51102317</v>
      </c>
      <c r="B12381" s="58" t="s">
        <v>9985</v>
      </c>
    </row>
    <row r="12382" spans="1:2" x14ac:dyDescent="0.25">
      <c r="A12382" s="57">
        <v>51102318</v>
      </c>
      <c r="B12382" s="58" t="s">
        <v>1622</v>
      </c>
    </row>
    <row r="12383" spans="1:2" x14ac:dyDescent="0.25">
      <c r="A12383" s="57">
        <v>51102319</v>
      </c>
      <c r="B12383" s="58" t="s">
        <v>10754</v>
      </c>
    </row>
    <row r="12384" spans="1:2" x14ac:dyDescent="0.25">
      <c r="A12384" s="57">
        <v>51102320</v>
      </c>
      <c r="B12384" s="58" t="s">
        <v>14322</v>
      </c>
    </row>
    <row r="12385" spans="1:2" x14ac:dyDescent="0.25">
      <c r="A12385" s="57">
        <v>51102321</v>
      </c>
      <c r="B12385" s="58" t="s">
        <v>4144</v>
      </c>
    </row>
    <row r="12386" spans="1:2" x14ac:dyDescent="0.25">
      <c r="A12386" s="57">
        <v>51102322</v>
      </c>
      <c r="B12386" s="58" t="s">
        <v>16393</v>
      </c>
    </row>
    <row r="12387" spans="1:2" x14ac:dyDescent="0.25">
      <c r="A12387" s="57">
        <v>51102323</v>
      </c>
      <c r="B12387" s="58" t="s">
        <v>38</v>
      </c>
    </row>
    <row r="12388" spans="1:2" x14ac:dyDescent="0.25">
      <c r="A12388" s="57">
        <v>51102324</v>
      </c>
      <c r="B12388" s="58" t="s">
        <v>8754</v>
      </c>
    </row>
    <row r="12389" spans="1:2" x14ac:dyDescent="0.25">
      <c r="A12389" s="57">
        <v>51102325</v>
      </c>
      <c r="B12389" s="58" t="s">
        <v>18819</v>
      </c>
    </row>
    <row r="12390" spans="1:2" x14ac:dyDescent="0.25">
      <c r="A12390" s="57">
        <v>51102326</v>
      </c>
      <c r="B12390" s="58" t="s">
        <v>5462</v>
      </c>
    </row>
    <row r="12391" spans="1:2" x14ac:dyDescent="0.25">
      <c r="A12391" s="57">
        <v>51102327</v>
      </c>
      <c r="B12391" s="58" t="s">
        <v>17952</v>
      </c>
    </row>
    <row r="12392" spans="1:2" x14ac:dyDescent="0.25">
      <c r="A12392" s="57">
        <v>51102328</v>
      </c>
      <c r="B12392" s="58" t="s">
        <v>2798</v>
      </c>
    </row>
    <row r="12393" spans="1:2" x14ac:dyDescent="0.25">
      <c r="A12393" s="57">
        <v>51102329</v>
      </c>
      <c r="B12393" s="58" t="s">
        <v>18171</v>
      </c>
    </row>
    <row r="12394" spans="1:2" x14ac:dyDescent="0.25">
      <c r="A12394" s="57">
        <v>51102330</v>
      </c>
      <c r="B12394" s="58" t="s">
        <v>16625</v>
      </c>
    </row>
    <row r="12395" spans="1:2" x14ac:dyDescent="0.25">
      <c r="A12395" s="57">
        <v>51102331</v>
      </c>
      <c r="B12395" s="58" t="s">
        <v>4065</v>
      </c>
    </row>
    <row r="12396" spans="1:2" x14ac:dyDescent="0.25">
      <c r="A12396" s="57">
        <v>51102332</v>
      </c>
      <c r="B12396" s="58" t="s">
        <v>2164</v>
      </c>
    </row>
    <row r="12397" spans="1:2" x14ac:dyDescent="0.25">
      <c r="A12397" s="57">
        <v>51102333</v>
      </c>
      <c r="B12397" s="58" t="s">
        <v>15103</v>
      </c>
    </row>
    <row r="12398" spans="1:2" x14ac:dyDescent="0.25">
      <c r="A12398" s="57">
        <v>51102334</v>
      </c>
      <c r="B12398" s="58" t="s">
        <v>230</v>
      </c>
    </row>
    <row r="12399" spans="1:2" x14ac:dyDescent="0.25">
      <c r="A12399" s="57">
        <v>51102335</v>
      </c>
      <c r="B12399" s="58" t="s">
        <v>14342</v>
      </c>
    </row>
    <row r="12400" spans="1:2" x14ac:dyDescent="0.25">
      <c r="A12400" s="57">
        <v>51102336</v>
      </c>
      <c r="B12400" s="58" t="s">
        <v>3738</v>
      </c>
    </row>
    <row r="12401" spans="1:2" x14ac:dyDescent="0.25">
      <c r="A12401" s="57">
        <v>51102402</v>
      </c>
      <c r="B12401" s="58" t="s">
        <v>18681</v>
      </c>
    </row>
    <row r="12402" spans="1:2" x14ac:dyDescent="0.25">
      <c r="A12402" s="57">
        <v>51102501</v>
      </c>
      <c r="B12402" s="58" t="s">
        <v>4308</v>
      </c>
    </row>
    <row r="12403" spans="1:2" x14ac:dyDescent="0.25">
      <c r="A12403" s="57">
        <v>51102502</v>
      </c>
      <c r="B12403" s="58" t="s">
        <v>12620</v>
      </c>
    </row>
    <row r="12404" spans="1:2" x14ac:dyDescent="0.25">
      <c r="A12404" s="57">
        <v>51102503</v>
      </c>
      <c r="B12404" s="58" t="s">
        <v>16153</v>
      </c>
    </row>
    <row r="12405" spans="1:2" x14ac:dyDescent="0.25">
      <c r="A12405" s="57">
        <v>51102505</v>
      </c>
      <c r="B12405" s="58" t="s">
        <v>7193</v>
      </c>
    </row>
    <row r="12406" spans="1:2" x14ac:dyDescent="0.25">
      <c r="A12406" s="57">
        <v>51102506</v>
      </c>
      <c r="B12406" s="58" t="s">
        <v>12370</v>
      </c>
    </row>
    <row r="12407" spans="1:2" x14ac:dyDescent="0.25">
      <c r="A12407" s="57">
        <v>51102507</v>
      </c>
      <c r="B12407" s="58" t="s">
        <v>4178</v>
      </c>
    </row>
    <row r="12408" spans="1:2" x14ac:dyDescent="0.25">
      <c r="A12408" s="57">
        <v>51102601</v>
      </c>
      <c r="B12408" s="58" t="s">
        <v>18439</v>
      </c>
    </row>
    <row r="12409" spans="1:2" x14ac:dyDescent="0.25">
      <c r="A12409" s="57">
        <v>51102701</v>
      </c>
      <c r="B12409" s="58" t="s">
        <v>14714</v>
      </c>
    </row>
    <row r="12410" spans="1:2" x14ac:dyDescent="0.25">
      <c r="A12410" s="57">
        <v>51102702</v>
      </c>
      <c r="B12410" s="58" t="s">
        <v>2403</v>
      </c>
    </row>
    <row r="12411" spans="1:2" x14ac:dyDescent="0.25">
      <c r="A12411" s="57">
        <v>51102705</v>
      </c>
      <c r="B12411" s="58" t="s">
        <v>3560</v>
      </c>
    </row>
    <row r="12412" spans="1:2" x14ac:dyDescent="0.25">
      <c r="A12412" s="57">
        <v>51102706</v>
      </c>
      <c r="B12412" s="58" t="s">
        <v>12344</v>
      </c>
    </row>
    <row r="12413" spans="1:2" x14ac:dyDescent="0.25">
      <c r="A12413" s="57">
        <v>51102707</v>
      </c>
      <c r="B12413" s="58" t="s">
        <v>15868</v>
      </c>
    </row>
    <row r="12414" spans="1:2" x14ac:dyDescent="0.25">
      <c r="A12414" s="57">
        <v>51102708</v>
      </c>
      <c r="B12414" s="58" t="s">
        <v>5344</v>
      </c>
    </row>
    <row r="12415" spans="1:2" x14ac:dyDescent="0.25">
      <c r="A12415" s="57">
        <v>51102709</v>
      </c>
      <c r="B12415" s="58" t="s">
        <v>18076</v>
      </c>
    </row>
    <row r="12416" spans="1:2" x14ac:dyDescent="0.25">
      <c r="A12416" s="57">
        <v>51102710</v>
      </c>
      <c r="B12416" s="58" t="s">
        <v>2688</v>
      </c>
    </row>
    <row r="12417" spans="1:2" x14ac:dyDescent="0.25">
      <c r="A12417" s="57">
        <v>51102711</v>
      </c>
      <c r="B12417" s="58" t="s">
        <v>15967</v>
      </c>
    </row>
    <row r="12418" spans="1:2" x14ac:dyDescent="0.25">
      <c r="A12418" s="57">
        <v>51102712</v>
      </c>
      <c r="B12418" s="58" t="s">
        <v>13186</v>
      </c>
    </row>
    <row r="12419" spans="1:2" x14ac:dyDescent="0.25">
      <c r="A12419" s="57">
        <v>51102713</v>
      </c>
      <c r="B12419" s="58" t="s">
        <v>14858</v>
      </c>
    </row>
    <row r="12420" spans="1:2" x14ac:dyDescent="0.25">
      <c r="A12420" s="57">
        <v>51102714</v>
      </c>
      <c r="B12420" s="58" t="s">
        <v>18356</v>
      </c>
    </row>
    <row r="12421" spans="1:2" x14ac:dyDescent="0.25">
      <c r="A12421" s="57">
        <v>51102715</v>
      </c>
      <c r="B12421" s="58" t="s">
        <v>12063</v>
      </c>
    </row>
    <row r="12422" spans="1:2" x14ac:dyDescent="0.25">
      <c r="A12422" s="57">
        <v>51102717</v>
      </c>
      <c r="B12422" s="58" t="s">
        <v>8775</v>
      </c>
    </row>
    <row r="12423" spans="1:2" x14ac:dyDescent="0.25">
      <c r="A12423" s="57">
        <v>51102718</v>
      </c>
      <c r="B12423" s="58" t="s">
        <v>10196</v>
      </c>
    </row>
    <row r="12424" spans="1:2" x14ac:dyDescent="0.25">
      <c r="A12424" s="57">
        <v>51102719</v>
      </c>
      <c r="B12424" s="58" t="s">
        <v>3381</v>
      </c>
    </row>
    <row r="12425" spans="1:2" x14ac:dyDescent="0.25">
      <c r="A12425" s="57">
        <v>51102720</v>
      </c>
      <c r="B12425" s="58" t="s">
        <v>14630</v>
      </c>
    </row>
    <row r="12426" spans="1:2" x14ac:dyDescent="0.25">
      <c r="A12426" s="57">
        <v>51102721</v>
      </c>
      <c r="B12426" s="58" t="s">
        <v>8357</v>
      </c>
    </row>
    <row r="12427" spans="1:2" x14ac:dyDescent="0.25">
      <c r="A12427" s="57">
        <v>51102722</v>
      </c>
      <c r="B12427" s="58" t="s">
        <v>3706</v>
      </c>
    </row>
    <row r="12428" spans="1:2" x14ac:dyDescent="0.25">
      <c r="A12428" s="57">
        <v>51102723</v>
      </c>
      <c r="B12428" s="58" t="s">
        <v>17714</v>
      </c>
    </row>
    <row r="12429" spans="1:2" x14ac:dyDescent="0.25">
      <c r="A12429" s="57">
        <v>51102724</v>
      </c>
      <c r="B12429" s="58" t="s">
        <v>7499</v>
      </c>
    </row>
    <row r="12430" spans="1:2" x14ac:dyDescent="0.25">
      <c r="A12430" s="57">
        <v>51102725</v>
      </c>
      <c r="B12430" s="58" t="s">
        <v>13452</v>
      </c>
    </row>
    <row r="12431" spans="1:2" x14ac:dyDescent="0.25">
      <c r="A12431" s="57">
        <v>51102726</v>
      </c>
      <c r="B12431" s="58" t="s">
        <v>7029</v>
      </c>
    </row>
    <row r="12432" spans="1:2" x14ac:dyDescent="0.25">
      <c r="A12432" s="57">
        <v>51102727</v>
      </c>
      <c r="B12432" s="58" t="s">
        <v>1158</v>
      </c>
    </row>
    <row r="12433" spans="1:2" x14ac:dyDescent="0.25">
      <c r="A12433" s="57">
        <v>51102728</v>
      </c>
      <c r="B12433" s="58" t="s">
        <v>18582</v>
      </c>
    </row>
    <row r="12434" spans="1:2" x14ac:dyDescent="0.25">
      <c r="A12434" s="57">
        <v>51102729</v>
      </c>
      <c r="B12434" s="58" t="s">
        <v>16714</v>
      </c>
    </row>
    <row r="12435" spans="1:2" x14ac:dyDescent="0.25">
      <c r="A12435" s="57">
        <v>51102730</v>
      </c>
      <c r="B12435" s="58" t="s">
        <v>11029</v>
      </c>
    </row>
    <row r="12436" spans="1:2" x14ac:dyDescent="0.25">
      <c r="A12436" s="57">
        <v>51111501</v>
      </c>
      <c r="B12436" s="58" t="s">
        <v>11201</v>
      </c>
    </row>
    <row r="12437" spans="1:2" x14ac:dyDescent="0.25">
      <c r="A12437" s="57">
        <v>51111502</v>
      </c>
      <c r="B12437" s="58" t="s">
        <v>5833</v>
      </c>
    </row>
    <row r="12438" spans="1:2" x14ac:dyDescent="0.25">
      <c r="A12438" s="57">
        <v>51111503</v>
      </c>
      <c r="B12438" s="58" t="s">
        <v>6840</v>
      </c>
    </row>
    <row r="12439" spans="1:2" x14ac:dyDescent="0.25">
      <c r="A12439" s="57">
        <v>51111504</v>
      </c>
      <c r="B12439" s="58" t="s">
        <v>10652</v>
      </c>
    </row>
    <row r="12440" spans="1:2" x14ac:dyDescent="0.25">
      <c r="A12440" s="57">
        <v>51111505</v>
      </c>
      <c r="B12440" s="58" t="s">
        <v>15056</v>
      </c>
    </row>
    <row r="12441" spans="1:2" x14ac:dyDescent="0.25">
      <c r="A12441" s="57">
        <v>51111506</v>
      </c>
      <c r="B12441" s="58" t="s">
        <v>8821</v>
      </c>
    </row>
    <row r="12442" spans="1:2" x14ac:dyDescent="0.25">
      <c r="A12442" s="57">
        <v>51111507</v>
      </c>
      <c r="B12442" s="58" t="s">
        <v>10537</v>
      </c>
    </row>
    <row r="12443" spans="1:2" x14ac:dyDescent="0.25">
      <c r="A12443" s="57">
        <v>51111508</v>
      </c>
      <c r="B12443" s="58" t="s">
        <v>5062</v>
      </c>
    </row>
    <row r="12444" spans="1:2" x14ac:dyDescent="0.25">
      <c r="A12444" s="57">
        <v>51111509</v>
      </c>
      <c r="B12444" s="58" t="s">
        <v>11611</v>
      </c>
    </row>
    <row r="12445" spans="1:2" x14ac:dyDescent="0.25">
      <c r="A12445" s="57">
        <v>51111510</v>
      </c>
      <c r="B12445" s="58" t="s">
        <v>12288</v>
      </c>
    </row>
    <row r="12446" spans="1:2" x14ac:dyDescent="0.25">
      <c r="A12446" s="57">
        <v>51111511</v>
      </c>
      <c r="B12446" s="58" t="s">
        <v>507</v>
      </c>
    </row>
    <row r="12447" spans="1:2" x14ac:dyDescent="0.25">
      <c r="A12447" s="57">
        <v>51111512</v>
      </c>
      <c r="B12447" s="58" t="s">
        <v>17528</v>
      </c>
    </row>
    <row r="12448" spans="1:2" x14ac:dyDescent="0.25">
      <c r="A12448" s="57">
        <v>51111513</v>
      </c>
      <c r="B12448" s="58" t="s">
        <v>2101</v>
      </c>
    </row>
    <row r="12449" spans="1:2" x14ac:dyDescent="0.25">
      <c r="A12449" s="57">
        <v>51111514</v>
      </c>
      <c r="B12449" s="58" t="s">
        <v>16010</v>
      </c>
    </row>
    <row r="12450" spans="1:2" x14ac:dyDescent="0.25">
      <c r="A12450" s="57">
        <v>51111515</v>
      </c>
      <c r="B12450" s="58" t="s">
        <v>18503</v>
      </c>
    </row>
    <row r="12451" spans="1:2" x14ac:dyDescent="0.25">
      <c r="A12451" s="57">
        <v>51111516</v>
      </c>
      <c r="B12451" s="58" t="s">
        <v>18049</v>
      </c>
    </row>
    <row r="12452" spans="1:2" x14ac:dyDescent="0.25">
      <c r="A12452" s="57">
        <v>51111517</v>
      </c>
      <c r="B12452" s="58" t="s">
        <v>8345</v>
      </c>
    </row>
    <row r="12453" spans="1:2" x14ac:dyDescent="0.25">
      <c r="A12453" s="57">
        <v>51111518</v>
      </c>
      <c r="B12453" s="58" t="s">
        <v>15801</v>
      </c>
    </row>
    <row r="12454" spans="1:2" x14ac:dyDescent="0.25">
      <c r="A12454" s="57">
        <v>51111519</v>
      </c>
      <c r="B12454" s="58" t="s">
        <v>4800</v>
      </c>
    </row>
    <row r="12455" spans="1:2" x14ac:dyDescent="0.25">
      <c r="A12455" s="57">
        <v>51111520</v>
      </c>
      <c r="B12455" s="58" t="s">
        <v>18119</v>
      </c>
    </row>
    <row r="12456" spans="1:2" x14ac:dyDescent="0.25">
      <c r="A12456" s="57">
        <v>51111521</v>
      </c>
      <c r="B12456" s="58" t="s">
        <v>15787</v>
      </c>
    </row>
    <row r="12457" spans="1:2" x14ac:dyDescent="0.25">
      <c r="A12457" s="57">
        <v>51111601</v>
      </c>
      <c r="B12457" s="58" t="s">
        <v>18828</v>
      </c>
    </row>
    <row r="12458" spans="1:2" x14ac:dyDescent="0.25">
      <c r="A12458" s="57">
        <v>51111602</v>
      </c>
      <c r="B12458" s="58" t="s">
        <v>12409</v>
      </c>
    </row>
    <row r="12459" spans="1:2" x14ac:dyDescent="0.25">
      <c r="A12459" s="57">
        <v>51111603</v>
      </c>
      <c r="B12459" s="58" t="s">
        <v>4908</v>
      </c>
    </row>
    <row r="12460" spans="1:2" x14ac:dyDescent="0.25">
      <c r="A12460" s="57">
        <v>51111604</v>
      </c>
      <c r="B12460" s="58" t="s">
        <v>14534</v>
      </c>
    </row>
    <row r="12461" spans="1:2" x14ac:dyDescent="0.25">
      <c r="A12461" s="57">
        <v>51111605</v>
      </c>
      <c r="B12461" s="58" t="s">
        <v>3737</v>
      </c>
    </row>
    <row r="12462" spans="1:2" x14ac:dyDescent="0.25">
      <c r="A12462" s="57">
        <v>51111606</v>
      </c>
      <c r="B12462" s="58" t="s">
        <v>6557</v>
      </c>
    </row>
    <row r="12463" spans="1:2" x14ac:dyDescent="0.25">
      <c r="A12463" s="57">
        <v>51111609</v>
      </c>
      <c r="B12463" s="58" t="s">
        <v>8864</v>
      </c>
    </row>
    <row r="12464" spans="1:2" x14ac:dyDescent="0.25">
      <c r="A12464" s="57">
        <v>51111610</v>
      </c>
      <c r="B12464" s="58" t="s">
        <v>212</v>
      </c>
    </row>
    <row r="12465" spans="1:2" x14ac:dyDescent="0.25">
      <c r="A12465" s="57">
        <v>51111611</v>
      </c>
      <c r="B12465" s="58" t="s">
        <v>5167</v>
      </c>
    </row>
    <row r="12466" spans="1:2" x14ac:dyDescent="0.25">
      <c r="A12466" s="57">
        <v>51111612</v>
      </c>
      <c r="B12466" s="58" t="s">
        <v>1663</v>
      </c>
    </row>
    <row r="12467" spans="1:2" x14ac:dyDescent="0.25">
      <c r="A12467" s="57">
        <v>51111613</v>
      </c>
      <c r="B12467" s="58" t="s">
        <v>9622</v>
      </c>
    </row>
    <row r="12468" spans="1:2" x14ac:dyDescent="0.25">
      <c r="A12468" s="57">
        <v>51111614</v>
      </c>
      <c r="B12468" s="58" t="s">
        <v>16584</v>
      </c>
    </row>
    <row r="12469" spans="1:2" x14ac:dyDescent="0.25">
      <c r="A12469" s="57">
        <v>51111615</v>
      </c>
      <c r="B12469" s="58" t="s">
        <v>3345</v>
      </c>
    </row>
    <row r="12470" spans="1:2" x14ac:dyDescent="0.25">
      <c r="A12470" s="57">
        <v>51111616</v>
      </c>
      <c r="B12470" s="58" t="s">
        <v>6948</v>
      </c>
    </row>
    <row r="12471" spans="1:2" x14ac:dyDescent="0.25">
      <c r="A12471" s="57">
        <v>51111617</v>
      </c>
      <c r="B12471" s="58" t="s">
        <v>7975</v>
      </c>
    </row>
    <row r="12472" spans="1:2" x14ac:dyDescent="0.25">
      <c r="A12472" s="57">
        <v>51111618</v>
      </c>
      <c r="B12472" s="58" t="s">
        <v>2717</v>
      </c>
    </row>
    <row r="12473" spans="1:2" x14ac:dyDescent="0.25">
      <c r="A12473" s="57">
        <v>51111701</v>
      </c>
      <c r="B12473" s="58" t="s">
        <v>4676</v>
      </c>
    </row>
    <row r="12474" spans="1:2" x14ac:dyDescent="0.25">
      <c r="A12474" s="57">
        <v>51111702</v>
      </c>
      <c r="B12474" s="58" t="s">
        <v>5206</v>
      </c>
    </row>
    <row r="12475" spans="1:2" x14ac:dyDescent="0.25">
      <c r="A12475" s="57">
        <v>51111703</v>
      </c>
      <c r="B12475" s="58" t="s">
        <v>11780</v>
      </c>
    </row>
    <row r="12476" spans="1:2" x14ac:dyDescent="0.25">
      <c r="A12476" s="57">
        <v>51111704</v>
      </c>
      <c r="B12476" s="58" t="s">
        <v>16058</v>
      </c>
    </row>
    <row r="12477" spans="1:2" x14ac:dyDescent="0.25">
      <c r="A12477" s="57">
        <v>51111705</v>
      </c>
      <c r="B12477" s="58" t="s">
        <v>2250</v>
      </c>
    </row>
    <row r="12478" spans="1:2" x14ac:dyDescent="0.25">
      <c r="A12478" s="57">
        <v>51111706</v>
      </c>
      <c r="B12478" s="58" t="s">
        <v>11867</v>
      </c>
    </row>
    <row r="12479" spans="1:2" x14ac:dyDescent="0.25">
      <c r="A12479" s="57">
        <v>51111707</v>
      </c>
      <c r="B12479" s="58" t="s">
        <v>11766</v>
      </c>
    </row>
    <row r="12480" spans="1:2" x14ac:dyDescent="0.25">
      <c r="A12480" s="57">
        <v>51111708</v>
      </c>
      <c r="B12480" s="58" t="s">
        <v>2371</v>
      </c>
    </row>
    <row r="12481" spans="1:2" x14ac:dyDescent="0.25">
      <c r="A12481" s="57">
        <v>51111709</v>
      </c>
      <c r="B12481" s="58" t="s">
        <v>6182</v>
      </c>
    </row>
    <row r="12482" spans="1:2" x14ac:dyDescent="0.25">
      <c r="A12482" s="57">
        <v>51111710</v>
      </c>
      <c r="B12482" s="58" t="s">
        <v>1369</v>
      </c>
    </row>
    <row r="12483" spans="1:2" x14ac:dyDescent="0.25">
      <c r="A12483" s="57">
        <v>51111711</v>
      </c>
      <c r="B12483" s="58" t="s">
        <v>10528</v>
      </c>
    </row>
    <row r="12484" spans="1:2" x14ac:dyDescent="0.25">
      <c r="A12484" s="57">
        <v>51111712</v>
      </c>
      <c r="B12484" s="58" t="s">
        <v>10600</v>
      </c>
    </row>
    <row r="12485" spans="1:2" x14ac:dyDescent="0.25">
      <c r="A12485" s="57">
        <v>51111713</v>
      </c>
      <c r="B12485" s="58" t="s">
        <v>16510</v>
      </c>
    </row>
    <row r="12486" spans="1:2" x14ac:dyDescent="0.25">
      <c r="A12486" s="57">
        <v>51111714</v>
      </c>
      <c r="B12486" s="58" t="s">
        <v>7667</v>
      </c>
    </row>
    <row r="12487" spans="1:2" x14ac:dyDescent="0.25">
      <c r="A12487" s="57">
        <v>51111715</v>
      </c>
      <c r="B12487" s="58" t="s">
        <v>8691</v>
      </c>
    </row>
    <row r="12488" spans="1:2" x14ac:dyDescent="0.25">
      <c r="A12488" s="57">
        <v>51111716</v>
      </c>
      <c r="B12488" s="58" t="s">
        <v>6462</v>
      </c>
    </row>
    <row r="12489" spans="1:2" x14ac:dyDescent="0.25">
      <c r="A12489" s="57">
        <v>51111717</v>
      </c>
      <c r="B12489" s="58" t="s">
        <v>440</v>
      </c>
    </row>
    <row r="12490" spans="1:2" x14ac:dyDescent="0.25">
      <c r="A12490" s="57">
        <v>51111718</v>
      </c>
      <c r="B12490" s="58" t="s">
        <v>7729</v>
      </c>
    </row>
    <row r="12491" spans="1:2" x14ac:dyDescent="0.25">
      <c r="A12491" s="57">
        <v>51111719</v>
      </c>
      <c r="B12491" s="58" t="s">
        <v>16707</v>
      </c>
    </row>
    <row r="12492" spans="1:2" x14ac:dyDescent="0.25">
      <c r="A12492" s="57">
        <v>51111801</v>
      </c>
      <c r="B12492" s="58" t="s">
        <v>3514</v>
      </c>
    </row>
    <row r="12493" spans="1:2" x14ac:dyDescent="0.25">
      <c r="A12493" s="57">
        <v>51111802</v>
      </c>
      <c r="B12493" s="58" t="s">
        <v>13083</v>
      </c>
    </row>
    <row r="12494" spans="1:2" x14ac:dyDescent="0.25">
      <c r="A12494" s="57">
        <v>51111803</v>
      </c>
      <c r="B12494" s="58" t="s">
        <v>7649</v>
      </c>
    </row>
    <row r="12495" spans="1:2" x14ac:dyDescent="0.25">
      <c r="A12495" s="57">
        <v>51111804</v>
      </c>
      <c r="B12495" s="58" t="s">
        <v>5709</v>
      </c>
    </row>
    <row r="12496" spans="1:2" x14ac:dyDescent="0.25">
      <c r="A12496" s="57">
        <v>51111805</v>
      </c>
      <c r="B12496" s="58" t="s">
        <v>5630</v>
      </c>
    </row>
    <row r="12497" spans="1:2" x14ac:dyDescent="0.25">
      <c r="A12497" s="57">
        <v>51111806</v>
      </c>
      <c r="B12497" s="58" t="s">
        <v>9644</v>
      </c>
    </row>
    <row r="12498" spans="1:2" x14ac:dyDescent="0.25">
      <c r="A12498" s="57">
        <v>51111807</v>
      </c>
      <c r="B12498" s="58" t="s">
        <v>14118</v>
      </c>
    </row>
    <row r="12499" spans="1:2" x14ac:dyDescent="0.25">
      <c r="A12499" s="57">
        <v>51111808</v>
      </c>
      <c r="B12499" s="58" t="s">
        <v>18330</v>
      </c>
    </row>
    <row r="12500" spans="1:2" x14ac:dyDescent="0.25">
      <c r="A12500" s="57">
        <v>51111809</v>
      </c>
      <c r="B12500" s="58" t="s">
        <v>14741</v>
      </c>
    </row>
    <row r="12501" spans="1:2" x14ac:dyDescent="0.25">
      <c r="A12501" s="57">
        <v>51111810</v>
      </c>
      <c r="B12501" s="58" t="s">
        <v>18792</v>
      </c>
    </row>
    <row r="12502" spans="1:2" x14ac:dyDescent="0.25">
      <c r="A12502" s="57">
        <v>51111811</v>
      </c>
      <c r="B12502" s="58" t="s">
        <v>14868</v>
      </c>
    </row>
    <row r="12503" spans="1:2" x14ac:dyDescent="0.25">
      <c r="A12503" s="57">
        <v>51111812</v>
      </c>
      <c r="B12503" s="58" t="s">
        <v>4804</v>
      </c>
    </row>
    <row r="12504" spans="1:2" x14ac:dyDescent="0.25">
      <c r="A12504" s="57">
        <v>51111813</v>
      </c>
      <c r="B12504" s="58" t="s">
        <v>6182</v>
      </c>
    </row>
    <row r="12505" spans="1:2" x14ac:dyDescent="0.25">
      <c r="A12505" s="57">
        <v>51111814</v>
      </c>
      <c r="B12505" s="58" t="s">
        <v>10908</v>
      </c>
    </row>
    <row r="12506" spans="1:2" x14ac:dyDescent="0.25">
      <c r="A12506" s="57">
        <v>51111815</v>
      </c>
      <c r="B12506" s="58" t="s">
        <v>12762</v>
      </c>
    </row>
    <row r="12507" spans="1:2" x14ac:dyDescent="0.25">
      <c r="A12507" s="57">
        <v>51111816</v>
      </c>
      <c r="B12507" s="58" t="s">
        <v>17664</v>
      </c>
    </row>
    <row r="12508" spans="1:2" x14ac:dyDescent="0.25">
      <c r="A12508" s="57">
        <v>51111817</v>
      </c>
      <c r="B12508" s="58" t="s">
        <v>13602</v>
      </c>
    </row>
    <row r="12509" spans="1:2" x14ac:dyDescent="0.25">
      <c r="A12509" s="57">
        <v>51111818</v>
      </c>
      <c r="B12509" s="58" t="s">
        <v>10127</v>
      </c>
    </row>
    <row r="12510" spans="1:2" x14ac:dyDescent="0.25">
      <c r="A12510" s="57">
        <v>51111819</v>
      </c>
      <c r="B12510" s="58" t="s">
        <v>9344</v>
      </c>
    </row>
    <row r="12511" spans="1:2" x14ac:dyDescent="0.25">
      <c r="A12511" s="57">
        <v>51111820</v>
      </c>
      <c r="B12511" s="58" t="s">
        <v>14300</v>
      </c>
    </row>
    <row r="12512" spans="1:2" x14ac:dyDescent="0.25">
      <c r="A12512" s="57">
        <v>51111821</v>
      </c>
      <c r="B12512" s="58" t="s">
        <v>5640</v>
      </c>
    </row>
    <row r="12513" spans="1:2" x14ac:dyDescent="0.25">
      <c r="A12513" s="57">
        <v>51111901</v>
      </c>
      <c r="B12513" s="58" t="s">
        <v>7303</v>
      </c>
    </row>
    <row r="12514" spans="1:2" x14ac:dyDescent="0.25">
      <c r="A12514" s="57">
        <v>51111902</v>
      </c>
      <c r="B12514" s="58" t="s">
        <v>2596</v>
      </c>
    </row>
    <row r="12515" spans="1:2" x14ac:dyDescent="0.25">
      <c r="A12515" s="57">
        <v>51111904</v>
      </c>
      <c r="B12515" s="58" t="s">
        <v>9880</v>
      </c>
    </row>
    <row r="12516" spans="1:2" x14ac:dyDescent="0.25">
      <c r="A12516" s="57">
        <v>51111905</v>
      </c>
      <c r="B12516" s="58" t="s">
        <v>9220</v>
      </c>
    </row>
    <row r="12517" spans="1:2" x14ac:dyDescent="0.25">
      <c r="A12517" s="57">
        <v>51111906</v>
      </c>
      <c r="B12517" s="58" t="s">
        <v>1017</v>
      </c>
    </row>
    <row r="12518" spans="1:2" x14ac:dyDescent="0.25">
      <c r="A12518" s="57">
        <v>51111907</v>
      </c>
      <c r="B12518" s="58" t="s">
        <v>18677</v>
      </c>
    </row>
    <row r="12519" spans="1:2" x14ac:dyDescent="0.25">
      <c r="A12519" s="57">
        <v>51121501</v>
      </c>
      <c r="B12519" s="58" t="s">
        <v>16945</v>
      </c>
    </row>
    <row r="12520" spans="1:2" x14ac:dyDescent="0.25">
      <c r="A12520" s="57">
        <v>51121502</v>
      </c>
      <c r="B12520" s="58" t="s">
        <v>9990</v>
      </c>
    </row>
    <row r="12521" spans="1:2" x14ac:dyDescent="0.25">
      <c r="A12521" s="57">
        <v>51121503</v>
      </c>
      <c r="B12521" s="58" t="s">
        <v>5910</v>
      </c>
    </row>
    <row r="12522" spans="1:2" x14ac:dyDescent="0.25">
      <c r="A12522" s="57">
        <v>51121504</v>
      </c>
      <c r="B12522" s="58" t="s">
        <v>13743</v>
      </c>
    </row>
    <row r="12523" spans="1:2" x14ac:dyDescent="0.25">
      <c r="A12523" s="57">
        <v>51121506</v>
      </c>
      <c r="B12523" s="58" t="s">
        <v>11031</v>
      </c>
    </row>
    <row r="12524" spans="1:2" x14ac:dyDescent="0.25">
      <c r="A12524" s="57">
        <v>51121507</v>
      </c>
      <c r="B12524" s="58" t="s">
        <v>6432</v>
      </c>
    </row>
    <row r="12525" spans="1:2" x14ac:dyDescent="0.25">
      <c r="A12525" s="57">
        <v>51121509</v>
      </c>
      <c r="B12525" s="58" t="s">
        <v>1459</v>
      </c>
    </row>
    <row r="12526" spans="1:2" x14ac:dyDescent="0.25">
      <c r="A12526" s="57">
        <v>51121510</v>
      </c>
      <c r="B12526" s="58" t="s">
        <v>10428</v>
      </c>
    </row>
    <row r="12527" spans="1:2" x14ac:dyDescent="0.25">
      <c r="A12527" s="57">
        <v>51121511</v>
      </c>
      <c r="B12527" s="58" t="s">
        <v>12683</v>
      </c>
    </row>
    <row r="12528" spans="1:2" x14ac:dyDescent="0.25">
      <c r="A12528" s="57">
        <v>51121512</v>
      </c>
      <c r="B12528" s="58" t="s">
        <v>16323</v>
      </c>
    </row>
    <row r="12529" spans="1:2" x14ac:dyDescent="0.25">
      <c r="A12529" s="57">
        <v>51121513</v>
      </c>
      <c r="B12529" s="58" t="s">
        <v>13855</v>
      </c>
    </row>
    <row r="12530" spans="1:2" x14ac:dyDescent="0.25">
      <c r="A12530" s="57">
        <v>51121514</v>
      </c>
      <c r="B12530" s="58" t="s">
        <v>14066</v>
      </c>
    </row>
    <row r="12531" spans="1:2" x14ac:dyDescent="0.25">
      <c r="A12531" s="57">
        <v>51121515</v>
      </c>
      <c r="B12531" s="58" t="s">
        <v>9566</v>
      </c>
    </row>
    <row r="12532" spans="1:2" x14ac:dyDescent="0.25">
      <c r="A12532" s="57">
        <v>51121516</v>
      </c>
      <c r="B12532" s="58" t="s">
        <v>14471</v>
      </c>
    </row>
    <row r="12533" spans="1:2" x14ac:dyDescent="0.25">
      <c r="A12533" s="57">
        <v>51121517</v>
      </c>
      <c r="B12533" s="58" t="s">
        <v>16518</v>
      </c>
    </row>
    <row r="12534" spans="1:2" x14ac:dyDescent="0.25">
      <c r="A12534" s="57">
        <v>51121518</v>
      </c>
      <c r="B12534" s="58" t="s">
        <v>11172</v>
      </c>
    </row>
    <row r="12535" spans="1:2" x14ac:dyDescent="0.25">
      <c r="A12535" s="57">
        <v>51121519</v>
      </c>
      <c r="B12535" s="58" t="s">
        <v>1756</v>
      </c>
    </row>
    <row r="12536" spans="1:2" x14ac:dyDescent="0.25">
      <c r="A12536" s="57">
        <v>51121520</v>
      </c>
      <c r="B12536" s="58" t="s">
        <v>4671</v>
      </c>
    </row>
    <row r="12537" spans="1:2" x14ac:dyDescent="0.25">
      <c r="A12537" s="57">
        <v>51121521</v>
      </c>
      <c r="B12537" s="58" t="s">
        <v>3964</v>
      </c>
    </row>
    <row r="12538" spans="1:2" x14ac:dyDescent="0.25">
      <c r="A12538" s="57">
        <v>51121522</v>
      </c>
      <c r="B12538" s="58" t="s">
        <v>6711</v>
      </c>
    </row>
    <row r="12539" spans="1:2" x14ac:dyDescent="0.25">
      <c r="A12539" s="57">
        <v>51121523</v>
      </c>
      <c r="B12539" s="58" t="s">
        <v>15264</v>
      </c>
    </row>
    <row r="12540" spans="1:2" x14ac:dyDescent="0.25">
      <c r="A12540" s="57">
        <v>51121601</v>
      </c>
      <c r="B12540" s="58" t="s">
        <v>11285</v>
      </c>
    </row>
    <row r="12541" spans="1:2" x14ac:dyDescent="0.25">
      <c r="A12541" s="57">
        <v>51121602</v>
      </c>
      <c r="B12541" s="58" t="s">
        <v>2895</v>
      </c>
    </row>
    <row r="12542" spans="1:2" x14ac:dyDescent="0.25">
      <c r="A12542" s="57">
        <v>51121603</v>
      </c>
      <c r="B12542" s="58" t="s">
        <v>13512</v>
      </c>
    </row>
    <row r="12543" spans="1:2" x14ac:dyDescent="0.25">
      <c r="A12543" s="57">
        <v>51121604</v>
      </c>
      <c r="B12543" s="58" t="s">
        <v>2870</v>
      </c>
    </row>
    <row r="12544" spans="1:2" x14ac:dyDescent="0.25">
      <c r="A12544" s="57">
        <v>51121607</v>
      </c>
      <c r="B12544" s="58" t="s">
        <v>583</v>
      </c>
    </row>
    <row r="12545" spans="1:2" x14ac:dyDescent="0.25">
      <c r="A12545" s="57">
        <v>51121608</v>
      </c>
      <c r="B12545" s="58" t="s">
        <v>17383</v>
      </c>
    </row>
    <row r="12546" spans="1:2" x14ac:dyDescent="0.25">
      <c r="A12546" s="57">
        <v>51121609</v>
      </c>
      <c r="B12546" s="58" t="s">
        <v>12009</v>
      </c>
    </row>
    <row r="12547" spans="1:2" x14ac:dyDescent="0.25">
      <c r="A12547" s="57">
        <v>51121610</v>
      </c>
      <c r="B12547" s="58" t="s">
        <v>2715</v>
      </c>
    </row>
    <row r="12548" spans="1:2" x14ac:dyDescent="0.25">
      <c r="A12548" s="57">
        <v>51121611</v>
      </c>
      <c r="B12548" s="58" t="s">
        <v>11834</v>
      </c>
    </row>
    <row r="12549" spans="1:2" x14ac:dyDescent="0.25">
      <c r="A12549" s="57">
        <v>51121614</v>
      </c>
      <c r="B12549" s="58" t="s">
        <v>8366</v>
      </c>
    </row>
    <row r="12550" spans="1:2" x14ac:dyDescent="0.25">
      <c r="A12550" s="57">
        <v>51121615</v>
      </c>
      <c r="B12550" s="58" t="s">
        <v>12545</v>
      </c>
    </row>
    <row r="12551" spans="1:2" x14ac:dyDescent="0.25">
      <c r="A12551" s="57">
        <v>51121616</v>
      </c>
      <c r="B12551" s="58" t="s">
        <v>9936</v>
      </c>
    </row>
    <row r="12552" spans="1:2" x14ac:dyDescent="0.25">
      <c r="A12552" s="57">
        <v>51121701</v>
      </c>
      <c r="B12552" s="58" t="s">
        <v>12751</v>
      </c>
    </row>
    <row r="12553" spans="1:2" x14ac:dyDescent="0.25">
      <c r="A12553" s="57">
        <v>51121702</v>
      </c>
      <c r="B12553" s="58" t="s">
        <v>11379</v>
      </c>
    </row>
    <row r="12554" spans="1:2" x14ac:dyDescent="0.25">
      <c r="A12554" s="57">
        <v>51121703</v>
      </c>
      <c r="B12554" s="58" t="s">
        <v>12695</v>
      </c>
    </row>
    <row r="12555" spans="1:2" x14ac:dyDescent="0.25">
      <c r="A12555" s="57">
        <v>51121704</v>
      </c>
      <c r="B12555" s="58" t="s">
        <v>17045</v>
      </c>
    </row>
    <row r="12556" spans="1:2" x14ac:dyDescent="0.25">
      <c r="A12556" s="57">
        <v>51121705</v>
      </c>
      <c r="B12556" s="58" t="s">
        <v>15974</v>
      </c>
    </row>
    <row r="12557" spans="1:2" x14ac:dyDescent="0.25">
      <c r="A12557" s="57">
        <v>51121706</v>
      </c>
      <c r="B12557" s="58" t="s">
        <v>10576</v>
      </c>
    </row>
    <row r="12558" spans="1:2" x14ac:dyDescent="0.25">
      <c r="A12558" s="57">
        <v>51121707</v>
      </c>
      <c r="B12558" s="58" t="s">
        <v>4860</v>
      </c>
    </row>
    <row r="12559" spans="1:2" x14ac:dyDescent="0.25">
      <c r="A12559" s="57">
        <v>51121708</v>
      </c>
      <c r="B12559" s="58" t="s">
        <v>13762</v>
      </c>
    </row>
    <row r="12560" spans="1:2" x14ac:dyDescent="0.25">
      <c r="A12560" s="57">
        <v>51121709</v>
      </c>
      <c r="B12560" s="58" t="s">
        <v>13227</v>
      </c>
    </row>
    <row r="12561" spans="1:2" x14ac:dyDescent="0.25">
      <c r="A12561" s="57">
        <v>51121710</v>
      </c>
      <c r="B12561" s="58" t="s">
        <v>10612</v>
      </c>
    </row>
    <row r="12562" spans="1:2" x14ac:dyDescent="0.25">
      <c r="A12562" s="57">
        <v>51121711</v>
      </c>
      <c r="B12562" s="58" t="s">
        <v>13143</v>
      </c>
    </row>
    <row r="12563" spans="1:2" x14ac:dyDescent="0.25">
      <c r="A12563" s="57">
        <v>51121713</v>
      </c>
      <c r="B12563" s="58" t="s">
        <v>16938</v>
      </c>
    </row>
    <row r="12564" spans="1:2" x14ac:dyDescent="0.25">
      <c r="A12564" s="57">
        <v>51121714</v>
      </c>
      <c r="B12564" s="58" t="s">
        <v>9557</v>
      </c>
    </row>
    <row r="12565" spans="1:2" x14ac:dyDescent="0.25">
      <c r="A12565" s="57">
        <v>51121715</v>
      </c>
      <c r="B12565" s="58" t="s">
        <v>18320</v>
      </c>
    </row>
    <row r="12566" spans="1:2" x14ac:dyDescent="0.25">
      <c r="A12566" s="57">
        <v>51121716</v>
      </c>
      <c r="B12566" s="58" t="s">
        <v>16830</v>
      </c>
    </row>
    <row r="12567" spans="1:2" x14ac:dyDescent="0.25">
      <c r="A12567" s="57">
        <v>51121717</v>
      </c>
      <c r="B12567" s="58" t="s">
        <v>7121</v>
      </c>
    </row>
    <row r="12568" spans="1:2" x14ac:dyDescent="0.25">
      <c r="A12568" s="57">
        <v>51121718</v>
      </c>
      <c r="B12568" s="58" t="s">
        <v>15171</v>
      </c>
    </row>
    <row r="12569" spans="1:2" x14ac:dyDescent="0.25">
      <c r="A12569" s="57">
        <v>51121721</v>
      </c>
      <c r="B12569" s="58" t="s">
        <v>7333</v>
      </c>
    </row>
    <row r="12570" spans="1:2" x14ac:dyDescent="0.25">
      <c r="A12570" s="57">
        <v>51121722</v>
      </c>
      <c r="B12570" s="58" t="s">
        <v>18501</v>
      </c>
    </row>
    <row r="12571" spans="1:2" x14ac:dyDescent="0.25">
      <c r="A12571" s="57">
        <v>51121724</v>
      </c>
      <c r="B12571" s="58" t="s">
        <v>15720</v>
      </c>
    </row>
    <row r="12572" spans="1:2" x14ac:dyDescent="0.25">
      <c r="A12572" s="57">
        <v>51121725</v>
      </c>
      <c r="B12572" s="58" t="s">
        <v>2634</v>
      </c>
    </row>
    <row r="12573" spans="1:2" x14ac:dyDescent="0.25">
      <c r="A12573" s="57">
        <v>51121726</v>
      </c>
      <c r="B12573" s="58" t="s">
        <v>4977</v>
      </c>
    </row>
    <row r="12574" spans="1:2" x14ac:dyDescent="0.25">
      <c r="A12574" s="57">
        <v>51121727</v>
      </c>
      <c r="B12574" s="58" t="s">
        <v>1103</v>
      </c>
    </row>
    <row r="12575" spans="1:2" x14ac:dyDescent="0.25">
      <c r="A12575" s="57">
        <v>51121728</v>
      </c>
      <c r="B12575" s="58" t="s">
        <v>15656</v>
      </c>
    </row>
    <row r="12576" spans="1:2" x14ac:dyDescent="0.25">
      <c r="A12576" s="57">
        <v>51121729</v>
      </c>
      <c r="B12576" s="58" t="s">
        <v>15498</v>
      </c>
    </row>
    <row r="12577" spans="1:2" x14ac:dyDescent="0.25">
      <c r="A12577" s="57">
        <v>51121730</v>
      </c>
      <c r="B12577" s="58" t="s">
        <v>1772</v>
      </c>
    </row>
    <row r="12578" spans="1:2" x14ac:dyDescent="0.25">
      <c r="A12578" s="57">
        <v>51121731</v>
      </c>
      <c r="B12578" s="58" t="s">
        <v>16700</v>
      </c>
    </row>
    <row r="12579" spans="1:2" x14ac:dyDescent="0.25">
      <c r="A12579" s="57">
        <v>51121732</v>
      </c>
      <c r="B12579" s="58" t="s">
        <v>1163</v>
      </c>
    </row>
    <row r="12580" spans="1:2" x14ac:dyDescent="0.25">
      <c r="A12580" s="57">
        <v>51121733</v>
      </c>
      <c r="B12580" s="58" t="s">
        <v>8041</v>
      </c>
    </row>
    <row r="12581" spans="1:2" x14ac:dyDescent="0.25">
      <c r="A12581" s="57">
        <v>51121734</v>
      </c>
      <c r="B12581" s="58" t="s">
        <v>11122</v>
      </c>
    </row>
    <row r="12582" spans="1:2" x14ac:dyDescent="0.25">
      <c r="A12582" s="57">
        <v>51121735</v>
      </c>
      <c r="B12582" s="58" t="s">
        <v>18107</v>
      </c>
    </row>
    <row r="12583" spans="1:2" x14ac:dyDescent="0.25">
      <c r="A12583" s="57">
        <v>51121737</v>
      </c>
      <c r="B12583" s="58" t="s">
        <v>17949</v>
      </c>
    </row>
    <row r="12584" spans="1:2" x14ac:dyDescent="0.25">
      <c r="A12584" s="57">
        <v>51121738</v>
      </c>
      <c r="B12584" s="58" t="s">
        <v>16745</v>
      </c>
    </row>
    <row r="12585" spans="1:2" x14ac:dyDescent="0.25">
      <c r="A12585" s="57">
        <v>51121739</v>
      </c>
      <c r="B12585" s="58" t="s">
        <v>16201</v>
      </c>
    </row>
    <row r="12586" spans="1:2" x14ac:dyDescent="0.25">
      <c r="A12586" s="57">
        <v>51121740</v>
      </c>
      <c r="B12586" s="58" t="s">
        <v>16550</v>
      </c>
    </row>
    <row r="12587" spans="1:2" x14ac:dyDescent="0.25">
      <c r="A12587" s="57">
        <v>51121741</v>
      </c>
      <c r="B12587" s="58" t="s">
        <v>7608</v>
      </c>
    </row>
    <row r="12588" spans="1:2" x14ac:dyDescent="0.25">
      <c r="A12588" s="57">
        <v>51121742</v>
      </c>
      <c r="B12588" s="58" t="s">
        <v>5751</v>
      </c>
    </row>
    <row r="12589" spans="1:2" x14ac:dyDescent="0.25">
      <c r="A12589" s="57">
        <v>51121743</v>
      </c>
      <c r="B12589" s="58" t="s">
        <v>400</v>
      </c>
    </row>
    <row r="12590" spans="1:2" x14ac:dyDescent="0.25">
      <c r="A12590" s="57">
        <v>51121744</v>
      </c>
      <c r="B12590" s="58" t="s">
        <v>4177</v>
      </c>
    </row>
    <row r="12591" spans="1:2" x14ac:dyDescent="0.25">
      <c r="A12591" s="57">
        <v>51121745</v>
      </c>
      <c r="B12591" s="58" t="s">
        <v>3428</v>
      </c>
    </row>
    <row r="12592" spans="1:2" x14ac:dyDescent="0.25">
      <c r="A12592" s="57">
        <v>51121746</v>
      </c>
      <c r="B12592" s="58" t="s">
        <v>3906</v>
      </c>
    </row>
    <row r="12593" spans="1:2" x14ac:dyDescent="0.25">
      <c r="A12593" s="57">
        <v>51121747</v>
      </c>
      <c r="B12593" s="58" t="s">
        <v>15427</v>
      </c>
    </row>
    <row r="12594" spans="1:2" x14ac:dyDescent="0.25">
      <c r="A12594" s="57">
        <v>51121748</v>
      </c>
      <c r="B12594" s="58" t="s">
        <v>1720</v>
      </c>
    </row>
    <row r="12595" spans="1:2" x14ac:dyDescent="0.25">
      <c r="A12595" s="57">
        <v>51121749</v>
      </c>
      <c r="B12595" s="58" t="s">
        <v>18537</v>
      </c>
    </row>
    <row r="12596" spans="1:2" x14ac:dyDescent="0.25">
      <c r="A12596" s="57">
        <v>51121750</v>
      </c>
      <c r="B12596" s="58" t="s">
        <v>14623</v>
      </c>
    </row>
    <row r="12597" spans="1:2" x14ac:dyDescent="0.25">
      <c r="A12597" s="57">
        <v>51121751</v>
      </c>
      <c r="B12597" s="58" t="s">
        <v>14776</v>
      </c>
    </row>
    <row r="12598" spans="1:2" x14ac:dyDescent="0.25">
      <c r="A12598" s="57">
        <v>51121752</v>
      </c>
      <c r="B12598" s="58" t="s">
        <v>17176</v>
      </c>
    </row>
    <row r="12599" spans="1:2" x14ac:dyDescent="0.25">
      <c r="A12599" s="57">
        <v>51121753</v>
      </c>
      <c r="B12599" s="58" t="s">
        <v>12088</v>
      </c>
    </row>
    <row r="12600" spans="1:2" x14ac:dyDescent="0.25">
      <c r="A12600" s="57">
        <v>51121754</v>
      </c>
      <c r="B12600" s="58" t="s">
        <v>7712</v>
      </c>
    </row>
    <row r="12601" spans="1:2" x14ac:dyDescent="0.25">
      <c r="A12601" s="57">
        <v>51121755</v>
      </c>
      <c r="B12601" s="58" t="s">
        <v>13336</v>
      </c>
    </row>
    <row r="12602" spans="1:2" x14ac:dyDescent="0.25">
      <c r="A12602" s="57">
        <v>51121756</v>
      </c>
      <c r="B12602" s="58" t="s">
        <v>12402</v>
      </c>
    </row>
    <row r="12603" spans="1:2" x14ac:dyDescent="0.25">
      <c r="A12603" s="57">
        <v>51121757</v>
      </c>
      <c r="B12603" s="58" t="s">
        <v>13432</v>
      </c>
    </row>
    <row r="12604" spans="1:2" x14ac:dyDescent="0.25">
      <c r="A12604" s="57">
        <v>51121758</v>
      </c>
      <c r="B12604" s="58" t="s">
        <v>17324</v>
      </c>
    </row>
    <row r="12605" spans="1:2" x14ac:dyDescent="0.25">
      <c r="A12605" s="57">
        <v>51121759</v>
      </c>
      <c r="B12605" s="58" t="s">
        <v>9515</v>
      </c>
    </row>
    <row r="12606" spans="1:2" x14ac:dyDescent="0.25">
      <c r="A12606" s="57">
        <v>51121760</v>
      </c>
      <c r="B12606" s="58" t="s">
        <v>6827</v>
      </c>
    </row>
    <row r="12607" spans="1:2" x14ac:dyDescent="0.25">
      <c r="A12607" s="57">
        <v>51121761</v>
      </c>
      <c r="B12607" s="58" t="s">
        <v>13442</v>
      </c>
    </row>
    <row r="12608" spans="1:2" x14ac:dyDescent="0.25">
      <c r="A12608" s="57">
        <v>51121762</v>
      </c>
      <c r="B12608" s="58" t="s">
        <v>8651</v>
      </c>
    </row>
    <row r="12609" spans="1:2" x14ac:dyDescent="0.25">
      <c r="A12609" s="57">
        <v>51121763</v>
      </c>
      <c r="B12609" s="58" t="s">
        <v>3538</v>
      </c>
    </row>
    <row r="12610" spans="1:2" x14ac:dyDescent="0.25">
      <c r="A12610" s="57">
        <v>51121764</v>
      </c>
      <c r="B12610" s="58" t="s">
        <v>12093</v>
      </c>
    </row>
    <row r="12611" spans="1:2" x14ac:dyDescent="0.25">
      <c r="A12611" s="57">
        <v>51121765</v>
      </c>
      <c r="B12611" s="58" t="s">
        <v>6555</v>
      </c>
    </row>
    <row r="12612" spans="1:2" x14ac:dyDescent="0.25">
      <c r="A12612" s="57">
        <v>51121801</v>
      </c>
      <c r="B12612" s="58" t="s">
        <v>5413</v>
      </c>
    </row>
    <row r="12613" spans="1:2" x14ac:dyDescent="0.25">
      <c r="A12613" s="57">
        <v>51121802</v>
      </c>
      <c r="B12613" s="58" t="s">
        <v>18229</v>
      </c>
    </row>
    <row r="12614" spans="1:2" x14ac:dyDescent="0.25">
      <c r="A12614" s="57">
        <v>51121803</v>
      </c>
      <c r="B12614" s="58" t="s">
        <v>17412</v>
      </c>
    </row>
    <row r="12615" spans="1:2" x14ac:dyDescent="0.25">
      <c r="A12615" s="57">
        <v>51121804</v>
      </c>
      <c r="B12615" s="58" t="s">
        <v>4230</v>
      </c>
    </row>
    <row r="12616" spans="1:2" x14ac:dyDescent="0.25">
      <c r="A12616" s="57">
        <v>51121805</v>
      </c>
      <c r="B12616" s="58" t="s">
        <v>10994</v>
      </c>
    </row>
    <row r="12617" spans="1:2" x14ac:dyDescent="0.25">
      <c r="A12617" s="57">
        <v>51121806</v>
      </c>
      <c r="B12617" s="58" t="s">
        <v>7504</v>
      </c>
    </row>
    <row r="12618" spans="1:2" x14ac:dyDescent="0.25">
      <c r="A12618" s="57">
        <v>51121807</v>
      </c>
      <c r="B12618" s="58" t="s">
        <v>6918</v>
      </c>
    </row>
    <row r="12619" spans="1:2" x14ac:dyDescent="0.25">
      <c r="A12619" s="57">
        <v>51121808</v>
      </c>
      <c r="B12619" s="58" t="s">
        <v>14380</v>
      </c>
    </row>
    <row r="12620" spans="1:2" x14ac:dyDescent="0.25">
      <c r="A12620" s="57">
        <v>51121809</v>
      </c>
      <c r="B12620" s="58" t="s">
        <v>8178</v>
      </c>
    </row>
    <row r="12621" spans="1:2" x14ac:dyDescent="0.25">
      <c r="A12621" s="57">
        <v>51121810</v>
      </c>
      <c r="B12621" s="58" t="s">
        <v>17887</v>
      </c>
    </row>
    <row r="12622" spans="1:2" x14ac:dyDescent="0.25">
      <c r="A12622" s="57">
        <v>51121811</v>
      </c>
      <c r="B12622" s="58" t="s">
        <v>8382</v>
      </c>
    </row>
    <row r="12623" spans="1:2" x14ac:dyDescent="0.25">
      <c r="A12623" s="57">
        <v>51121812</v>
      </c>
      <c r="B12623" s="58" t="s">
        <v>2915</v>
      </c>
    </row>
    <row r="12624" spans="1:2" x14ac:dyDescent="0.25">
      <c r="A12624" s="57">
        <v>51121813</v>
      </c>
      <c r="B12624" s="58" t="s">
        <v>15572</v>
      </c>
    </row>
    <row r="12625" spans="1:2" x14ac:dyDescent="0.25">
      <c r="A12625" s="57">
        <v>51121814</v>
      </c>
      <c r="B12625" s="58" t="s">
        <v>14306</v>
      </c>
    </row>
    <row r="12626" spans="1:2" x14ac:dyDescent="0.25">
      <c r="A12626" s="57">
        <v>51121815</v>
      </c>
      <c r="B12626" s="58" t="s">
        <v>4084</v>
      </c>
    </row>
    <row r="12627" spans="1:2" x14ac:dyDescent="0.25">
      <c r="A12627" s="57">
        <v>51121816</v>
      </c>
      <c r="B12627" s="58" t="s">
        <v>14358</v>
      </c>
    </row>
    <row r="12628" spans="1:2" x14ac:dyDescent="0.25">
      <c r="A12628" s="57">
        <v>51121817</v>
      </c>
      <c r="B12628" s="58" t="s">
        <v>3897</v>
      </c>
    </row>
    <row r="12629" spans="1:2" x14ac:dyDescent="0.25">
      <c r="A12629" s="57">
        <v>51121818</v>
      </c>
      <c r="B12629" s="58" t="s">
        <v>13566</v>
      </c>
    </row>
    <row r="12630" spans="1:2" x14ac:dyDescent="0.25">
      <c r="A12630" s="57">
        <v>51121819</v>
      </c>
      <c r="B12630" s="58" t="s">
        <v>18462</v>
      </c>
    </row>
    <row r="12631" spans="1:2" x14ac:dyDescent="0.25">
      <c r="A12631" s="57">
        <v>51121820</v>
      </c>
      <c r="B12631" s="58" t="s">
        <v>9800</v>
      </c>
    </row>
    <row r="12632" spans="1:2" x14ac:dyDescent="0.25">
      <c r="A12632" s="57">
        <v>51121901</v>
      </c>
      <c r="B12632" s="58" t="s">
        <v>13757</v>
      </c>
    </row>
    <row r="12633" spans="1:2" x14ac:dyDescent="0.25">
      <c r="A12633" s="57">
        <v>51121902</v>
      </c>
      <c r="B12633" s="58" t="s">
        <v>16608</v>
      </c>
    </row>
    <row r="12634" spans="1:2" x14ac:dyDescent="0.25">
      <c r="A12634" s="57">
        <v>51121903</v>
      </c>
      <c r="B12634" s="58" t="s">
        <v>10773</v>
      </c>
    </row>
    <row r="12635" spans="1:2" x14ac:dyDescent="0.25">
      <c r="A12635" s="57">
        <v>51121904</v>
      </c>
      <c r="B12635" s="58" t="s">
        <v>10573</v>
      </c>
    </row>
    <row r="12636" spans="1:2" x14ac:dyDescent="0.25">
      <c r="A12636" s="57">
        <v>51121905</v>
      </c>
      <c r="B12636" s="58" t="s">
        <v>13994</v>
      </c>
    </row>
    <row r="12637" spans="1:2" x14ac:dyDescent="0.25">
      <c r="A12637" s="57">
        <v>51121906</v>
      </c>
      <c r="B12637" s="58" t="s">
        <v>18146</v>
      </c>
    </row>
    <row r="12638" spans="1:2" x14ac:dyDescent="0.25">
      <c r="A12638" s="57">
        <v>51121907</v>
      </c>
      <c r="B12638" s="58" t="s">
        <v>3846</v>
      </c>
    </row>
    <row r="12639" spans="1:2" x14ac:dyDescent="0.25">
      <c r="A12639" s="57">
        <v>51121908</v>
      </c>
      <c r="B12639" s="58" t="s">
        <v>281</v>
      </c>
    </row>
    <row r="12640" spans="1:2" x14ac:dyDescent="0.25">
      <c r="A12640" s="57">
        <v>51122101</v>
      </c>
      <c r="B12640" s="58" t="s">
        <v>2180</v>
      </c>
    </row>
    <row r="12641" spans="1:2" x14ac:dyDescent="0.25">
      <c r="A12641" s="57">
        <v>51122102</v>
      </c>
      <c r="B12641" s="58" t="s">
        <v>4197</v>
      </c>
    </row>
    <row r="12642" spans="1:2" x14ac:dyDescent="0.25">
      <c r="A12642" s="57">
        <v>51122103</v>
      </c>
      <c r="B12642" s="58" t="s">
        <v>12169</v>
      </c>
    </row>
    <row r="12643" spans="1:2" x14ac:dyDescent="0.25">
      <c r="A12643" s="57">
        <v>51122104</v>
      </c>
      <c r="B12643" s="58" t="s">
        <v>10063</v>
      </c>
    </row>
    <row r="12644" spans="1:2" x14ac:dyDescent="0.25">
      <c r="A12644" s="57">
        <v>51122105</v>
      </c>
      <c r="B12644" s="58" t="s">
        <v>3567</v>
      </c>
    </row>
    <row r="12645" spans="1:2" x14ac:dyDescent="0.25">
      <c r="A12645" s="57">
        <v>51122107</v>
      </c>
      <c r="B12645" s="58" t="s">
        <v>7274</v>
      </c>
    </row>
    <row r="12646" spans="1:2" x14ac:dyDescent="0.25">
      <c r="A12646" s="57">
        <v>51122108</v>
      </c>
      <c r="B12646" s="58" t="s">
        <v>3705</v>
      </c>
    </row>
    <row r="12647" spans="1:2" x14ac:dyDescent="0.25">
      <c r="A12647" s="57">
        <v>51122109</v>
      </c>
      <c r="B12647" s="58" t="s">
        <v>13110</v>
      </c>
    </row>
    <row r="12648" spans="1:2" x14ac:dyDescent="0.25">
      <c r="A12648" s="57">
        <v>51122110</v>
      </c>
      <c r="B12648" s="58" t="s">
        <v>1514</v>
      </c>
    </row>
    <row r="12649" spans="1:2" x14ac:dyDescent="0.25">
      <c r="A12649" s="57">
        <v>51122111</v>
      </c>
      <c r="B12649" s="58" t="s">
        <v>2197</v>
      </c>
    </row>
    <row r="12650" spans="1:2" x14ac:dyDescent="0.25">
      <c r="A12650" s="57">
        <v>51122112</v>
      </c>
      <c r="B12650" s="58" t="s">
        <v>14842</v>
      </c>
    </row>
    <row r="12651" spans="1:2" x14ac:dyDescent="0.25">
      <c r="A12651" s="57">
        <v>51122201</v>
      </c>
      <c r="B12651" s="58" t="s">
        <v>5449</v>
      </c>
    </row>
    <row r="12652" spans="1:2" x14ac:dyDescent="0.25">
      <c r="A12652" s="57">
        <v>51122301</v>
      </c>
      <c r="B12652" s="58" t="s">
        <v>4008</v>
      </c>
    </row>
    <row r="12653" spans="1:2" x14ac:dyDescent="0.25">
      <c r="A12653" s="57">
        <v>51131501</v>
      </c>
      <c r="B12653" s="58" t="s">
        <v>16762</v>
      </c>
    </row>
    <row r="12654" spans="1:2" x14ac:dyDescent="0.25">
      <c r="A12654" s="57">
        <v>51131502</v>
      </c>
      <c r="B12654" s="58" t="s">
        <v>11769</v>
      </c>
    </row>
    <row r="12655" spans="1:2" x14ac:dyDescent="0.25">
      <c r="A12655" s="57">
        <v>51131503</v>
      </c>
      <c r="B12655" s="58" t="s">
        <v>15109</v>
      </c>
    </row>
    <row r="12656" spans="1:2" x14ac:dyDescent="0.25">
      <c r="A12656" s="57">
        <v>51131504</v>
      </c>
      <c r="B12656" s="58" t="s">
        <v>499</v>
      </c>
    </row>
    <row r="12657" spans="1:2" x14ac:dyDescent="0.25">
      <c r="A12657" s="57">
        <v>51131505</v>
      </c>
      <c r="B12657" s="58" t="s">
        <v>8768</v>
      </c>
    </row>
    <row r="12658" spans="1:2" x14ac:dyDescent="0.25">
      <c r="A12658" s="57">
        <v>51131506</v>
      </c>
      <c r="B12658" s="58" t="s">
        <v>10632</v>
      </c>
    </row>
    <row r="12659" spans="1:2" x14ac:dyDescent="0.25">
      <c r="A12659" s="57">
        <v>51131507</v>
      </c>
      <c r="B12659" s="58" t="s">
        <v>5891</v>
      </c>
    </row>
    <row r="12660" spans="1:2" x14ac:dyDescent="0.25">
      <c r="A12660" s="57">
        <v>51131508</v>
      </c>
      <c r="B12660" s="58" t="s">
        <v>4222</v>
      </c>
    </row>
    <row r="12661" spans="1:2" x14ac:dyDescent="0.25">
      <c r="A12661" s="57">
        <v>51131509</v>
      </c>
      <c r="B12661" s="58" t="s">
        <v>12727</v>
      </c>
    </row>
    <row r="12662" spans="1:2" x14ac:dyDescent="0.25">
      <c r="A12662" s="57">
        <v>51131510</v>
      </c>
      <c r="B12662" s="58" t="s">
        <v>5535</v>
      </c>
    </row>
    <row r="12663" spans="1:2" x14ac:dyDescent="0.25">
      <c r="A12663" s="57">
        <v>51131511</v>
      </c>
      <c r="B12663" s="58" t="s">
        <v>3268</v>
      </c>
    </row>
    <row r="12664" spans="1:2" x14ac:dyDescent="0.25">
      <c r="A12664" s="57">
        <v>51131512</v>
      </c>
      <c r="B12664" s="58" t="s">
        <v>15813</v>
      </c>
    </row>
    <row r="12665" spans="1:2" x14ac:dyDescent="0.25">
      <c r="A12665" s="57">
        <v>51131513</v>
      </c>
      <c r="B12665" s="58" t="s">
        <v>9066</v>
      </c>
    </row>
    <row r="12666" spans="1:2" x14ac:dyDescent="0.25">
      <c r="A12666" s="57">
        <v>51131514</v>
      </c>
      <c r="B12666" s="58" t="s">
        <v>17345</v>
      </c>
    </row>
    <row r="12667" spans="1:2" x14ac:dyDescent="0.25">
      <c r="A12667" s="57">
        <v>51131515</v>
      </c>
      <c r="B12667" s="58" t="s">
        <v>5632</v>
      </c>
    </row>
    <row r="12668" spans="1:2" x14ac:dyDescent="0.25">
      <c r="A12668" s="57">
        <v>51131516</v>
      </c>
      <c r="B12668" s="58" t="s">
        <v>14672</v>
      </c>
    </row>
    <row r="12669" spans="1:2" x14ac:dyDescent="0.25">
      <c r="A12669" s="57">
        <v>51131601</v>
      </c>
      <c r="B12669" s="58" t="s">
        <v>822</v>
      </c>
    </row>
    <row r="12670" spans="1:2" x14ac:dyDescent="0.25">
      <c r="A12670" s="57">
        <v>51131602</v>
      </c>
      <c r="B12670" s="58" t="s">
        <v>13330</v>
      </c>
    </row>
    <row r="12671" spans="1:2" x14ac:dyDescent="0.25">
      <c r="A12671" s="57">
        <v>51131603</v>
      </c>
      <c r="B12671" s="58" t="s">
        <v>3730</v>
      </c>
    </row>
    <row r="12672" spans="1:2" x14ac:dyDescent="0.25">
      <c r="A12672" s="57">
        <v>51131604</v>
      </c>
      <c r="B12672" s="58" t="s">
        <v>12157</v>
      </c>
    </row>
    <row r="12673" spans="1:2" x14ac:dyDescent="0.25">
      <c r="A12673" s="57">
        <v>51131605</v>
      </c>
      <c r="B12673" s="58" t="s">
        <v>11678</v>
      </c>
    </row>
    <row r="12674" spans="1:2" x14ac:dyDescent="0.25">
      <c r="A12674" s="57">
        <v>51131606</v>
      </c>
      <c r="B12674" s="58" t="s">
        <v>1228</v>
      </c>
    </row>
    <row r="12675" spans="1:2" x14ac:dyDescent="0.25">
      <c r="A12675" s="57">
        <v>51131607</v>
      </c>
      <c r="B12675" s="58" t="s">
        <v>1353</v>
      </c>
    </row>
    <row r="12676" spans="1:2" x14ac:dyDescent="0.25">
      <c r="A12676" s="57">
        <v>51131608</v>
      </c>
      <c r="B12676" s="58" t="s">
        <v>17803</v>
      </c>
    </row>
    <row r="12677" spans="1:2" x14ac:dyDescent="0.25">
      <c r="A12677" s="57">
        <v>51131609</v>
      </c>
      <c r="B12677" s="58" t="s">
        <v>18336</v>
      </c>
    </row>
    <row r="12678" spans="1:2" x14ac:dyDescent="0.25">
      <c r="A12678" s="57">
        <v>51131610</v>
      </c>
      <c r="B12678" s="58" t="s">
        <v>902</v>
      </c>
    </row>
    <row r="12679" spans="1:2" x14ac:dyDescent="0.25">
      <c r="A12679" s="57">
        <v>51131611</v>
      </c>
      <c r="B12679" s="58" t="s">
        <v>6797</v>
      </c>
    </row>
    <row r="12680" spans="1:2" x14ac:dyDescent="0.25">
      <c r="A12680" s="57">
        <v>51131612</v>
      </c>
      <c r="B12680" s="58" t="s">
        <v>10471</v>
      </c>
    </row>
    <row r="12681" spans="1:2" x14ac:dyDescent="0.25">
      <c r="A12681" s="57">
        <v>51131613</v>
      </c>
      <c r="B12681" s="58" t="s">
        <v>2697</v>
      </c>
    </row>
    <row r="12682" spans="1:2" x14ac:dyDescent="0.25">
      <c r="A12682" s="57">
        <v>51131614</v>
      </c>
      <c r="B12682" s="58" t="s">
        <v>6855</v>
      </c>
    </row>
    <row r="12683" spans="1:2" x14ac:dyDescent="0.25">
      <c r="A12683" s="57">
        <v>51131615</v>
      </c>
      <c r="B12683" s="58" t="s">
        <v>16977</v>
      </c>
    </row>
    <row r="12684" spans="1:2" x14ac:dyDescent="0.25">
      <c r="A12684" s="57">
        <v>51131616</v>
      </c>
      <c r="B12684" s="58" t="s">
        <v>11412</v>
      </c>
    </row>
    <row r="12685" spans="1:2" x14ac:dyDescent="0.25">
      <c r="A12685" s="57">
        <v>51131617</v>
      </c>
      <c r="B12685" s="58" t="s">
        <v>2881</v>
      </c>
    </row>
    <row r="12686" spans="1:2" x14ac:dyDescent="0.25">
      <c r="A12686" s="57">
        <v>51131701</v>
      </c>
      <c r="B12686" s="58" t="s">
        <v>15938</v>
      </c>
    </row>
    <row r="12687" spans="1:2" x14ac:dyDescent="0.25">
      <c r="A12687" s="57">
        <v>51131702</v>
      </c>
      <c r="B12687" s="58" t="s">
        <v>1286</v>
      </c>
    </row>
    <row r="12688" spans="1:2" x14ac:dyDescent="0.25">
      <c r="A12688" s="57">
        <v>51131703</v>
      </c>
      <c r="B12688" s="58" t="s">
        <v>18752</v>
      </c>
    </row>
    <row r="12689" spans="1:2" x14ac:dyDescent="0.25">
      <c r="A12689" s="57">
        <v>51131704</v>
      </c>
      <c r="B12689" s="58" t="s">
        <v>11478</v>
      </c>
    </row>
    <row r="12690" spans="1:2" x14ac:dyDescent="0.25">
      <c r="A12690" s="57">
        <v>51131705</v>
      </c>
      <c r="B12690" s="58" t="s">
        <v>10782</v>
      </c>
    </row>
    <row r="12691" spans="1:2" x14ac:dyDescent="0.25">
      <c r="A12691" s="57">
        <v>51131706</v>
      </c>
      <c r="B12691" s="58" t="s">
        <v>3940</v>
      </c>
    </row>
    <row r="12692" spans="1:2" x14ac:dyDescent="0.25">
      <c r="A12692" s="57">
        <v>51131707</v>
      </c>
      <c r="B12692" s="58" t="s">
        <v>8123</v>
      </c>
    </row>
    <row r="12693" spans="1:2" x14ac:dyDescent="0.25">
      <c r="A12693" s="57">
        <v>51131708</v>
      </c>
      <c r="B12693" s="58" t="s">
        <v>10638</v>
      </c>
    </row>
    <row r="12694" spans="1:2" x14ac:dyDescent="0.25">
      <c r="A12694" s="57">
        <v>51131709</v>
      </c>
      <c r="B12694" s="58" t="s">
        <v>1941</v>
      </c>
    </row>
    <row r="12695" spans="1:2" x14ac:dyDescent="0.25">
      <c r="A12695" s="57">
        <v>51131710</v>
      </c>
      <c r="B12695" s="58" t="s">
        <v>14297</v>
      </c>
    </row>
    <row r="12696" spans="1:2" x14ac:dyDescent="0.25">
      <c r="A12696" s="57">
        <v>51131711</v>
      </c>
      <c r="B12696" s="58" t="s">
        <v>12123</v>
      </c>
    </row>
    <row r="12697" spans="1:2" x14ac:dyDescent="0.25">
      <c r="A12697" s="57">
        <v>51131712</v>
      </c>
      <c r="B12697" s="58" t="s">
        <v>10613</v>
      </c>
    </row>
    <row r="12698" spans="1:2" x14ac:dyDescent="0.25">
      <c r="A12698" s="57">
        <v>51131713</v>
      </c>
      <c r="B12698" s="58" t="s">
        <v>8624</v>
      </c>
    </row>
    <row r="12699" spans="1:2" x14ac:dyDescent="0.25">
      <c r="A12699" s="57">
        <v>51131714</v>
      </c>
      <c r="B12699" s="58" t="s">
        <v>3106</v>
      </c>
    </row>
    <row r="12700" spans="1:2" x14ac:dyDescent="0.25">
      <c r="A12700" s="57">
        <v>51131715</v>
      </c>
      <c r="B12700" s="58" t="s">
        <v>5263</v>
      </c>
    </row>
    <row r="12701" spans="1:2" x14ac:dyDescent="0.25">
      <c r="A12701" s="57">
        <v>51131716</v>
      </c>
      <c r="B12701" s="58" t="s">
        <v>2483</v>
      </c>
    </row>
    <row r="12702" spans="1:2" x14ac:dyDescent="0.25">
      <c r="A12702" s="57">
        <v>51131801</v>
      </c>
      <c r="B12702" s="58" t="s">
        <v>1384</v>
      </c>
    </row>
    <row r="12703" spans="1:2" x14ac:dyDescent="0.25">
      <c r="A12703" s="57">
        <v>51131802</v>
      </c>
      <c r="B12703" s="58" t="s">
        <v>7622</v>
      </c>
    </row>
    <row r="12704" spans="1:2" x14ac:dyDescent="0.25">
      <c r="A12704" s="57">
        <v>51131803</v>
      </c>
      <c r="B12704" s="58" t="s">
        <v>6737</v>
      </c>
    </row>
    <row r="12705" spans="1:2" x14ac:dyDescent="0.25">
      <c r="A12705" s="57">
        <v>51131804</v>
      </c>
      <c r="B12705" s="58" t="s">
        <v>12333</v>
      </c>
    </row>
    <row r="12706" spans="1:2" x14ac:dyDescent="0.25">
      <c r="A12706" s="57">
        <v>51131805</v>
      </c>
      <c r="B12706" s="58" t="s">
        <v>13106</v>
      </c>
    </row>
    <row r="12707" spans="1:2" x14ac:dyDescent="0.25">
      <c r="A12707" s="57">
        <v>51131806</v>
      </c>
      <c r="B12707" s="58" t="s">
        <v>15433</v>
      </c>
    </row>
    <row r="12708" spans="1:2" x14ac:dyDescent="0.25">
      <c r="A12708" s="57">
        <v>51131807</v>
      </c>
      <c r="B12708" s="58" t="s">
        <v>10724</v>
      </c>
    </row>
    <row r="12709" spans="1:2" x14ac:dyDescent="0.25">
      <c r="A12709" s="57">
        <v>51131808</v>
      </c>
      <c r="B12709" s="58" t="s">
        <v>4318</v>
      </c>
    </row>
    <row r="12710" spans="1:2" x14ac:dyDescent="0.25">
      <c r="A12710" s="57">
        <v>51131809</v>
      </c>
      <c r="B12710" s="58" t="s">
        <v>17643</v>
      </c>
    </row>
    <row r="12711" spans="1:2" x14ac:dyDescent="0.25">
      <c r="A12711" s="57">
        <v>51131901</v>
      </c>
      <c r="B12711" s="58" t="s">
        <v>1222</v>
      </c>
    </row>
    <row r="12712" spans="1:2" x14ac:dyDescent="0.25">
      <c r="A12712" s="57">
        <v>51131903</v>
      </c>
      <c r="B12712" s="58" t="s">
        <v>15068</v>
      </c>
    </row>
    <row r="12713" spans="1:2" x14ac:dyDescent="0.25">
      <c r="A12713" s="57">
        <v>51131904</v>
      </c>
      <c r="B12713" s="58" t="s">
        <v>12993</v>
      </c>
    </row>
    <row r="12714" spans="1:2" x14ac:dyDescent="0.25">
      <c r="A12714" s="57">
        <v>51131905</v>
      </c>
      <c r="B12714" s="58" t="s">
        <v>1516</v>
      </c>
    </row>
    <row r="12715" spans="1:2" x14ac:dyDescent="0.25">
      <c r="A12715" s="57">
        <v>51131906</v>
      </c>
      <c r="B12715" s="58" t="s">
        <v>18269</v>
      </c>
    </row>
    <row r="12716" spans="1:2" x14ac:dyDescent="0.25">
      <c r="A12716" s="57">
        <v>51131907</v>
      </c>
      <c r="B12716" s="58" t="s">
        <v>3997</v>
      </c>
    </row>
    <row r="12717" spans="1:2" x14ac:dyDescent="0.25">
      <c r="A12717" s="57">
        <v>51131908</v>
      </c>
      <c r="B12717" s="58" t="s">
        <v>14616</v>
      </c>
    </row>
    <row r="12718" spans="1:2" x14ac:dyDescent="0.25">
      <c r="A12718" s="57">
        <v>51131909</v>
      </c>
      <c r="B12718" s="58" t="s">
        <v>18454</v>
      </c>
    </row>
    <row r="12719" spans="1:2" x14ac:dyDescent="0.25">
      <c r="A12719" s="57">
        <v>51131910</v>
      </c>
      <c r="B12719" s="58" t="s">
        <v>9208</v>
      </c>
    </row>
    <row r="12720" spans="1:2" x14ac:dyDescent="0.25">
      <c r="A12720" s="57">
        <v>51132001</v>
      </c>
      <c r="B12720" s="58" t="s">
        <v>2225</v>
      </c>
    </row>
    <row r="12721" spans="1:2" x14ac:dyDescent="0.25">
      <c r="A12721" s="57">
        <v>51141501</v>
      </c>
      <c r="B12721" s="58" t="s">
        <v>13703</v>
      </c>
    </row>
    <row r="12722" spans="1:2" x14ac:dyDescent="0.25">
      <c r="A12722" s="57">
        <v>51141502</v>
      </c>
      <c r="B12722" s="58" t="s">
        <v>9155</v>
      </c>
    </row>
    <row r="12723" spans="1:2" x14ac:dyDescent="0.25">
      <c r="A12723" s="57">
        <v>51141503</v>
      </c>
      <c r="B12723" s="58" t="s">
        <v>7580</v>
      </c>
    </row>
    <row r="12724" spans="1:2" x14ac:dyDescent="0.25">
      <c r="A12724" s="57">
        <v>51141504</v>
      </c>
      <c r="B12724" s="58" t="s">
        <v>14101</v>
      </c>
    </row>
    <row r="12725" spans="1:2" x14ac:dyDescent="0.25">
      <c r="A12725" s="57">
        <v>51141505</v>
      </c>
      <c r="B12725" s="58" t="s">
        <v>387</v>
      </c>
    </row>
    <row r="12726" spans="1:2" x14ac:dyDescent="0.25">
      <c r="A12726" s="57">
        <v>51141506</v>
      </c>
      <c r="B12726" s="58" t="s">
        <v>4426</v>
      </c>
    </row>
    <row r="12727" spans="1:2" x14ac:dyDescent="0.25">
      <c r="A12727" s="57">
        <v>51141507</v>
      </c>
      <c r="B12727" s="58" t="s">
        <v>7708</v>
      </c>
    </row>
    <row r="12728" spans="1:2" x14ac:dyDescent="0.25">
      <c r="A12728" s="57">
        <v>51141508</v>
      </c>
      <c r="B12728" s="58" t="s">
        <v>12885</v>
      </c>
    </row>
    <row r="12729" spans="1:2" x14ac:dyDescent="0.25">
      <c r="A12729" s="57">
        <v>51141509</v>
      </c>
      <c r="B12729" s="58" t="s">
        <v>1250</v>
      </c>
    </row>
    <row r="12730" spans="1:2" x14ac:dyDescent="0.25">
      <c r="A12730" s="57">
        <v>51141510</v>
      </c>
      <c r="B12730" s="58" t="s">
        <v>1115</v>
      </c>
    </row>
    <row r="12731" spans="1:2" x14ac:dyDescent="0.25">
      <c r="A12731" s="57">
        <v>51141511</v>
      </c>
      <c r="B12731" s="58" t="s">
        <v>15365</v>
      </c>
    </row>
    <row r="12732" spans="1:2" x14ac:dyDescent="0.25">
      <c r="A12732" s="57">
        <v>51141512</v>
      </c>
      <c r="B12732" s="58" t="s">
        <v>16284</v>
      </c>
    </row>
    <row r="12733" spans="1:2" x14ac:dyDescent="0.25">
      <c r="A12733" s="57">
        <v>51141513</v>
      </c>
      <c r="B12733" s="58" t="s">
        <v>12969</v>
      </c>
    </row>
    <row r="12734" spans="1:2" x14ac:dyDescent="0.25">
      <c r="A12734" s="57">
        <v>51141514</v>
      </c>
      <c r="B12734" s="58" t="s">
        <v>15000</v>
      </c>
    </row>
    <row r="12735" spans="1:2" x14ac:dyDescent="0.25">
      <c r="A12735" s="57">
        <v>51141515</v>
      </c>
      <c r="B12735" s="58" t="s">
        <v>5131</v>
      </c>
    </row>
    <row r="12736" spans="1:2" x14ac:dyDescent="0.25">
      <c r="A12736" s="57">
        <v>51141516</v>
      </c>
      <c r="B12736" s="58" t="s">
        <v>7322</v>
      </c>
    </row>
    <row r="12737" spans="1:2" x14ac:dyDescent="0.25">
      <c r="A12737" s="57">
        <v>51141517</v>
      </c>
      <c r="B12737" s="58" t="s">
        <v>13966</v>
      </c>
    </row>
    <row r="12738" spans="1:2" x14ac:dyDescent="0.25">
      <c r="A12738" s="57">
        <v>51141518</v>
      </c>
      <c r="B12738" s="58" t="s">
        <v>6841</v>
      </c>
    </row>
    <row r="12739" spans="1:2" x14ac:dyDescent="0.25">
      <c r="A12739" s="57">
        <v>51141519</v>
      </c>
      <c r="B12739" s="58" t="s">
        <v>3527</v>
      </c>
    </row>
    <row r="12740" spans="1:2" x14ac:dyDescent="0.25">
      <c r="A12740" s="57">
        <v>51141520</v>
      </c>
      <c r="B12740" s="58" t="s">
        <v>8272</v>
      </c>
    </row>
    <row r="12741" spans="1:2" x14ac:dyDescent="0.25">
      <c r="A12741" s="57">
        <v>51141521</v>
      </c>
      <c r="B12741" s="58" t="s">
        <v>8370</v>
      </c>
    </row>
    <row r="12742" spans="1:2" x14ac:dyDescent="0.25">
      <c r="A12742" s="57">
        <v>51141522</v>
      </c>
      <c r="B12742" s="58" t="s">
        <v>14936</v>
      </c>
    </row>
    <row r="12743" spans="1:2" x14ac:dyDescent="0.25">
      <c r="A12743" s="57">
        <v>51141523</v>
      </c>
      <c r="B12743" s="58" t="s">
        <v>2305</v>
      </c>
    </row>
    <row r="12744" spans="1:2" x14ac:dyDescent="0.25">
      <c r="A12744" s="57">
        <v>51141524</v>
      </c>
      <c r="B12744" s="58" t="s">
        <v>4440</v>
      </c>
    </row>
    <row r="12745" spans="1:2" x14ac:dyDescent="0.25">
      <c r="A12745" s="57">
        <v>51141525</v>
      </c>
      <c r="B12745" s="58" t="s">
        <v>15638</v>
      </c>
    </row>
    <row r="12746" spans="1:2" x14ac:dyDescent="0.25">
      <c r="A12746" s="57">
        <v>51141526</v>
      </c>
      <c r="B12746" s="58" t="s">
        <v>3259</v>
      </c>
    </row>
    <row r="12747" spans="1:2" x14ac:dyDescent="0.25">
      <c r="A12747" s="57">
        <v>51141527</v>
      </c>
      <c r="B12747" s="58" t="s">
        <v>4159</v>
      </c>
    </row>
    <row r="12748" spans="1:2" x14ac:dyDescent="0.25">
      <c r="A12748" s="57">
        <v>51141528</v>
      </c>
      <c r="B12748" s="58" t="s">
        <v>7013</v>
      </c>
    </row>
    <row r="12749" spans="1:2" x14ac:dyDescent="0.25">
      <c r="A12749" s="57">
        <v>51141529</v>
      </c>
      <c r="B12749" s="58" t="s">
        <v>16259</v>
      </c>
    </row>
    <row r="12750" spans="1:2" x14ac:dyDescent="0.25">
      <c r="A12750" s="57">
        <v>51141530</v>
      </c>
      <c r="B12750" s="58" t="s">
        <v>3034</v>
      </c>
    </row>
    <row r="12751" spans="1:2" x14ac:dyDescent="0.25">
      <c r="A12751" s="57">
        <v>51141531</v>
      </c>
      <c r="B12751" s="58" t="s">
        <v>803</v>
      </c>
    </row>
    <row r="12752" spans="1:2" x14ac:dyDescent="0.25">
      <c r="A12752" s="57">
        <v>51141532</v>
      </c>
      <c r="B12752" s="58" t="s">
        <v>11229</v>
      </c>
    </row>
    <row r="12753" spans="1:2" x14ac:dyDescent="0.25">
      <c r="A12753" s="57">
        <v>51141533</v>
      </c>
      <c r="B12753" s="58" t="s">
        <v>5676</v>
      </c>
    </row>
    <row r="12754" spans="1:2" x14ac:dyDescent="0.25">
      <c r="A12754" s="57">
        <v>51141601</v>
      </c>
      <c r="B12754" s="58" t="s">
        <v>277</v>
      </c>
    </row>
    <row r="12755" spans="1:2" x14ac:dyDescent="0.25">
      <c r="A12755" s="57">
        <v>51141602</v>
      </c>
      <c r="B12755" s="58" t="s">
        <v>7670</v>
      </c>
    </row>
    <row r="12756" spans="1:2" x14ac:dyDescent="0.25">
      <c r="A12756" s="57">
        <v>51141603</v>
      </c>
      <c r="B12756" s="58" t="s">
        <v>10898</v>
      </c>
    </row>
    <row r="12757" spans="1:2" x14ac:dyDescent="0.25">
      <c r="A12757" s="57">
        <v>51141604</v>
      </c>
      <c r="B12757" s="58" t="s">
        <v>7377</v>
      </c>
    </row>
    <row r="12758" spans="1:2" x14ac:dyDescent="0.25">
      <c r="A12758" s="57">
        <v>51141605</v>
      </c>
      <c r="B12758" s="58" t="s">
        <v>8730</v>
      </c>
    </row>
    <row r="12759" spans="1:2" x14ac:dyDescent="0.25">
      <c r="A12759" s="57">
        <v>51141606</v>
      </c>
      <c r="B12759" s="58" t="s">
        <v>13847</v>
      </c>
    </row>
    <row r="12760" spans="1:2" x14ac:dyDescent="0.25">
      <c r="A12760" s="57">
        <v>51141607</v>
      </c>
      <c r="B12760" s="58" t="s">
        <v>3193</v>
      </c>
    </row>
    <row r="12761" spans="1:2" x14ac:dyDescent="0.25">
      <c r="A12761" s="57">
        <v>51141608</v>
      </c>
      <c r="B12761" s="58" t="s">
        <v>14737</v>
      </c>
    </row>
    <row r="12762" spans="1:2" x14ac:dyDescent="0.25">
      <c r="A12762" s="57">
        <v>51141609</v>
      </c>
      <c r="B12762" s="58" t="s">
        <v>7167</v>
      </c>
    </row>
    <row r="12763" spans="1:2" x14ac:dyDescent="0.25">
      <c r="A12763" s="57">
        <v>51141610</v>
      </c>
      <c r="B12763" s="58" t="s">
        <v>12109</v>
      </c>
    </row>
    <row r="12764" spans="1:2" x14ac:dyDescent="0.25">
      <c r="A12764" s="57">
        <v>51141611</v>
      </c>
      <c r="B12764" s="58" t="s">
        <v>8373</v>
      </c>
    </row>
    <row r="12765" spans="1:2" x14ac:dyDescent="0.25">
      <c r="A12765" s="57">
        <v>51141612</v>
      </c>
      <c r="B12765" s="58" t="s">
        <v>15947</v>
      </c>
    </row>
    <row r="12766" spans="1:2" x14ac:dyDescent="0.25">
      <c r="A12766" s="57">
        <v>51141613</v>
      </c>
      <c r="B12766" s="58" t="s">
        <v>18234</v>
      </c>
    </row>
    <row r="12767" spans="1:2" x14ac:dyDescent="0.25">
      <c r="A12767" s="57">
        <v>51141614</v>
      </c>
      <c r="B12767" s="58" t="s">
        <v>3130</v>
      </c>
    </row>
    <row r="12768" spans="1:2" x14ac:dyDescent="0.25">
      <c r="A12768" s="57">
        <v>51141615</v>
      </c>
      <c r="B12768" s="58" t="s">
        <v>10452</v>
      </c>
    </row>
    <row r="12769" spans="1:2" x14ac:dyDescent="0.25">
      <c r="A12769" s="57">
        <v>51141616</v>
      </c>
      <c r="B12769" s="58" t="s">
        <v>14649</v>
      </c>
    </row>
    <row r="12770" spans="1:2" x14ac:dyDescent="0.25">
      <c r="A12770" s="57">
        <v>51141617</v>
      </c>
      <c r="B12770" s="58" t="s">
        <v>6578</v>
      </c>
    </row>
    <row r="12771" spans="1:2" x14ac:dyDescent="0.25">
      <c r="A12771" s="57">
        <v>51141618</v>
      </c>
      <c r="B12771" s="58" t="s">
        <v>4588</v>
      </c>
    </row>
    <row r="12772" spans="1:2" x14ac:dyDescent="0.25">
      <c r="A12772" s="57">
        <v>51141619</v>
      </c>
      <c r="B12772" s="58" t="s">
        <v>8753</v>
      </c>
    </row>
    <row r="12773" spans="1:2" x14ac:dyDescent="0.25">
      <c r="A12773" s="57">
        <v>51141620</v>
      </c>
      <c r="B12773" s="58" t="s">
        <v>14075</v>
      </c>
    </row>
    <row r="12774" spans="1:2" x14ac:dyDescent="0.25">
      <c r="A12774" s="57">
        <v>51141621</v>
      </c>
      <c r="B12774" s="58" t="s">
        <v>3426</v>
      </c>
    </row>
    <row r="12775" spans="1:2" x14ac:dyDescent="0.25">
      <c r="A12775" s="57">
        <v>51141622</v>
      </c>
      <c r="B12775" s="58" t="s">
        <v>5041</v>
      </c>
    </row>
    <row r="12776" spans="1:2" x14ac:dyDescent="0.25">
      <c r="A12776" s="57">
        <v>51141623</v>
      </c>
      <c r="B12776" s="58" t="s">
        <v>8467</v>
      </c>
    </row>
    <row r="12777" spans="1:2" x14ac:dyDescent="0.25">
      <c r="A12777" s="57">
        <v>51141624</v>
      </c>
      <c r="B12777" s="58" t="s">
        <v>83</v>
      </c>
    </row>
    <row r="12778" spans="1:2" x14ac:dyDescent="0.25">
      <c r="A12778" s="57">
        <v>51141625</v>
      </c>
      <c r="B12778" s="58" t="s">
        <v>5409</v>
      </c>
    </row>
    <row r="12779" spans="1:2" x14ac:dyDescent="0.25">
      <c r="A12779" s="57">
        <v>51141626</v>
      </c>
      <c r="B12779" s="58" t="s">
        <v>6244</v>
      </c>
    </row>
    <row r="12780" spans="1:2" x14ac:dyDescent="0.25">
      <c r="A12780" s="57">
        <v>51141627</v>
      </c>
      <c r="B12780" s="58" t="s">
        <v>14597</v>
      </c>
    </row>
    <row r="12781" spans="1:2" x14ac:dyDescent="0.25">
      <c r="A12781" s="57">
        <v>51141628</v>
      </c>
      <c r="B12781" s="58" t="s">
        <v>393</v>
      </c>
    </row>
    <row r="12782" spans="1:2" x14ac:dyDescent="0.25">
      <c r="A12782" s="57">
        <v>51141629</v>
      </c>
      <c r="B12782" s="58" t="s">
        <v>5069</v>
      </c>
    </row>
    <row r="12783" spans="1:2" x14ac:dyDescent="0.25">
      <c r="A12783" s="57">
        <v>51141630</v>
      </c>
      <c r="B12783" s="58" t="s">
        <v>17795</v>
      </c>
    </row>
    <row r="12784" spans="1:2" x14ac:dyDescent="0.25">
      <c r="A12784" s="57">
        <v>51141631</v>
      </c>
      <c r="B12784" s="58" t="s">
        <v>5796</v>
      </c>
    </row>
    <row r="12785" spans="1:2" x14ac:dyDescent="0.25">
      <c r="A12785" s="57">
        <v>51141632</v>
      </c>
      <c r="B12785" s="58" t="s">
        <v>12839</v>
      </c>
    </row>
    <row r="12786" spans="1:2" x14ac:dyDescent="0.25">
      <c r="A12786" s="57">
        <v>51141633</v>
      </c>
      <c r="B12786" s="58" t="s">
        <v>15667</v>
      </c>
    </row>
    <row r="12787" spans="1:2" x14ac:dyDescent="0.25">
      <c r="A12787" s="57">
        <v>51141701</v>
      </c>
      <c r="B12787" s="58" t="s">
        <v>15846</v>
      </c>
    </row>
    <row r="12788" spans="1:2" x14ac:dyDescent="0.25">
      <c r="A12788" s="57">
        <v>51141702</v>
      </c>
      <c r="B12788" s="58" t="s">
        <v>15089</v>
      </c>
    </row>
    <row r="12789" spans="1:2" x14ac:dyDescent="0.25">
      <c r="A12789" s="57">
        <v>51141703</v>
      </c>
      <c r="B12789" s="58" t="s">
        <v>3257</v>
      </c>
    </row>
    <row r="12790" spans="1:2" x14ac:dyDescent="0.25">
      <c r="A12790" s="57">
        <v>51141704</v>
      </c>
      <c r="B12790" s="58" t="s">
        <v>2691</v>
      </c>
    </row>
    <row r="12791" spans="1:2" x14ac:dyDescent="0.25">
      <c r="A12791" s="57">
        <v>51141705</v>
      </c>
      <c r="B12791" s="58" t="s">
        <v>1214</v>
      </c>
    </row>
    <row r="12792" spans="1:2" x14ac:dyDescent="0.25">
      <c r="A12792" s="57">
        <v>51141706</v>
      </c>
      <c r="B12792" s="58" t="s">
        <v>15231</v>
      </c>
    </row>
    <row r="12793" spans="1:2" x14ac:dyDescent="0.25">
      <c r="A12793" s="57">
        <v>51141707</v>
      </c>
      <c r="B12793" s="58" t="s">
        <v>16050</v>
      </c>
    </row>
    <row r="12794" spans="1:2" x14ac:dyDescent="0.25">
      <c r="A12794" s="57">
        <v>51141708</v>
      </c>
      <c r="B12794" s="58" t="s">
        <v>17175</v>
      </c>
    </row>
    <row r="12795" spans="1:2" x14ac:dyDescent="0.25">
      <c r="A12795" s="57">
        <v>51141709</v>
      </c>
      <c r="B12795" s="58" t="s">
        <v>16464</v>
      </c>
    </row>
    <row r="12796" spans="1:2" x14ac:dyDescent="0.25">
      <c r="A12796" s="57">
        <v>51141710</v>
      </c>
      <c r="B12796" s="58" t="s">
        <v>1619</v>
      </c>
    </row>
    <row r="12797" spans="1:2" x14ac:dyDescent="0.25">
      <c r="A12797" s="57">
        <v>51141711</v>
      </c>
      <c r="B12797" s="58" t="s">
        <v>513</v>
      </c>
    </row>
    <row r="12798" spans="1:2" x14ac:dyDescent="0.25">
      <c r="A12798" s="57">
        <v>51141712</v>
      </c>
      <c r="B12798" s="58" t="s">
        <v>8707</v>
      </c>
    </row>
    <row r="12799" spans="1:2" x14ac:dyDescent="0.25">
      <c r="A12799" s="57">
        <v>51141713</v>
      </c>
      <c r="B12799" s="58" t="s">
        <v>3454</v>
      </c>
    </row>
    <row r="12800" spans="1:2" x14ac:dyDescent="0.25">
      <c r="A12800" s="57">
        <v>51141714</v>
      </c>
      <c r="B12800" s="58" t="s">
        <v>18167</v>
      </c>
    </row>
    <row r="12801" spans="1:2" x14ac:dyDescent="0.25">
      <c r="A12801" s="57">
        <v>51141715</v>
      </c>
      <c r="B12801" s="58" t="s">
        <v>871</v>
      </c>
    </row>
    <row r="12802" spans="1:2" x14ac:dyDescent="0.25">
      <c r="A12802" s="57">
        <v>51141716</v>
      </c>
      <c r="B12802" s="58" t="s">
        <v>16850</v>
      </c>
    </row>
    <row r="12803" spans="1:2" x14ac:dyDescent="0.25">
      <c r="A12803" s="57">
        <v>51141717</v>
      </c>
      <c r="B12803" s="58" t="s">
        <v>1808</v>
      </c>
    </row>
    <row r="12804" spans="1:2" x14ac:dyDescent="0.25">
      <c r="A12804" s="57">
        <v>51141718</v>
      </c>
      <c r="B12804" s="58" t="s">
        <v>348</v>
      </c>
    </row>
    <row r="12805" spans="1:2" x14ac:dyDescent="0.25">
      <c r="A12805" s="57">
        <v>51141719</v>
      </c>
      <c r="B12805" s="58" t="s">
        <v>7323</v>
      </c>
    </row>
    <row r="12806" spans="1:2" x14ac:dyDescent="0.25">
      <c r="A12806" s="57">
        <v>51141720</v>
      </c>
      <c r="B12806" s="58" t="s">
        <v>10792</v>
      </c>
    </row>
    <row r="12807" spans="1:2" x14ac:dyDescent="0.25">
      <c r="A12807" s="57">
        <v>51141721</v>
      </c>
      <c r="B12807" s="58" t="s">
        <v>18417</v>
      </c>
    </row>
    <row r="12808" spans="1:2" x14ac:dyDescent="0.25">
      <c r="A12808" s="57">
        <v>51141722</v>
      </c>
      <c r="B12808" s="58" t="s">
        <v>17026</v>
      </c>
    </row>
    <row r="12809" spans="1:2" x14ac:dyDescent="0.25">
      <c r="A12809" s="57">
        <v>51141723</v>
      </c>
      <c r="B12809" s="58" t="s">
        <v>14607</v>
      </c>
    </row>
    <row r="12810" spans="1:2" x14ac:dyDescent="0.25">
      <c r="A12810" s="57">
        <v>51141724</v>
      </c>
      <c r="B12810" s="58" t="s">
        <v>17140</v>
      </c>
    </row>
    <row r="12811" spans="1:2" x14ac:dyDescent="0.25">
      <c r="A12811" s="57">
        <v>51141725</v>
      </c>
      <c r="B12811" s="58" t="s">
        <v>975</v>
      </c>
    </row>
    <row r="12812" spans="1:2" x14ac:dyDescent="0.25">
      <c r="A12812" s="57">
        <v>51141726</v>
      </c>
      <c r="B12812" s="58" t="s">
        <v>5046</v>
      </c>
    </row>
    <row r="12813" spans="1:2" x14ac:dyDescent="0.25">
      <c r="A12813" s="57">
        <v>51141727</v>
      </c>
      <c r="B12813" s="58" t="s">
        <v>17931</v>
      </c>
    </row>
    <row r="12814" spans="1:2" x14ac:dyDescent="0.25">
      <c r="A12814" s="57">
        <v>51141728</v>
      </c>
      <c r="B12814" s="58" t="s">
        <v>15208</v>
      </c>
    </row>
    <row r="12815" spans="1:2" x14ac:dyDescent="0.25">
      <c r="A12815" s="57">
        <v>51141729</v>
      </c>
      <c r="B12815" s="58" t="s">
        <v>7056</v>
      </c>
    </row>
    <row r="12816" spans="1:2" x14ac:dyDescent="0.25">
      <c r="A12816" s="57">
        <v>51141801</v>
      </c>
      <c r="B12816" s="58" t="s">
        <v>1986</v>
      </c>
    </row>
    <row r="12817" spans="1:2" x14ac:dyDescent="0.25">
      <c r="A12817" s="57">
        <v>51141802</v>
      </c>
      <c r="B12817" s="58" t="s">
        <v>12789</v>
      </c>
    </row>
    <row r="12818" spans="1:2" x14ac:dyDescent="0.25">
      <c r="A12818" s="57">
        <v>51141803</v>
      </c>
      <c r="B12818" s="58" t="s">
        <v>3908</v>
      </c>
    </row>
    <row r="12819" spans="1:2" x14ac:dyDescent="0.25">
      <c r="A12819" s="57">
        <v>51141804</v>
      </c>
      <c r="B12819" s="58" t="s">
        <v>10310</v>
      </c>
    </row>
    <row r="12820" spans="1:2" x14ac:dyDescent="0.25">
      <c r="A12820" s="57">
        <v>51141805</v>
      </c>
      <c r="B12820" s="58" t="s">
        <v>14814</v>
      </c>
    </row>
    <row r="12821" spans="1:2" x14ac:dyDescent="0.25">
      <c r="A12821" s="57">
        <v>51141806</v>
      </c>
      <c r="B12821" s="58" t="s">
        <v>11926</v>
      </c>
    </row>
    <row r="12822" spans="1:2" x14ac:dyDescent="0.25">
      <c r="A12822" s="57">
        <v>51141807</v>
      </c>
      <c r="B12822" s="58" t="s">
        <v>11594</v>
      </c>
    </row>
    <row r="12823" spans="1:2" x14ac:dyDescent="0.25">
      <c r="A12823" s="57">
        <v>51141808</v>
      </c>
      <c r="B12823" s="58" t="s">
        <v>11430</v>
      </c>
    </row>
    <row r="12824" spans="1:2" x14ac:dyDescent="0.25">
      <c r="A12824" s="57">
        <v>51141809</v>
      </c>
      <c r="B12824" s="58" t="s">
        <v>6018</v>
      </c>
    </row>
    <row r="12825" spans="1:2" x14ac:dyDescent="0.25">
      <c r="A12825" s="57">
        <v>51141810</v>
      </c>
      <c r="B12825" s="58" t="s">
        <v>2704</v>
      </c>
    </row>
    <row r="12826" spans="1:2" x14ac:dyDescent="0.25">
      <c r="A12826" s="57">
        <v>51141811</v>
      </c>
      <c r="B12826" s="58" t="s">
        <v>14987</v>
      </c>
    </row>
    <row r="12827" spans="1:2" x14ac:dyDescent="0.25">
      <c r="A12827" s="57">
        <v>51141812</v>
      </c>
      <c r="B12827" s="58" t="s">
        <v>11438</v>
      </c>
    </row>
    <row r="12828" spans="1:2" x14ac:dyDescent="0.25">
      <c r="A12828" s="57">
        <v>51141813</v>
      </c>
      <c r="B12828" s="58" t="s">
        <v>6776</v>
      </c>
    </row>
    <row r="12829" spans="1:2" x14ac:dyDescent="0.25">
      <c r="A12829" s="57">
        <v>51141814</v>
      </c>
      <c r="B12829" s="58" t="s">
        <v>2726</v>
      </c>
    </row>
    <row r="12830" spans="1:2" x14ac:dyDescent="0.25">
      <c r="A12830" s="57">
        <v>51141815</v>
      </c>
      <c r="B12830" s="58" t="s">
        <v>6171</v>
      </c>
    </row>
    <row r="12831" spans="1:2" x14ac:dyDescent="0.25">
      <c r="A12831" s="57">
        <v>51141816</v>
      </c>
      <c r="B12831" s="58" t="s">
        <v>6987</v>
      </c>
    </row>
    <row r="12832" spans="1:2" x14ac:dyDescent="0.25">
      <c r="A12832" s="57">
        <v>51141817</v>
      </c>
      <c r="B12832" s="58" t="s">
        <v>2066</v>
      </c>
    </row>
    <row r="12833" spans="1:2" x14ac:dyDescent="0.25">
      <c r="A12833" s="57">
        <v>51141818</v>
      </c>
      <c r="B12833" s="58" t="s">
        <v>13672</v>
      </c>
    </row>
    <row r="12834" spans="1:2" x14ac:dyDescent="0.25">
      <c r="A12834" s="57">
        <v>51141819</v>
      </c>
      <c r="B12834" s="58" t="s">
        <v>6761</v>
      </c>
    </row>
    <row r="12835" spans="1:2" x14ac:dyDescent="0.25">
      <c r="A12835" s="57">
        <v>51141820</v>
      </c>
      <c r="B12835" s="58" t="s">
        <v>9318</v>
      </c>
    </row>
    <row r="12836" spans="1:2" x14ac:dyDescent="0.25">
      <c r="A12836" s="57">
        <v>51141821</v>
      </c>
      <c r="B12836" s="58" t="s">
        <v>6041</v>
      </c>
    </row>
    <row r="12837" spans="1:2" x14ac:dyDescent="0.25">
      <c r="A12837" s="57">
        <v>51141822</v>
      </c>
      <c r="B12837" s="58" t="s">
        <v>13006</v>
      </c>
    </row>
    <row r="12838" spans="1:2" x14ac:dyDescent="0.25">
      <c r="A12838" s="57">
        <v>51141903</v>
      </c>
      <c r="B12838" s="58" t="s">
        <v>13668</v>
      </c>
    </row>
    <row r="12839" spans="1:2" x14ac:dyDescent="0.25">
      <c r="A12839" s="57">
        <v>51141904</v>
      </c>
      <c r="B12839" s="58" t="s">
        <v>10834</v>
      </c>
    </row>
    <row r="12840" spans="1:2" x14ac:dyDescent="0.25">
      <c r="A12840" s="57">
        <v>51141907</v>
      </c>
      <c r="B12840" s="58" t="s">
        <v>18464</v>
      </c>
    </row>
    <row r="12841" spans="1:2" x14ac:dyDescent="0.25">
      <c r="A12841" s="57">
        <v>51141908</v>
      </c>
      <c r="B12841" s="58" t="s">
        <v>10230</v>
      </c>
    </row>
    <row r="12842" spans="1:2" x14ac:dyDescent="0.25">
      <c r="A12842" s="57">
        <v>51141910</v>
      </c>
      <c r="B12842" s="58" t="s">
        <v>7448</v>
      </c>
    </row>
    <row r="12843" spans="1:2" x14ac:dyDescent="0.25">
      <c r="A12843" s="57">
        <v>51141911</v>
      </c>
      <c r="B12843" s="58" t="s">
        <v>6219</v>
      </c>
    </row>
    <row r="12844" spans="1:2" x14ac:dyDescent="0.25">
      <c r="A12844" s="57">
        <v>51141912</v>
      </c>
      <c r="B12844" s="58" t="s">
        <v>3794</v>
      </c>
    </row>
    <row r="12845" spans="1:2" x14ac:dyDescent="0.25">
      <c r="A12845" s="57">
        <v>51141913</v>
      </c>
      <c r="B12845" s="58" t="s">
        <v>10972</v>
      </c>
    </row>
    <row r="12846" spans="1:2" x14ac:dyDescent="0.25">
      <c r="A12846" s="57">
        <v>51141914</v>
      </c>
      <c r="B12846" s="58" t="s">
        <v>18486</v>
      </c>
    </row>
    <row r="12847" spans="1:2" x14ac:dyDescent="0.25">
      <c r="A12847" s="57">
        <v>51141915</v>
      </c>
      <c r="B12847" s="58" t="s">
        <v>16080</v>
      </c>
    </row>
    <row r="12848" spans="1:2" x14ac:dyDescent="0.25">
      <c r="A12848" s="57">
        <v>51141916</v>
      </c>
      <c r="B12848" s="58" t="s">
        <v>7136</v>
      </c>
    </row>
    <row r="12849" spans="1:2" x14ac:dyDescent="0.25">
      <c r="A12849" s="57">
        <v>51141917</v>
      </c>
      <c r="B12849" s="58" t="s">
        <v>16379</v>
      </c>
    </row>
    <row r="12850" spans="1:2" x14ac:dyDescent="0.25">
      <c r="A12850" s="57">
        <v>51141918</v>
      </c>
      <c r="B12850" s="58" t="s">
        <v>10729</v>
      </c>
    </row>
    <row r="12851" spans="1:2" x14ac:dyDescent="0.25">
      <c r="A12851" s="57">
        <v>51141919</v>
      </c>
      <c r="B12851" s="58" t="s">
        <v>13536</v>
      </c>
    </row>
    <row r="12852" spans="1:2" x14ac:dyDescent="0.25">
      <c r="A12852" s="57">
        <v>51141920</v>
      </c>
      <c r="B12852" s="58" t="s">
        <v>14210</v>
      </c>
    </row>
    <row r="12853" spans="1:2" x14ac:dyDescent="0.25">
      <c r="A12853" s="57">
        <v>51141921</v>
      </c>
      <c r="B12853" s="58" t="s">
        <v>2094</v>
      </c>
    </row>
    <row r="12854" spans="1:2" x14ac:dyDescent="0.25">
      <c r="A12854" s="57">
        <v>51141922</v>
      </c>
      <c r="B12854" s="58" t="s">
        <v>16591</v>
      </c>
    </row>
    <row r="12855" spans="1:2" x14ac:dyDescent="0.25">
      <c r="A12855" s="57">
        <v>51142001</v>
      </c>
      <c r="B12855" s="58" t="s">
        <v>3140</v>
      </c>
    </row>
    <row r="12856" spans="1:2" x14ac:dyDescent="0.25">
      <c r="A12856" s="57">
        <v>51142002</v>
      </c>
      <c r="B12856" s="58" t="s">
        <v>2299</v>
      </c>
    </row>
    <row r="12857" spans="1:2" x14ac:dyDescent="0.25">
      <c r="A12857" s="57">
        <v>51142003</v>
      </c>
      <c r="B12857" s="58" t="s">
        <v>13503</v>
      </c>
    </row>
    <row r="12858" spans="1:2" x14ac:dyDescent="0.25">
      <c r="A12858" s="57">
        <v>51142004</v>
      </c>
      <c r="B12858" s="58" t="s">
        <v>3869</v>
      </c>
    </row>
    <row r="12859" spans="1:2" x14ac:dyDescent="0.25">
      <c r="A12859" s="57">
        <v>51142005</v>
      </c>
      <c r="B12859" s="58" t="s">
        <v>13998</v>
      </c>
    </row>
    <row r="12860" spans="1:2" x14ac:dyDescent="0.25">
      <c r="A12860" s="57">
        <v>51142006</v>
      </c>
      <c r="B12860" s="58" t="s">
        <v>15977</v>
      </c>
    </row>
    <row r="12861" spans="1:2" x14ac:dyDescent="0.25">
      <c r="A12861" s="57">
        <v>51142009</v>
      </c>
      <c r="B12861" s="58" t="s">
        <v>3516</v>
      </c>
    </row>
    <row r="12862" spans="1:2" x14ac:dyDescent="0.25">
      <c r="A12862" s="57">
        <v>51142010</v>
      </c>
      <c r="B12862" s="58" t="s">
        <v>5704</v>
      </c>
    </row>
    <row r="12863" spans="1:2" x14ac:dyDescent="0.25">
      <c r="A12863" s="57">
        <v>51142011</v>
      </c>
      <c r="B12863" s="58" t="s">
        <v>7239</v>
      </c>
    </row>
    <row r="12864" spans="1:2" x14ac:dyDescent="0.25">
      <c r="A12864" s="57">
        <v>51142012</v>
      </c>
      <c r="B12864" s="58" t="s">
        <v>16679</v>
      </c>
    </row>
    <row r="12865" spans="1:2" x14ac:dyDescent="0.25">
      <c r="A12865" s="57">
        <v>51142013</v>
      </c>
      <c r="B12865" s="58" t="s">
        <v>15527</v>
      </c>
    </row>
    <row r="12866" spans="1:2" x14ac:dyDescent="0.25">
      <c r="A12866" s="57">
        <v>51142014</v>
      </c>
      <c r="B12866" s="58" t="s">
        <v>4675</v>
      </c>
    </row>
    <row r="12867" spans="1:2" x14ac:dyDescent="0.25">
      <c r="A12867" s="57">
        <v>51142015</v>
      </c>
      <c r="B12867" s="58" t="s">
        <v>7971</v>
      </c>
    </row>
    <row r="12868" spans="1:2" x14ac:dyDescent="0.25">
      <c r="A12868" s="57">
        <v>51142016</v>
      </c>
      <c r="B12868" s="58" t="s">
        <v>7482</v>
      </c>
    </row>
    <row r="12869" spans="1:2" x14ac:dyDescent="0.25">
      <c r="A12869" s="57">
        <v>51142017</v>
      </c>
      <c r="B12869" s="58" t="s">
        <v>12363</v>
      </c>
    </row>
    <row r="12870" spans="1:2" x14ac:dyDescent="0.25">
      <c r="A12870" s="57">
        <v>51142018</v>
      </c>
      <c r="B12870" s="58" t="s">
        <v>8805</v>
      </c>
    </row>
    <row r="12871" spans="1:2" x14ac:dyDescent="0.25">
      <c r="A12871" s="57">
        <v>51142101</v>
      </c>
      <c r="B12871" s="58" t="s">
        <v>7469</v>
      </c>
    </row>
    <row r="12872" spans="1:2" x14ac:dyDescent="0.25">
      <c r="A12872" s="57">
        <v>51142102</v>
      </c>
      <c r="B12872" s="58" t="s">
        <v>18762</v>
      </c>
    </row>
    <row r="12873" spans="1:2" x14ac:dyDescent="0.25">
      <c r="A12873" s="57">
        <v>51142103</v>
      </c>
      <c r="B12873" s="58" t="s">
        <v>11055</v>
      </c>
    </row>
    <row r="12874" spans="1:2" x14ac:dyDescent="0.25">
      <c r="A12874" s="57">
        <v>51142104</v>
      </c>
      <c r="B12874" s="58" t="s">
        <v>2692</v>
      </c>
    </row>
    <row r="12875" spans="1:2" x14ac:dyDescent="0.25">
      <c r="A12875" s="57">
        <v>51142105</v>
      </c>
      <c r="B12875" s="58" t="s">
        <v>10268</v>
      </c>
    </row>
    <row r="12876" spans="1:2" x14ac:dyDescent="0.25">
      <c r="A12876" s="57">
        <v>51142106</v>
      </c>
      <c r="B12876" s="58" t="s">
        <v>6879</v>
      </c>
    </row>
    <row r="12877" spans="1:2" x14ac:dyDescent="0.25">
      <c r="A12877" s="57">
        <v>51142107</v>
      </c>
      <c r="B12877" s="58" t="s">
        <v>5090</v>
      </c>
    </row>
    <row r="12878" spans="1:2" x14ac:dyDescent="0.25">
      <c r="A12878" s="57">
        <v>51142108</v>
      </c>
      <c r="B12878" s="58" t="s">
        <v>16198</v>
      </c>
    </row>
    <row r="12879" spans="1:2" x14ac:dyDescent="0.25">
      <c r="A12879" s="57">
        <v>51142109</v>
      </c>
      <c r="B12879" s="58" t="s">
        <v>1846</v>
      </c>
    </row>
    <row r="12880" spans="1:2" x14ac:dyDescent="0.25">
      <c r="A12880" s="57">
        <v>51142110</v>
      </c>
      <c r="B12880" s="58" t="s">
        <v>6473</v>
      </c>
    </row>
    <row r="12881" spans="1:2" x14ac:dyDescent="0.25">
      <c r="A12881" s="57">
        <v>51142111</v>
      </c>
      <c r="B12881" s="58" t="s">
        <v>3452</v>
      </c>
    </row>
    <row r="12882" spans="1:2" x14ac:dyDescent="0.25">
      <c r="A12882" s="57">
        <v>51142112</v>
      </c>
      <c r="B12882" s="58" t="s">
        <v>6703</v>
      </c>
    </row>
    <row r="12883" spans="1:2" x14ac:dyDescent="0.25">
      <c r="A12883" s="57">
        <v>51142113</v>
      </c>
      <c r="B12883" s="58" t="s">
        <v>6147</v>
      </c>
    </row>
    <row r="12884" spans="1:2" x14ac:dyDescent="0.25">
      <c r="A12884" s="57">
        <v>51142114</v>
      </c>
      <c r="B12884" s="58" t="s">
        <v>15765</v>
      </c>
    </row>
    <row r="12885" spans="1:2" x14ac:dyDescent="0.25">
      <c r="A12885" s="57">
        <v>51142116</v>
      </c>
      <c r="B12885" s="58" t="s">
        <v>15884</v>
      </c>
    </row>
    <row r="12886" spans="1:2" x14ac:dyDescent="0.25">
      <c r="A12886" s="57">
        <v>51142117</v>
      </c>
      <c r="B12886" s="58" t="s">
        <v>15100</v>
      </c>
    </row>
    <row r="12887" spans="1:2" x14ac:dyDescent="0.25">
      <c r="A12887" s="57">
        <v>51142118</v>
      </c>
      <c r="B12887" s="58" t="s">
        <v>10769</v>
      </c>
    </row>
    <row r="12888" spans="1:2" x14ac:dyDescent="0.25">
      <c r="A12888" s="57">
        <v>51142119</v>
      </c>
      <c r="B12888" s="58" t="s">
        <v>9119</v>
      </c>
    </row>
    <row r="12889" spans="1:2" x14ac:dyDescent="0.25">
      <c r="A12889" s="57">
        <v>51142120</v>
      </c>
      <c r="B12889" s="58" t="s">
        <v>16014</v>
      </c>
    </row>
    <row r="12890" spans="1:2" x14ac:dyDescent="0.25">
      <c r="A12890" s="57">
        <v>51142121</v>
      </c>
      <c r="B12890" s="58" t="s">
        <v>14378</v>
      </c>
    </row>
    <row r="12891" spans="1:2" x14ac:dyDescent="0.25">
      <c r="A12891" s="57">
        <v>51142122</v>
      </c>
      <c r="B12891" s="58" t="s">
        <v>13150</v>
      </c>
    </row>
    <row r="12892" spans="1:2" x14ac:dyDescent="0.25">
      <c r="A12892" s="57">
        <v>51142123</v>
      </c>
      <c r="B12892" s="58" t="s">
        <v>10198</v>
      </c>
    </row>
    <row r="12893" spans="1:2" x14ac:dyDescent="0.25">
      <c r="A12893" s="57">
        <v>51142124</v>
      </c>
      <c r="B12893" s="58" t="s">
        <v>16216</v>
      </c>
    </row>
    <row r="12894" spans="1:2" x14ac:dyDescent="0.25">
      <c r="A12894" s="57">
        <v>51142125</v>
      </c>
      <c r="B12894" s="58" t="s">
        <v>11847</v>
      </c>
    </row>
    <row r="12895" spans="1:2" x14ac:dyDescent="0.25">
      <c r="A12895" s="57">
        <v>51142126</v>
      </c>
      <c r="B12895" s="58" t="s">
        <v>17167</v>
      </c>
    </row>
    <row r="12896" spans="1:2" x14ac:dyDescent="0.25">
      <c r="A12896" s="57">
        <v>51142127</v>
      </c>
      <c r="B12896" s="58" t="s">
        <v>16630</v>
      </c>
    </row>
    <row r="12897" spans="1:2" x14ac:dyDescent="0.25">
      <c r="A12897" s="57">
        <v>51142128</v>
      </c>
      <c r="B12897" s="58" t="s">
        <v>13080</v>
      </c>
    </row>
    <row r="12898" spans="1:2" x14ac:dyDescent="0.25">
      <c r="A12898" s="57">
        <v>51142129</v>
      </c>
      <c r="B12898" s="58" t="s">
        <v>10123</v>
      </c>
    </row>
    <row r="12899" spans="1:2" x14ac:dyDescent="0.25">
      <c r="A12899" s="57">
        <v>51142130</v>
      </c>
      <c r="B12899" s="58" t="s">
        <v>1981</v>
      </c>
    </row>
    <row r="12900" spans="1:2" x14ac:dyDescent="0.25">
      <c r="A12900" s="57">
        <v>51142131</v>
      </c>
      <c r="B12900" s="58" t="s">
        <v>16144</v>
      </c>
    </row>
    <row r="12901" spans="1:2" x14ac:dyDescent="0.25">
      <c r="A12901" s="57">
        <v>51142132</v>
      </c>
      <c r="B12901" s="58" t="s">
        <v>486</v>
      </c>
    </row>
    <row r="12902" spans="1:2" x14ac:dyDescent="0.25">
      <c r="A12902" s="57">
        <v>51142133</v>
      </c>
      <c r="B12902" s="58" t="s">
        <v>10630</v>
      </c>
    </row>
    <row r="12903" spans="1:2" x14ac:dyDescent="0.25">
      <c r="A12903" s="57">
        <v>51142134</v>
      </c>
      <c r="B12903" s="58" t="s">
        <v>3068</v>
      </c>
    </row>
    <row r="12904" spans="1:2" x14ac:dyDescent="0.25">
      <c r="A12904" s="57">
        <v>51142135</v>
      </c>
      <c r="B12904" s="58" t="s">
        <v>8944</v>
      </c>
    </row>
    <row r="12905" spans="1:2" x14ac:dyDescent="0.25">
      <c r="A12905" s="57">
        <v>51142136</v>
      </c>
      <c r="B12905" s="58" t="s">
        <v>545</v>
      </c>
    </row>
    <row r="12906" spans="1:2" x14ac:dyDescent="0.25">
      <c r="A12906" s="57">
        <v>51142137</v>
      </c>
      <c r="B12906" s="58" t="s">
        <v>10227</v>
      </c>
    </row>
    <row r="12907" spans="1:2" x14ac:dyDescent="0.25">
      <c r="A12907" s="57">
        <v>51142138</v>
      </c>
      <c r="B12907" s="58" t="s">
        <v>3499</v>
      </c>
    </row>
    <row r="12908" spans="1:2" x14ac:dyDescent="0.25">
      <c r="A12908" s="57">
        <v>51142139</v>
      </c>
      <c r="B12908" s="58" t="s">
        <v>8168</v>
      </c>
    </row>
    <row r="12909" spans="1:2" x14ac:dyDescent="0.25">
      <c r="A12909" s="57">
        <v>51142140</v>
      </c>
      <c r="B12909" s="58" t="s">
        <v>11572</v>
      </c>
    </row>
    <row r="12910" spans="1:2" x14ac:dyDescent="0.25">
      <c r="A12910" s="57">
        <v>51142141</v>
      </c>
      <c r="B12910" s="58" t="s">
        <v>1548</v>
      </c>
    </row>
    <row r="12911" spans="1:2" x14ac:dyDescent="0.25">
      <c r="A12911" s="57">
        <v>51142142</v>
      </c>
      <c r="B12911" s="58" t="s">
        <v>15187</v>
      </c>
    </row>
    <row r="12912" spans="1:2" x14ac:dyDescent="0.25">
      <c r="A12912" s="57">
        <v>51142143</v>
      </c>
      <c r="B12912" s="58" t="s">
        <v>2875</v>
      </c>
    </row>
    <row r="12913" spans="1:2" x14ac:dyDescent="0.25">
      <c r="A12913" s="57">
        <v>51142144</v>
      </c>
      <c r="B12913" s="58" t="s">
        <v>9660</v>
      </c>
    </row>
    <row r="12914" spans="1:2" x14ac:dyDescent="0.25">
      <c r="A12914" s="57">
        <v>51142145</v>
      </c>
      <c r="B12914" s="58" t="s">
        <v>11938</v>
      </c>
    </row>
    <row r="12915" spans="1:2" x14ac:dyDescent="0.25">
      <c r="A12915" s="57">
        <v>51142146</v>
      </c>
      <c r="B12915" s="58" t="s">
        <v>10001</v>
      </c>
    </row>
    <row r="12916" spans="1:2" x14ac:dyDescent="0.25">
      <c r="A12916" s="57">
        <v>51142147</v>
      </c>
      <c r="B12916" s="58" t="s">
        <v>5957</v>
      </c>
    </row>
    <row r="12917" spans="1:2" x14ac:dyDescent="0.25">
      <c r="A12917" s="57">
        <v>51142148</v>
      </c>
      <c r="B12917" s="58" t="s">
        <v>16130</v>
      </c>
    </row>
    <row r="12918" spans="1:2" x14ac:dyDescent="0.25">
      <c r="A12918" s="57">
        <v>51142149</v>
      </c>
      <c r="B12918" s="58" t="s">
        <v>8889</v>
      </c>
    </row>
    <row r="12919" spans="1:2" x14ac:dyDescent="0.25">
      <c r="A12919" s="57">
        <v>51142201</v>
      </c>
      <c r="B12919" s="58" t="s">
        <v>4196</v>
      </c>
    </row>
    <row r="12920" spans="1:2" x14ac:dyDescent="0.25">
      <c r="A12920" s="57">
        <v>51142202</v>
      </c>
      <c r="B12920" s="58" t="s">
        <v>8455</v>
      </c>
    </row>
    <row r="12921" spans="1:2" x14ac:dyDescent="0.25">
      <c r="A12921" s="57">
        <v>51142203</v>
      </c>
      <c r="B12921" s="58" t="s">
        <v>11860</v>
      </c>
    </row>
    <row r="12922" spans="1:2" x14ac:dyDescent="0.25">
      <c r="A12922" s="57">
        <v>51142205</v>
      </c>
      <c r="B12922" s="58" t="s">
        <v>6636</v>
      </c>
    </row>
    <row r="12923" spans="1:2" x14ac:dyDescent="0.25">
      <c r="A12923" s="57">
        <v>51142206</v>
      </c>
      <c r="B12923" s="58" t="s">
        <v>11879</v>
      </c>
    </row>
    <row r="12924" spans="1:2" x14ac:dyDescent="0.25">
      <c r="A12924" s="57">
        <v>51142207</v>
      </c>
      <c r="B12924" s="58" t="s">
        <v>10636</v>
      </c>
    </row>
    <row r="12925" spans="1:2" x14ac:dyDescent="0.25">
      <c r="A12925" s="57">
        <v>51142208</v>
      </c>
      <c r="B12925" s="58" t="s">
        <v>2675</v>
      </c>
    </row>
    <row r="12926" spans="1:2" x14ac:dyDescent="0.25">
      <c r="A12926" s="57">
        <v>51142209</v>
      </c>
      <c r="B12926" s="58" t="s">
        <v>16108</v>
      </c>
    </row>
    <row r="12927" spans="1:2" x14ac:dyDescent="0.25">
      <c r="A12927" s="57">
        <v>51142210</v>
      </c>
      <c r="B12927" s="58" t="s">
        <v>15213</v>
      </c>
    </row>
    <row r="12928" spans="1:2" x14ac:dyDescent="0.25">
      <c r="A12928" s="57">
        <v>51142211</v>
      </c>
      <c r="B12928" s="58" t="s">
        <v>6698</v>
      </c>
    </row>
    <row r="12929" spans="1:2" x14ac:dyDescent="0.25">
      <c r="A12929" s="57">
        <v>51142212</v>
      </c>
      <c r="B12929" s="58" t="s">
        <v>10709</v>
      </c>
    </row>
    <row r="12930" spans="1:2" x14ac:dyDescent="0.25">
      <c r="A12930" s="57">
        <v>51142213</v>
      </c>
      <c r="B12930" s="58" t="s">
        <v>7203</v>
      </c>
    </row>
    <row r="12931" spans="1:2" x14ac:dyDescent="0.25">
      <c r="A12931" s="57">
        <v>51142214</v>
      </c>
      <c r="B12931" s="58" t="s">
        <v>10944</v>
      </c>
    </row>
    <row r="12932" spans="1:2" x14ac:dyDescent="0.25">
      <c r="A12932" s="57">
        <v>51142215</v>
      </c>
      <c r="B12932" s="58" t="s">
        <v>445</v>
      </c>
    </row>
    <row r="12933" spans="1:2" x14ac:dyDescent="0.25">
      <c r="A12933" s="57">
        <v>51142216</v>
      </c>
      <c r="B12933" s="58" t="s">
        <v>10556</v>
      </c>
    </row>
    <row r="12934" spans="1:2" x14ac:dyDescent="0.25">
      <c r="A12934" s="57">
        <v>51142217</v>
      </c>
      <c r="B12934" s="58" t="s">
        <v>7509</v>
      </c>
    </row>
    <row r="12935" spans="1:2" x14ac:dyDescent="0.25">
      <c r="A12935" s="57">
        <v>51142218</v>
      </c>
      <c r="B12935" s="58" t="s">
        <v>2329</v>
      </c>
    </row>
    <row r="12936" spans="1:2" x14ac:dyDescent="0.25">
      <c r="A12936" s="57">
        <v>51142219</v>
      </c>
      <c r="B12936" s="58" t="s">
        <v>5232</v>
      </c>
    </row>
    <row r="12937" spans="1:2" x14ac:dyDescent="0.25">
      <c r="A12937" s="57">
        <v>51142220</v>
      </c>
      <c r="B12937" s="58" t="s">
        <v>1706</v>
      </c>
    </row>
    <row r="12938" spans="1:2" x14ac:dyDescent="0.25">
      <c r="A12938" s="57">
        <v>51142221</v>
      </c>
      <c r="B12938" s="58" t="s">
        <v>1358</v>
      </c>
    </row>
    <row r="12939" spans="1:2" x14ac:dyDescent="0.25">
      <c r="A12939" s="57">
        <v>51142222</v>
      </c>
      <c r="B12939" s="58" t="s">
        <v>15835</v>
      </c>
    </row>
    <row r="12940" spans="1:2" x14ac:dyDescent="0.25">
      <c r="A12940" s="57">
        <v>51142223</v>
      </c>
      <c r="B12940" s="58" t="s">
        <v>5140</v>
      </c>
    </row>
    <row r="12941" spans="1:2" x14ac:dyDescent="0.25">
      <c r="A12941" s="57">
        <v>51142224</v>
      </c>
      <c r="B12941" s="58" t="s">
        <v>15174</v>
      </c>
    </row>
    <row r="12942" spans="1:2" x14ac:dyDescent="0.25">
      <c r="A12942" s="57">
        <v>51142225</v>
      </c>
      <c r="B12942" s="58" t="s">
        <v>11608</v>
      </c>
    </row>
    <row r="12943" spans="1:2" x14ac:dyDescent="0.25">
      <c r="A12943" s="57">
        <v>51142226</v>
      </c>
      <c r="B12943" s="58" t="s">
        <v>15800</v>
      </c>
    </row>
    <row r="12944" spans="1:2" x14ac:dyDescent="0.25">
      <c r="A12944" s="57">
        <v>51142227</v>
      </c>
      <c r="B12944" s="58" t="s">
        <v>14580</v>
      </c>
    </row>
    <row r="12945" spans="1:2" x14ac:dyDescent="0.25">
      <c r="A12945" s="57">
        <v>51142228</v>
      </c>
      <c r="B12945" s="58" t="s">
        <v>17565</v>
      </c>
    </row>
    <row r="12946" spans="1:2" x14ac:dyDescent="0.25">
      <c r="A12946" s="57">
        <v>51142229</v>
      </c>
      <c r="B12946" s="58" t="s">
        <v>7800</v>
      </c>
    </row>
    <row r="12947" spans="1:2" x14ac:dyDescent="0.25">
      <c r="A12947" s="57">
        <v>51142230</v>
      </c>
      <c r="B12947" s="58" t="s">
        <v>8613</v>
      </c>
    </row>
    <row r="12948" spans="1:2" x14ac:dyDescent="0.25">
      <c r="A12948" s="57">
        <v>51142231</v>
      </c>
      <c r="B12948" s="58" t="s">
        <v>16429</v>
      </c>
    </row>
    <row r="12949" spans="1:2" x14ac:dyDescent="0.25">
      <c r="A12949" s="57">
        <v>51142232</v>
      </c>
      <c r="B12949" s="58" t="s">
        <v>2368</v>
      </c>
    </row>
    <row r="12950" spans="1:2" x14ac:dyDescent="0.25">
      <c r="A12950" s="57">
        <v>51142233</v>
      </c>
      <c r="B12950" s="58" t="s">
        <v>8402</v>
      </c>
    </row>
    <row r="12951" spans="1:2" x14ac:dyDescent="0.25">
      <c r="A12951" s="57">
        <v>51142234</v>
      </c>
      <c r="B12951" s="58" t="s">
        <v>12095</v>
      </c>
    </row>
    <row r="12952" spans="1:2" x14ac:dyDescent="0.25">
      <c r="A12952" s="57">
        <v>51142235</v>
      </c>
      <c r="B12952" s="58" t="s">
        <v>12037</v>
      </c>
    </row>
    <row r="12953" spans="1:2" x14ac:dyDescent="0.25">
      <c r="A12953" s="57">
        <v>51142236</v>
      </c>
      <c r="B12953" s="58" t="s">
        <v>5126</v>
      </c>
    </row>
    <row r="12954" spans="1:2" x14ac:dyDescent="0.25">
      <c r="A12954" s="57">
        <v>51142237</v>
      </c>
      <c r="B12954" s="58" t="s">
        <v>1790</v>
      </c>
    </row>
    <row r="12955" spans="1:2" x14ac:dyDescent="0.25">
      <c r="A12955" s="57">
        <v>51142301</v>
      </c>
      <c r="B12955" s="58" t="s">
        <v>8625</v>
      </c>
    </row>
    <row r="12956" spans="1:2" x14ac:dyDescent="0.25">
      <c r="A12956" s="57">
        <v>51142302</v>
      </c>
      <c r="B12956" s="58" t="s">
        <v>17151</v>
      </c>
    </row>
    <row r="12957" spans="1:2" x14ac:dyDescent="0.25">
      <c r="A12957" s="57">
        <v>51142303</v>
      </c>
      <c r="B12957" s="58" t="s">
        <v>623</v>
      </c>
    </row>
    <row r="12958" spans="1:2" x14ac:dyDescent="0.25">
      <c r="A12958" s="57">
        <v>51142304</v>
      </c>
      <c r="B12958" s="58" t="s">
        <v>18483</v>
      </c>
    </row>
    <row r="12959" spans="1:2" x14ac:dyDescent="0.25">
      <c r="A12959" s="57">
        <v>51142305</v>
      </c>
      <c r="B12959" s="58" t="s">
        <v>10575</v>
      </c>
    </row>
    <row r="12960" spans="1:2" x14ac:dyDescent="0.25">
      <c r="A12960" s="57">
        <v>51142401</v>
      </c>
      <c r="B12960" s="58" t="s">
        <v>1512</v>
      </c>
    </row>
    <row r="12961" spans="1:2" x14ac:dyDescent="0.25">
      <c r="A12961" s="57">
        <v>51142402</v>
      </c>
      <c r="B12961" s="58" t="s">
        <v>15479</v>
      </c>
    </row>
    <row r="12962" spans="1:2" x14ac:dyDescent="0.25">
      <c r="A12962" s="57">
        <v>51142403</v>
      </c>
      <c r="B12962" s="58" t="s">
        <v>6154</v>
      </c>
    </row>
    <row r="12963" spans="1:2" x14ac:dyDescent="0.25">
      <c r="A12963" s="57">
        <v>51142404</v>
      </c>
      <c r="B12963" s="58" t="s">
        <v>16278</v>
      </c>
    </row>
    <row r="12964" spans="1:2" x14ac:dyDescent="0.25">
      <c r="A12964" s="57">
        <v>51142405</v>
      </c>
      <c r="B12964" s="58" t="s">
        <v>10396</v>
      </c>
    </row>
    <row r="12965" spans="1:2" x14ac:dyDescent="0.25">
      <c r="A12965" s="57">
        <v>51142406</v>
      </c>
      <c r="B12965" s="58" t="s">
        <v>4980</v>
      </c>
    </row>
    <row r="12966" spans="1:2" x14ac:dyDescent="0.25">
      <c r="A12966" s="57">
        <v>51142407</v>
      </c>
      <c r="B12966" s="58" t="s">
        <v>14652</v>
      </c>
    </row>
    <row r="12967" spans="1:2" x14ac:dyDescent="0.25">
      <c r="A12967" s="57">
        <v>51142408</v>
      </c>
      <c r="B12967" s="58" t="s">
        <v>7697</v>
      </c>
    </row>
    <row r="12968" spans="1:2" x14ac:dyDescent="0.25">
      <c r="A12968" s="57">
        <v>51142409</v>
      </c>
      <c r="B12968" s="58" t="s">
        <v>2676</v>
      </c>
    </row>
    <row r="12969" spans="1:2" x14ac:dyDescent="0.25">
      <c r="A12969" s="57">
        <v>51142410</v>
      </c>
      <c r="B12969" s="58" t="s">
        <v>15194</v>
      </c>
    </row>
    <row r="12970" spans="1:2" x14ac:dyDescent="0.25">
      <c r="A12970" s="57">
        <v>51142411</v>
      </c>
      <c r="B12970" s="58" t="s">
        <v>3297</v>
      </c>
    </row>
    <row r="12971" spans="1:2" x14ac:dyDescent="0.25">
      <c r="A12971" s="57">
        <v>51142412</v>
      </c>
      <c r="B12971" s="58" t="s">
        <v>5234</v>
      </c>
    </row>
    <row r="12972" spans="1:2" x14ac:dyDescent="0.25">
      <c r="A12972" s="57">
        <v>51142413</v>
      </c>
      <c r="B12972" s="58" t="s">
        <v>3458</v>
      </c>
    </row>
    <row r="12973" spans="1:2" x14ac:dyDescent="0.25">
      <c r="A12973" s="57">
        <v>51142414</v>
      </c>
      <c r="B12973" s="58" t="s">
        <v>4953</v>
      </c>
    </row>
    <row r="12974" spans="1:2" x14ac:dyDescent="0.25">
      <c r="A12974" s="57">
        <v>51142501</v>
      </c>
      <c r="B12974" s="58" t="s">
        <v>12047</v>
      </c>
    </row>
    <row r="12975" spans="1:2" x14ac:dyDescent="0.25">
      <c r="A12975" s="57">
        <v>51142502</v>
      </c>
      <c r="B12975" s="58" t="s">
        <v>9116</v>
      </c>
    </row>
    <row r="12976" spans="1:2" x14ac:dyDescent="0.25">
      <c r="A12976" s="57">
        <v>51142503</v>
      </c>
      <c r="B12976" s="58" t="s">
        <v>6400</v>
      </c>
    </row>
    <row r="12977" spans="1:2" x14ac:dyDescent="0.25">
      <c r="A12977" s="57">
        <v>51142504</v>
      </c>
      <c r="B12977" s="58" t="s">
        <v>14632</v>
      </c>
    </row>
    <row r="12978" spans="1:2" x14ac:dyDescent="0.25">
      <c r="A12978" s="57">
        <v>51142505</v>
      </c>
      <c r="B12978" s="58" t="s">
        <v>18319</v>
      </c>
    </row>
    <row r="12979" spans="1:2" x14ac:dyDescent="0.25">
      <c r="A12979" s="57">
        <v>51142506</v>
      </c>
      <c r="B12979" s="58" t="s">
        <v>5681</v>
      </c>
    </row>
    <row r="12980" spans="1:2" x14ac:dyDescent="0.25">
      <c r="A12980" s="57">
        <v>51142507</v>
      </c>
      <c r="B12980" s="58" t="s">
        <v>11728</v>
      </c>
    </row>
    <row r="12981" spans="1:2" x14ac:dyDescent="0.25">
      <c r="A12981" s="57">
        <v>51142508</v>
      </c>
      <c r="B12981" s="58" t="s">
        <v>17139</v>
      </c>
    </row>
    <row r="12982" spans="1:2" x14ac:dyDescent="0.25">
      <c r="A12982" s="57">
        <v>51142509</v>
      </c>
      <c r="B12982" s="58" t="s">
        <v>5680</v>
      </c>
    </row>
    <row r="12983" spans="1:2" x14ac:dyDescent="0.25">
      <c r="A12983" s="57">
        <v>51142510</v>
      </c>
      <c r="B12983" s="58" t="s">
        <v>3432</v>
      </c>
    </row>
    <row r="12984" spans="1:2" x14ac:dyDescent="0.25">
      <c r="A12984" s="57">
        <v>51142601</v>
      </c>
      <c r="B12984" s="58" t="s">
        <v>74</v>
      </c>
    </row>
    <row r="12985" spans="1:2" x14ac:dyDescent="0.25">
      <c r="A12985" s="57">
        <v>51142602</v>
      </c>
      <c r="B12985" s="58" t="s">
        <v>17903</v>
      </c>
    </row>
    <row r="12986" spans="1:2" x14ac:dyDescent="0.25">
      <c r="A12986" s="57">
        <v>51142603</v>
      </c>
      <c r="B12986" s="58" t="s">
        <v>11717</v>
      </c>
    </row>
    <row r="12987" spans="1:2" x14ac:dyDescent="0.25">
      <c r="A12987" s="57">
        <v>51142604</v>
      </c>
      <c r="B12987" s="58" t="s">
        <v>10062</v>
      </c>
    </row>
    <row r="12988" spans="1:2" x14ac:dyDescent="0.25">
      <c r="A12988" s="57">
        <v>51142605</v>
      </c>
      <c r="B12988" s="58" t="s">
        <v>15118</v>
      </c>
    </row>
    <row r="12989" spans="1:2" x14ac:dyDescent="0.25">
      <c r="A12989" s="57">
        <v>51142606</v>
      </c>
      <c r="B12989" s="58" t="s">
        <v>7582</v>
      </c>
    </row>
    <row r="12990" spans="1:2" x14ac:dyDescent="0.25">
      <c r="A12990" s="57">
        <v>51142607</v>
      </c>
      <c r="B12990" s="58" t="s">
        <v>13645</v>
      </c>
    </row>
    <row r="12991" spans="1:2" x14ac:dyDescent="0.25">
      <c r="A12991" s="57">
        <v>51142608</v>
      </c>
      <c r="B12991" s="58" t="s">
        <v>11647</v>
      </c>
    </row>
    <row r="12992" spans="1:2" x14ac:dyDescent="0.25">
      <c r="A12992" s="57">
        <v>51142609</v>
      </c>
      <c r="B12992" s="58" t="s">
        <v>4859</v>
      </c>
    </row>
    <row r="12993" spans="1:2" x14ac:dyDescent="0.25">
      <c r="A12993" s="57">
        <v>51142610</v>
      </c>
      <c r="B12993" s="58" t="s">
        <v>3234</v>
      </c>
    </row>
    <row r="12994" spans="1:2" x14ac:dyDescent="0.25">
      <c r="A12994" s="57">
        <v>51142611</v>
      </c>
      <c r="B12994" s="58" t="s">
        <v>12680</v>
      </c>
    </row>
    <row r="12995" spans="1:2" x14ac:dyDescent="0.25">
      <c r="A12995" s="57">
        <v>51142612</v>
      </c>
      <c r="B12995" s="58" t="s">
        <v>11002</v>
      </c>
    </row>
    <row r="12996" spans="1:2" x14ac:dyDescent="0.25">
      <c r="A12996" s="57">
        <v>51142613</v>
      </c>
      <c r="B12996" s="58" t="s">
        <v>16973</v>
      </c>
    </row>
    <row r="12997" spans="1:2" x14ac:dyDescent="0.25">
      <c r="A12997" s="57">
        <v>51142614</v>
      </c>
      <c r="B12997" s="58" t="s">
        <v>11397</v>
      </c>
    </row>
    <row r="12998" spans="1:2" x14ac:dyDescent="0.25">
      <c r="A12998" s="57">
        <v>51142615</v>
      </c>
      <c r="B12998" s="58" t="s">
        <v>16710</v>
      </c>
    </row>
    <row r="12999" spans="1:2" x14ac:dyDescent="0.25">
      <c r="A12999" s="57">
        <v>51142616</v>
      </c>
      <c r="B12999" s="58" t="s">
        <v>898</v>
      </c>
    </row>
    <row r="13000" spans="1:2" x14ac:dyDescent="0.25">
      <c r="A13000" s="57">
        <v>51142617</v>
      </c>
      <c r="B13000" s="58" t="s">
        <v>17848</v>
      </c>
    </row>
    <row r="13001" spans="1:2" x14ac:dyDescent="0.25">
      <c r="A13001" s="57">
        <v>51142618</v>
      </c>
      <c r="B13001" s="58" t="s">
        <v>3076</v>
      </c>
    </row>
    <row r="13002" spans="1:2" x14ac:dyDescent="0.25">
      <c r="A13002" s="57">
        <v>51142619</v>
      </c>
      <c r="B13002" s="58" t="s">
        <v>2576</v>
      </c>
    </row>
    <row r="13003" spans="1:2" x14ac:dyDescent="0.25">
      <c r="A13003" s="57">
        <v>51142701</v>
      </c>
      <c r="B13003" s="58" t="s">
        <v>2776</v>
      </c>
    </row>
    <row r="13004" spans="1:2" x14ac:dyDescent="0.25">
      <c r="A13004" s="57">
        <v>51142702</v>
      </c>
      <c r="B13004" s="58" t="s">
        <v>8136</v>
      </c>
    </row>
    <row r="13005" spans="1:2" x14ac:dyDescent="0.25">
      <c r="A13005" s="57">
        <v>51142801</v>
      </c>
      <c r="B13005" s="58" t="s">
        <v>14547</v>
      </c>
    </row>
    <row r="13006" spans="1:2" x14ac:dyDescent="0.25">
      <c r="A13006" s="57">
        <v>51142901</v>
      </c>
      <c r="B13006" s="58" t="s">
        <v>4855</v>
      </c>
    </row>
    <row r="13007" spans="1:2" x14ac:dyDescent="0.25">
      <c r="A13007" s="57">
        <v>51142902</v>
      </c>
      <c r="B13007" s="58" t="s">
        <v>13612</v>
      </c>
    </row>
    <row r="13008" spans="1:2" x14ac:dyDescent="0.25">
      <c r="A13008" s="57">
        <v>51142903</v>
      </c>
      <c r="B13008" s="58" t="s">
        <v>3403</v>
      </c>
    </row>
    <row r="13009" spans="1:2" x14ac:dyDescent="0.25">
      <c r="A13009" s="57">
        <v>51142904</v>
      </c>
      <c r="B13009" s="58" t="s">
        <v>17227</v>
      </c>
    </row>
    <row r="13010" spans="1:2" x14ac:dyDescent="0.25">
      <c r="A13010" s="57">
        <v>51142905</v>
      </c>
      <c r="B13010" s="58" t="s">
        <v>13187</v>
      </c>
    </row>
    <row r="13011" spans="1:2" x14ac:dyDescent="0.25">
      <c r="A13011" s="57">
        <v>51142906</v>
      </c>
      <c r="B13011" s="58" t="s">
        <v>6475</v>
      </c>
    </row>
    <row r="13012" spans="1:2" x14ac:dyDescent="0.25">
      <c r="A13012" s="57">
        <v>51142907</v>
      </c>
      <c r="B13012" s="58" t="s">
        <v>1253</v>
      </c>
    </row>
    <row r="13013" spans="1:2" x14ac:dyDescent="0.25">
      <c r="A13013" s="57">
        <v>51142908</v>
      </c>
      <c r="B13013" s="58" t="s">
        <v>18758</v>
      </c>
    </row>
    <row r="13014" spans="1:2" x14ac:dyDescent="0.25">
      <c r="A13014" s="57">
        <v>51142909</v>
      </c>
      <c r="B13014" s="58" t="s">
        <v>1453</v>
      </c>
    </row>
    <row r="13015" spans="1:2" x14ac:dyDescent="0.25">
      <c r="A13015" s="57">
        <v>51142910</v>
      </c>
      <c r="B13015" s="58" t="s">
        <v>9837</v>
      </c>
    </row>
    <row r="13016" spans="1:2" x14ac:dyDescent="0.25">
      <c r="A13016" s="57">
        <v>51142911</v>
      </c>
      <c r="B13016" s="58" t="s">
        <v>14585</v>
      </c>
    </row>
    <row r="13017" spans="1:2" x14ac:dyDescent="0.25">
      <c r="A13017" s="57">
        <v>51142912</v>
      </c>
      <c r="B13017" s="58" t="s">
        <v>1009</v>
      </c>
    </row>
    <row r="13018" spans="1:2" x14ac:dyDescent="0.25">
      <c r="A13018" s="57">
        <v>51142913</v>
      </c>
      <c r="B13018" s="58" t="s">
        <v>6396</v>
      </c>
    </row>
    <row r="13019" spans="1:2" x14ac:dyDescent="0.25">
      <c r="A13019" s="57">
        <v>51142914</v>
      </c>
      <c r="B13019" s="58" t="s">
        <v>13682</v>
      </c>
    </row>
    <row r="13020" spans="1:2" x14ac:dyDescent="0.25">
      <c r="A13020" s="57">
        <v>51142915</v>
      </c>
      <c r="B13020" s="58" t="s">
        <v>12696</v>
      </c>
    </row>
    <row r="13021" spans="1:2" x14ac:dyDescent="0.25">
      <c r="A13021" s="57">
        <v>51142916</v>
      </c>
      <c r="B13021" s="58" t="s">
        <v>7687</v>
      </c>
    </row>
    <row r="13022" spans="1:2" x14ac:dyDescent="0.25">
      <c r="A13022" s="57">
        <v>51142917</v>
      </c>
      <c r="B13022" s="58" t="s">
        <v>10041</v>
      </c>
    </row>
    <row r="13023" spans="1:2" x14ac:dyDescent="0.25">
      <c r="A13023" s="57">
        <v>51142918</v>
      </c>
      <c r="B13023" s="58" t="s">
        <v>8020</v>
      </c>
    </row>
    <row r="13024" spans="1:2" x14ac:dyDescent="0.25">
      <c r="A13024" s="57">
        <v>51142919</v>
      </c>
      <c r="B13024" s="58" t="s">
        <v>10966</v>
      </c>
    </row>
    <row r="13025" spans="1:2" x14ac:dyDescent="0.25">
      <c r="A13025" s="57">
        <v>51142920</v>
      </c>
      <c r="B13025" s="58" t="s">
        <v>2306</v>
      </c>
    </row>
    <row r="13026" spans="1:2" x14ac:dyDescent="0.25">
      <c r="A13026" s="57">
        <v>51142921</v>
      </c>
      <c r="B13026" s="58" t="s">
        <v>14467</v>
      </c>
    </row>
    <row r="13027" spans="1:2" x14ac:dyDescent="0.25">
      <c r="A13027" s="57">
        <v>51142922</v>
      </c>
      <c r="B13027" s="58" t="s">
        <v>6752</v>
      </c>
    </row>
    <row r="13028" spans="1:2" x14ac:dyDescent="0.25">
      <c r="A13028" s="57">
        <v>51142923</v>
      </c>
      <c r="B13028" s="58" t="s">
        <v>3325</v>
      </c>
    </row>
    <row r="13029" spans="1:2" x14ac:dyDescent="0.25">
      <c r="A13029" s="57">
        <v>51142924</v>
      </c>
      <c r="B13029" s="58" t="s">
        <v>5394</v>
      </c>
    </row>
    <row r="13030" spans="1:2" x14ac:dyDescent="0.25">
      <c r="A13030" s="57">
        <v>51142925</v>
      </c>
      <c r="B13030" s="58" t="s">
        <v>18572</v>
      </c>
    </row>
    <row r="13031" spans="1:2" x14ac:dyDescent="0.25">
      <c r="A13031" s="57">
        <v>51142926</v>
      </c>
      <c r="B13031" s="58" t="s">
        <v>185</v>
      </c>
    </row>
    <row r="13032" spans="1:2" x14ac:dyDescent="0.25">
      <c r="A13032" s="57">
        <v>51142927</v>
      </c>
      <c r="B13032" s="58" t="s">
        <v>10755</v>
      </c>
    </row>
    <row r="13033" spans="1:2" x14ac:dyDescent="0.25">
      <c r="A13033" s="57">
        <v>51142928</v>
      </c>
      <c r="B13033" s="58" t="s">
        <v>5593</v>
      </c>
    </row>
    <row r="13034" spans="1:2" x14ac:dyDescent="0.25">
      <c r="A13034" s="57">
        <v>51142929</v>
      </c>
      <c r="B13034" s="58" t="s">
        <v>7635</v>
      </c>
    </row>
    <row r="13035" spans="1:2" x14ac:dyDescent="0.25">
      <c r="A13035" s="57">
        <v>51142930</v>
      </c>
      <c r="B13035" s="58" t="s">
        <v>18329</v>
      </c>
    </row>
    <row r="13036" spans="1:2" x14ac:dyDescent="0.25">
      <c r="A13036" s="57">
        <v>51142931</v>
      </c>
      <c r="B13036" s="58" t="s">
        <v>2550</v>
      </c>
    </row>
    <row r="13037" spans="1:2" x14ac:dyDescent="0.25">
      <c r="A13037" s="57">
        <v>51142932</v>
      </c>
      <c r="B13037" s="58" t="s">
        <v>2979</v>
      </c>
    </row>
    <row r="13038" spans="1:2" x14ac:dyDescent="0.25">
      <c r="A13038" s="57">
        <v>51142933</v>
      </c>
      <c r="B13038" s="58" t="s">
        <v>4727</v>
      </c>
    </row>
    <row r="13039" spans="1:2" x14ac:dyDescent="0.25">
      <c r="A13039" s="57">
        <v>51142934</v>
      </c>
      <c r="B13039" s="58" t="s">
        <v>5772</v>
      </c>
    </row>
    <row r="13040" spans="1:2" x14ac:dyDescent="0.25">
      <c r="A13040" s="57">
        <v>51142935</v>
      </c>
      <c r="B13040" s="58" t="s">
        <v>4537</v>
      </c>
    </row>
    <row r="13041" spans="1:2" x14ac:dyDescent="0.25">
      <c r="A13041" s="57">
        <v>51142936</v>
      </c>
      <c r="B13041" s="58" t="s">
        <v>15836</v>
      </c>
    </row>
    <row r="13042" spans="1:2" x14ac:dyDescent="0.25">
      <c r="A13042" s="57">
        <v>51142937</v>
      </c>
      <c r="B13042" s="58" t="s">
        <v>2571</v>
      </c>
    </row>
    <row r="13043" spans="1:2" x14ac:dyDescent="0.25">
      <c r="A13043" s="57">
        <v>51142938</v>
      </c>
      <c r="B13043" s="58" t="s">
        <v>11950</v>
      </c>
    </row>
    <row r="13044" spans="1:2" x14ac:dyDescent="0.25">
      <c r="A13044" s="57">
        <v>51142939</v>
      </c>
      <c r="B13044" s="58" t="s">
        <v>14763</v>
      </c>
    </row>
    <row r="13045" spans="1:2" x14ac:dyDescent="0.25">
      <c r="A13045" s="57">
        <v>51142940</v>
      </c>
      <c r="B13045" s="58" t="s">
        <v>17771</v>
      </c>
    </row>
    <row r="13046" spans="1:2" x14ac:dyDescent="0.25">
      <c r="A13046" s="57">
        <v>51142941</v>
      </c>
      <c r="B13046" s="58" t="s">
        <v>11480</v>
      </c>
    </row>
    <row r="13047" spans="1:2" x14ac:dyDescent="0.25">
      <c r="A13047" s="57">
        <v>51142942</v>
      </c>
      <c r="B13047" s="58" t="s">
        <v>3439</v>
      </c>
    </row>
    <row r="13048" spans="1:2" x14ac:dyDescent="0.25">
      <c r="A13048" s="57">
        <v>51142943</v>
      </c>
      <c r="B13048" s="58" t="s">
        <v>9716</v>
      </c>
    </row>
    <row r="13049" spans="1:2" x14ac:dyDescent="0.25">
      <c r="A13049" s="57">
        <v>51142944</v>
      </c>
      <c r="B13049" s="58" t="s">
        <v>2282</v>
      </c>
    </row>
    <row r="13050" spans="1:2" x14ac:dyDescent="0.25">
      <c r="A13050" s="57">
        <v>51142945</v>
      </c>
      <c r="B13050" s="58" t="s">
        <v>5647</v>
      </c>
    </row>
    <row r="13051" spans="1:2" x14ac:dyDescent="0.25">
      <c r="A13051" s="57">
        <v>51142946</v>
      </c>
      <c r="B13051" s="58" t="s">
        <v>4785</v>
      </c>
    </row>
    <row r="13052" spans="1:2" x14ac:dyDescent="0.25">
      <c r="A13052" s="57">
        <v>51142947</v>
      </c>
      <c r="B13052" s="58" t="s">
        <v>12638</v>
      </c>
    </row>
    <row r="13053" spans="1:2" x14ac:dyDescent="0.25">
      <c r="A13053" s="57">
        <v>51151501</v>
      </c>
      <c r="B13053" s="58" t="s">
        <v>6661</v>
      </c>
    </row>
    <row r="13054" spans="1:2" x14ac:dyDescent="0.25">
      <c r="A13054" s="57">
        <v>51151502</v>
      </c>
      <c r="B13054" s="58" t="s">
        <v>2986</v>
      </c>
    </row>
    <row r="13055" spans="1:2" x14ac:dyDescent="0.25">
      <c r="A13055" s="57">
        <v>51151503</v>
      </c>
      <c r="B13055" s="58" t="s">
        <v>4417</v>
      </c>
    </row>
    <row r="13056" spans="1:2" x14ac:dyDescent="0.25">
      <c r="A13056" s="57">
        <v>51151504</v>
      </c>
      <c r="B13056" s="58" t="s">
        <v>16967</v>
      </c>
    </row>
    <row r="13057" spans="1:2" x14ac:dyDescent="0.25">
      <c r="A13057" s="57">
        <v>51151505</v>
      </c>
      <c r="B13057" s="58" t="s">
        <v>15380</v>
      </c>
    </row>
    <row r="13058" spans="1:2" x14ac:dyDescent="0.25">
      <c r="A13058" s="57">
        <v>51151506</v>
      </c>
      <c r="B13058" s="58" t="s">
        <v>7352</v>
      </c>
    </row>
    <row r="13059" spans="1:2" x14ac:dyDescent="0.25">
      <c r="A13059" s="57">
        <v>51151507</v>
      </c>
      <c r="B13059" s="58" t="s">
        <v>5808</v>
      </c>
    </row>
    <row r="13060" spans="1:2" x14ac:dyDescent="0.25">
      <c r="A13060" s="57">
        <v>51151508</v>
      </c>
      <c r="B13060" s="58" t="s">
        <v>4265</v>
      </c>
    </row>
    <row r="13061" spans="1:2" x14ac:dyDescent="0.25">
      <c r="A13061" s="57">
        <v>51151509</v>
      </c>
      <c r="B13061" s="58" t="s">
        <v>18461</v>
      </c>
    </row>
    <row r="13062" spans="1:2" x14ac:dyDescent="0.25">
      <c r="A13062" s="57">
        <v>51151510</v>
      </c>
      <c r="B13062" s="58" t="s">
        <v>13345</v>
      </c>
    </row>
    <row r="13063" spans="1:2" x14ac:dyDescent="0.25">
      <c r="A13063" s="57">
        <v>51151511</v>
      </c>
      <c r="B13063" s="58" t="s">
        <v>17657</v>
      </c>
    </row>
    <row r="13064" spans="1:2" x14ac:dyDescent="0.25">
      <c r="A13064" s="57">
        <v>51151512</v>
      </c>
      <c r="B13064" s="58" t="s">
        <v>3070</v>
      </c>
    </row>
    <row r="13065" spans="1:2" x14ac:dyDescent="0.25">
      <c r="A13065" s="57">
        <v>51151513</v>
      </c>
      <c r="B13065" s="58" t="s">
        <v>1276</v>
      </c>
    </row>
    <row r="13066" spans="1:2" x14ac:dyDescent="0.25">
      <c r="A13066" s="57">
        <v>51151514</v>
      </c>
      <c r="B13066" s="58" t="s">
        <v>11106</v>
      </c>
    </row>
    <row r="13067" spans="1:2" x14ac:dyDescent="0.25">
      <c r="A13067" s="57">
        <v>51151515</v>
      </c>
      <c r="B13067" s="58" t="s">
        <v>11774</v>
      </c>
    </row>
    <row r="13068" spans="1:2" x14ac:dyDescent="0.25">
      <c r="A13068" s="57">
        <v>51151516</v>
      </c>
      <c r="B13068" s="58" t="s">
        <v>11831</v>
      </c>
    </row>
    <row r="13069" spans="1:2" x14ac:dyDescent="0.25">
      <c r="A13069" s="57">
        <v>51151517</v>
      </c>
      <c r="B13069" s="58" t="s">
        <v>16203</v>
      </c>
    </row>
    <row r="13070" spans="1:2" x14ac:dyDescent="0.25">
      <c r="A13070" s="57">
        <v>51151518</v>
      </c>
      <c r="B13070" s="58" t="s">
        <v>11321</v>
      </c>
    </row>
    <row r="13071" spans="1:2" x14ac:dyDescent="0.25">
      <c r="A13071" s="57">
        <v>51151601</v>
      </c>
      <c r="B13071" s="58" t="s">
        <v>16188</v>
      </c>
    </row>
    <row r="13072" spans="1:2" x14ac:dyDescent="0.25">
      <c r="A13072" s="57">
        <v>51151602</v>
      </c>
      <c r="B13072" s="58" t="s">
        <v>4246</v>
      </c>
    </row>
    <row r="13073" spans="1:2" x14ac:dyDescent="0.25">
      <c r="A13073" s="57">
        <v>51151603</v>
      </c>
      <c r="B13073" s="58" t="s">
        <v>5510</v>
      </c>
    </row>
    <row r="13074" spans="1:2" x14ac:dyDescent="0.25">
      <c r="A13074" s="57">
        <v>51151604</v>
      </c>
      <c r="B13074" s="58" t="s">
        <v>9508</v>
      </c>
    </row>
    <row r="13075" spans="1:2" x14ac:dyDescent="0.25">
      <c r="A13075" s="57">
        <v>51151605</v>
      </c>
      <c r="B13075" s="58" t="s">
        <v>9774</v>
      </c>
    </row>
    <row r="13076" spans="1:2" x14ac:dyDescent="0.25">
      <c r="A13076" s="57">
        <v>51151606</v>
      </c>
      <c r="B13076" s="58" t="s">
        <v>2736</v>
      </c>
    </row>
    <row r="13077" spans="1:2" x14ac:dyDescent="0.25">
      <c r="A13077" s="57">
        <v>51151607</v>
      </c>
      <c r="B13077" s="58" t="s">
        <v>1356</v>
      </c>
    </row>
    <row r="13078" spans="1:2" x14ac:dyDescent="0.25">
      <c r="A13078" s="57">
        <v>51151608</v>
      </c>
      <c r="B13078" s="58" t="s">
        <v>10134</v>
      </c>
    </row>
    <row r="13079" spans="1:2" x14ac:dyDescent="0.25">
      <c r="A13079" s="57">
        <v>51151609</v>
      </c>
      <c r="B13079" s="58" t="s">
        <v>5169</v>
      </c>
    </row>
    <row r="13080" spans="1:2" x14ac:dyDescent="0.25">
      <c r="A13080" s="57">
        <v>51151610</v>
      </c>
      <c r="B13080" s="58" t="s">
        <v>1192</v>
      </c>
    </row>
    <row r="13081" spans="1:2" x14ac:dyDescent="0.25">
      <c r="A13081" s="57">
        <v>51151611</v>
      </c>
      <c r="B13081" s="58" t="s">
        <v>4607</v>
      </c>
    </row>
    <row r="13082" spans="1:2" x14ac:dyDescent="0.25">
      <c r="A13082" s="57">
        <v>51151612</v>
      </c>
      <c r="B13082" s="58" t="s">
        <v>18599</v>
      </c>
    </row>
    <row r="13083" spans="1:2" x14ac:dyDescent="0.25">
      <c r="A13083" s="57">
        <v>51151613</v>
      </c>
      <c r="B13083" s="58" t="s">
        <v>12865</v>
      </c>
    </row>
    <row r="13084" spans="1:2" x14ac:dyDescent="0.25">
      <c r="A13084" s="57">
        <v>51151614</v>
      </c>
      <c r="B13084" s="58" t="s">
        <v>5066</v>
      </c>
    </row>
    <row r="13085" spans="1:2" x14ac:dyDescent="0.25">
      <c r="A13085" s="57">
        <v>51151615</v>
      </c>
      <c r="B13085" s="58" t="s">
        <v>2287</v>
      </c>
    </row>
    <row r="13086" spans="1:2" x14ac:dyDescent="0.25">
      <c r="A13086" s="57">
        <v>51151616</v>
      </c>
      <c r="B13086" s="58" t="s">
        <v>17077</v>
      </c>
    </row>
    <row r="13087" spans="1:2" x14ac:dyDescent="0.25">
      <c r="A13087" s="57">
        <v>51151701</v>
      </c>
      <c r="B13087" s="58" t="s">
        <v>7994</v>
      </c>
    </row>
    <row r="13088" spans="1:2" x14ac:dyDescent="0.25">
      <c r="A13088" s="57">
        <v>51151702</v>
      </c>
      <c r="B13088" s="58" t="s">
        <v>2547</v>
      </c>
    </row>
    <row r="13089" spans="1:2" x14ac:dyDescent="0.25">
      <c r="A13089" s="57">
        <v>51151703</v>
      </c>
      <c r="B13089" s="58" t="s">
        <v>9235</v>
      </c>
    </row>
    <row r="13090" spans="1:2" x14ac:dyDescent="0.25">
      <c r="A13090" s="57">
        <v>51151704</v>
      </c>
      <c r="B13090" s="58" t="s">
        <v>3206</v>
      </c>
    </row>
    <row r="13091" spans="1:2" x14ac:dyDescent="0.25">
      <c r="A13091" s="57">
        <v>51151705</v>
      </c>
      <c r="B13091" s="58" t="s">
        <v>3740</v>
      </c>
    </row>
    <row r="13092" spans="1:2" x14ac:dyDescent="0.25">
      <c r="A13092" s="57">
        <v>51151706</v>
      </c>
      <c r="B13092" s="58" t="s">
        <v>3060</v>
      </c>
    </row>
    <row r="13093" spans="1:2" x14ac:dyDescent="0.25">
      <c r="A13093" s="57">
        <v>51151707</v>
      </c>
      <c r="B13093" s="58" t="s">
        <v>12744</v>
      </c>
    </row>
    <row r="13094" spans="1:2" x14ac:dyDescent="0.25">
      <c r="A13094" s="57">
        <v>51151708</v>
      </c>
      <c r="B13094" s="58" t="s">
        <v>2147</v>
      </c>
    </row>
    <row r="13095" spans="1:2" x14ac:dyDescent="0.25">
      <c r="A13095" s="57">
        <v>51151709</v>
      </c>
      <c r="B13095" s="58" t="s">
        <v>2327</v>
      </c>
    </row>
    <row r="13096" spans="1:2" x14ac:dyDescent="0.25">
      <c r="A13096" s="57">
        <v>51151710</v>
      </c>
      <c r="B13096" s="58" t="s">
        <v>9514</v>
      </c>
    </row>
    <row r="13097" spans="1:2" x14ac:dyDescent="0.25">
      <c r="A13097" s="57">
        <v>51151711</v>
      </c>
      <c r="B13097" s="58" t="s">
        <v>6014</v>
      </c>
    </row>
    <row r="13098" spans="1:2" x14ac:dyDescent="0.25">
      <c r="A13098" s="57">
        <v>51151712</v>
      </c>
      <c r="B13098" s="58" t="s">
        <v>9642</v>
      </c>
    </row>
    <row r="13099" spans="1:2" x14ac:dyDescent="0.25">
      <c r="A13099" s="57">
        <v>51151713</v>
      </c>
      <c r="B13099" s="58" t="s">
        <v>3078</v>
      </c>
    </row>
    <row r="13100" spans="1:2" x14ac:dyDescent="0.25">
      <c r="A13100" s="57">
        <v>51151714</v>
      </c>
      <c r="B13100" s="58" t="s">
        <v>5065</v>
      </c>
    </row>
    <row r="13101" spans="1:2" x14ac:dyDescent="0.25">
      <c r="A13101" s="57">
        <v>51151715</v>
      </c>
      <c r="B13101" s="58" t="s">
        <v>14933</v>
      </c>
    </row>
    <row r="13102" spans="1:2" x14ac:dyDescent="0.25">
      <c r="A13102" s="57">
        <v>51151716</v>
      </c>
      <c r="B13102" s="58" t="s">
        <v>15472</v>
      </c>
    </row>
    <row r="13103" spans="1:2" x14ac:dyDescent="0.25">
      <c r="A13103" s="57">
        <v>51151717</v>
      </c>
      <c r="B13103" s="58" t="s">
        <v>15999</v>
      </c>
    </row>
    <row r="13104" spans="1:2" x14ac:dyDescent="0.25">
      <c r="A13104" s="57">
        <v>51151718</v>
      </c>
      <c r="B13104" s="58" t="s">
        <v>9016</v>
      </c>
    </row>
    <row r="13105" spans="1:2" x14ac:dyDescent="0.25">
      <c r="A13105" s="57">
        <v>51151719</v>
      </c>
      <c r="B13105" s="58" t="s">
        <v>4976</v>
      </c>
    </row>
    <row r="13106" spans="1:2" x14ac:dyDescent="0.25">
      <c r="A13106" s="57">
        <v>51151720</v>
      </c>
      <c r="B13106" s="58" t="s">
        <v>3131</v>
      </c>
    </row>
    <row r="13107" spans="1:2" x14ac:dyDescent="0.25">
      <c r="A13107" s="57">
        <v>51151721</v>
      </c>
      <c r="B13107" s="58" t="s">
        <v>2991</v>
      </c>
    </row>
    <row r="13108" spans="1:2" x14ac:dyDescent="0.25">
      <c r="A13108" s="57">
        <v>51151722</v>
      </c>
      <c r="B13108" s="58" t="s">
        <v>16902</v>
      </c>
    </row>
    <row r="13109" spans="1:2" x14ac:dyDescent="0.25">
      <c r="A13109" s="57">
        <v>51151723</v>
      </c>
      <c r="B13109" s="58" t="s">
        <v>14676</v>
      </c>
    </row>
    <row r="13110" spans="1:2" x14ac:dyDescent="0.25">
      <c r="A13110" s="57">
        <v>51151724</v>
      </c>
      <c r="B13110" s="58" t="s">
        <v>679</v>
      </c>
    </row>
    <row r="13111" spans="1:2" x14ac:dyDescent="0.25">
      <c r="A13111" s="57">
        <v>51151725</v>
      </c>
      <c r="B13111" s="58" t="s">
        <v>5538</v>
      </c>
    </row>
    <row r="13112" spans="1:2" x14ac:dyDescent="0.25">
      <c r="A13112" s="57">
        <v>51151726</v>
      </c>
      <c r="B13112" s="58" t="s">
        <v>11356</v>
      </c>
    </row>
    <row r="13113" spans="1:2" x14ac:dyDescent="0.25">
      <c r="A13113" s="57">
        <v>51151727</v>
      </c>
      <c r="B13113" s="58" t="s">
        <v>7596</v>
      </c>
    </row>
    <row r="13114" spans="1:2" x14ac:dyDescent="0.25">
      <c r="A13114" s="57">
        <v>51151728</v>
      </c>
      <c r="B13114" s="58" t="s">
        <v>16133</v>
      </c>
    </row>
    <row r="13115" spans="1:2" x14ac:dyDescent="0.25">
      <c r="A13115" s="57">
        <v>51151729</v>
      </c>
      <c r="B13115" s="58" t="s">
        <v>14028</v>
      </c>
    </row>
    <row r="13116" spans="1:2" x14ac:dyDescent="0.25">
      <c r="A13116" s="57">
        <v>51151730</v>
      </c>
      <c r="B13116" s="58" t="s">
        <v>12831</v>
      </c>
    </row>
    <row r="13117" spans="1:2" x14ac:dyDescent="0.25">
      <c r="A13117" s="57">
        <v>51151731</v>
      </c>
      <c r="B13117" s="58" t="s">
        <v>10417</v>
      </c>
    </row>
    <row r="13118" spans="1:2" x14ac:dyDescent="0.25">
      <c r="A13118" s="57">
        <v>51151732</v>
      </c>
      <c r="B13118" s="58" t="s">
        <v>16666</v>
      </c>
    </row>
    <row r="13119" spans="1:2" x14ac:dyDescent="0.25">
      <c r="A13119" s="57">
        <v>51151733</v>
      </c>
      <c r="B13119" s="58" t="s">
        <v>2946</v>
      </c>
    </row>
    <row r="13120" spans="1:2" x14ac:dyDescent="0.25">
      <c r="A13120" s="57">
        <v>51151734</v>
      </c>
      <c r="B13120" s="58" t="s">
        <v>15239</v>
      </c>
    </row>
    <row r="13121" spans="1:2" x14ac:dyDescent="0.25">
      <c r="A13121" s="57">
        <v>51151735</v>
      </c>
      <c r="B13121" s="58" t="s">
        <v>1958</v>
      </c>
    </row>
    <row r="13122" spans="1:2" x14ac:dyDescent="0.25">
      <c r="A13122" s="57">
        <v>51151736</v>
      </c>
      <c r="B13122" s="58" t="s">
        <v>61</v>
      </c>
    </row>
    <row r="13123" spans="1:2" x14ac:dyDescent="0.25">
      <c r="A13123" s="57">
        <v>51151737</v>
      </c>
      <c r="B13123" s="58" t="s">
        <v>7012</v>
      </c>
    </row>
    <row r="13124" spans="1:2" x14ac:dyDescent="0.25">
      <c r="A13124" s="57">
        <v>51151738</v>
      </c>
      <c r="B13124" s="58" t="s">
        <v>2216</v>
      </c>
    </row>
    <row r="13125" spans="1:2" x14ac:dyDescent="0.25">
      <c r="A13125" s="57">
        <v>51151739</v>
      </c>
      <c r="B13125" s="58" t="s">
        <v>18005</v>
      </c>
    </row>
    <row r="13126" spans="1:2" x14ac:dyDescent="0.25">
      <c r="A13126" s="57">
        <v>51151740</v>
      </c>
      <c r="B13126" s="58" t="s">
        <v>7841</v>
      </c>
    </row>
    <row r="13127" spans="1:2" x14ac:dyDescent="0.25">
      <c r="A13127" s="57">
        <v>51151741</v>
      </c>
      <c r="B13127" s="58" t="s">
        <v>11656</v>
      </c>
    </row>
    <row r="13128" spans="1:2" x14ac:dyDescent="0.25">
      <c r="A13128" s="57">
        <v>51151742</v>
      </c>
      <c r="B13128" s="58" t="s">
        <v>3649</v>
      </c>
    </row>
    <row r="13129" spans="1:2" x14ac:dyDescent="0.25">
      <c r="A13129" s="57">
        <v>51151743</v>
      </c>
      <c r="B13129" s="58" t="s">
        <v>6207</v>
      </c>
    </row>
    <row r="13130" spans="1:2" x14ac:dyDescent="0.25">
      <c r="A13130" s="57">
        <v>51151744</v>
      </c>
      <c r="B13130" s="58" t="s">
        <v>5073</v>
      </c>
    </row>
    <row r="13131" spans="1:2" x14ac:dyDescent="0.25">
      <c r="A13131" s="57">
        <v>51151745</v>
      </c>
      <c r="B13131" s="58" t="s">
        <v>11793</v>
      </c>
    </row>
    <row r="13132" spans="1:2" x14ac:dyDescent="0.25">
      <c r="A13132" s="57">
        <v>51151746</v>
      </c>
      <c r="B13132" s="58" t="s">
        <v>12470</v>
      </c>
    </row>
    <row r="13133" spans="1:2" x14ac:dyDescent="0.25">
      <c r="A13133" s="57">
        <v>51151747</v>
      </c>
      <c r="B13133" s="58" t="s">
        <v>5484</v>
      </c>
    </row>
    <row r="13134" spans="1:2" x14ac:dyDescent="0.25">
      <c r="A13134" s="57">
        <v>51151748</v>
      </c>
      <c r="B13134" s="58" t="s">
        <v>15361</v>
      </c>
    </row>
    <row r="13135" spans="1:2" x14ac:dyDescent="0.25">
      <c r="A13135" s="57">
        <v>51151749</v>
      </c>
      <c r="B13135" s="58" t="s">
        <v>13635</v>
      </c>
    </row>
    <row r="13136" spans="1:2" x14ac:dyDescent="0.25">
      <c r="A13136" s="57">
        <v>51151801</v>
      </c>
      <c r="B13136" s="58" t="s">
        <v>8172</v>
      </c>
    </row>
    <row r="13137" spans="1:2" x14ac:dyDescent="0.25">
      <c r="A13137" s="57">
        <v>51151802</v>
      </c>
      <c r="B13137" s="58" t="s">
        <v>17860</v>
      </c>
    </row>
    <row r="13138" spans="1:2" x14ac:dyDescent="0.25">
      <c r="A13138" s="57">
        <v>51151803</v>
      </c>
      <c r="B13138" s="58" t="s">
        <v>7116</v>
      </c>
    </row>
    <row r="13139" spans="1:2" x14ac:dyDescent="0.25">
      <c r="A13139" s="57">
        <v>51151804</v>
      </c>
      <c r="B13139" s="58" t="s">
        <v>14670</v>
      </c>
    </row>
    <row r="13140" spans="1:2" x14ac:dyDescent="0.25">
      <c r="A13140" s="57">
        <v>51151805</v>
      </c>
      <c r="B13140" s="58" t="s">
        <v>5112</v>
      </c>
    </row>
    <row r="13141" spans="1:2" x14ac:dyDescent="0.25">
      <c r="A13141" s="57">
        <v>51151810</v>
      </c>
      <c r="B13141" s="58" t="s">
        <v>15683</v>
      </c>
    </row>
    <row r="13142" spans="1:2" x14ac:dyDescent="0.25">
      <c r="A13142" s="57">
        <v>51151811</v>
      </c>
      <c r="B13142" s="58" t="s">
        <v>12516</v>
      </c>
    </row>
    <row r="13143" spans="1:2" x14ac:dyDescent="0.25">
      <c r="A13143" s="57">
        <v>51151812</v>
      </c>
      <c r="B13143" s="58" t="s">
        <v>11362</v>
      </c>
    </row>
    <row r="13144" spans="1:2" x14ac:dyDescent="0.25">
      <c r="A13144" s="57">
        <v>51151813</v>
      </c>
      <c r="B13144" s="58" t="s">
        <v>14420</v>
      </c>
    </row>
    <row r="13145" spans="1:2" x14ac:dyDescent="0.25">
      <c r="A13145" s="57">
        <v>51151814</v>
      </c>
      <c r="B13145" s="58" t="s">
        <v>11267</v>
      </c>
    </row>
    <row r="13146" spans="1:2" x14ac:dyDescent="0.25">
      <c r="A13146" s="57">
        <v>51151815</v>
      </c>
      <c r="B13146" s="58" t="s">
        <v>4373</v>
      </c>
    </row>
    <row r="13147" spans="1:2" x14ac:dyDescent="0.25">
      <c r="A13147" s="57">
        <v>51151816</v>
      </c>
      <c r="B13147" s="58" t="s">
        <v>10097</v>
      </c>
    </row>
    <row r="13148" spans="1:2" x14ac:dyDescent="0.25">
      <c r="A13148" s="57">
        <v>51151817</v>
      </c>
      <c r="B13148" s="58" t="s">
        <v>12785</v>
      </c>
    </row>
    <row r="13149" spans="1:2" x14ac:dyDescent="0.25">
      <c r="A13149" s="57">
        <v>51151818</v>
      </c>
      <c r="B13149" s="58" t="s">
        <v>10076</v>
      </c>
    </row>
    <row r="13150" spans="1:2" x14ac:dyDescent="0.25">
      <c r="A13150" s="57">
        <v>51151819</v>
      </c>
      <c r="B13150" s="58" t="s">
        <v>16819</v>
      </c>
    </row>
    <row r="13151" spans="1:2" x14ac:dyDescent="0.25">
      <c r="A13151" s="57">
        <v>51151820</v>
      </c>
      <c r="B13151" s="58" t="s">
        <v>8600</v>
      </c>
    </row>
    <row r="13152" spans="1:2" x14ac:dyDescent="0.25">
      <c r="A13152" s="57">
        <v>51151821</v>
      </c>
      <c r="B13152" s="58" t="s">
        <v>17551</v>
      </c>
    </row>
    <row r="13153" spans="1:2" x14ac:dyDescent="0.25">
      <c r="A13153" s="57">
        <v>51151822</v>
      </c>
      <c r="B13153" s="58" t="s">
        <v>14509</v>
      </c>
    </row>
    <row r="13154" spans="1:2" x14ac:dyDescent="0.25">
      <c r="A13154" s="57">
        <v>51151823</v>
      </c>
      <c r="B13154" s="58" t="s">
        <v>17212</v>
      </c>
    </row>
    <row r="13155" spans="1:2" x14ac:dyDescent="0.25">
      <c r="A13155" s="57">
        <v>51151824</v>
      </c>
      <c r="B13155" s="58" t="s">
        <v>8176</v>
      </c>
    </row>
    <row r="13156" spans="1:2" x14ac:dyDescent="0.25">
      <c r="A13156" s="57">
        <v>51151825</v>
      </c>
      <c r="B13156" s="58" t="s">
        <v>9356</v>
      </c>
    </row>
    <row r="13157" spans="1:2" x14ac:dyDescent="0.25">
      <c r="A13157" s="57">
        <v>51151901</v>
      </c>
      <c r="B13157" s="58" t="s">
        <v>11486</v>
      </c>
    </row>
    <row r="13158" spans="1:2" x14ac:dyDescent="0.25">
      <c r="A13158" s="57">
        <v>51151902</v>
      </c>
      <c r="B13158" s="58" t="s">
        <v>8225</v>
      </c>
    </row>
    <row r="13159" spans="1:2" x14ac:dyDescent="0.25">
      <c r="A13159" s="57">
        <v>51151903</v>
      </c>
      <c r="B13159" s="58" t="s">
        <v>13035</v>
      </c>
    </row>
    <row r="13160" spans="1:2" x14ac:dyDescent="0.25">
      <c r="A13160" s="57">
        <v>51151904</v>
      </c>
      <c r="B13160" s="58" t="s">
        <v>8882</v>
      </c>
    </row>
    <row r="13161" spans="1:2" x14ac:dyDescent="0.25">
      <c r="A13161" s="57">
        <v>51151905</v>
      </c>
      <c r="B13161" s="58" t="s">
        <v>850</v>
      </c>
    </row>
    <row r="13162" spans="1:2" x14ac:dyDescent="0.25">
      <c r="A13162" s="57">
        <v>51151906</v>
      </c>
      <c r="B13162" s="58" t="s">
        <v>3913</v>
      </c>
    </row>
    <row r="13163" spans="1:2" x14ac:dyDescent="0.25">
      <c r="A13163" s="57">
        <v>51151907</v>
      </c>
      <c r="B13163" s="58" t="s">
        <v>8248</v>
      </c>
    </row>
    <row r="13164" spans="1:2" x14ac:dyDescent="0.25">
      <c r="A13164" s="57">
        <v>51151908</v>
      </c>
      <c r="B13164" s="58" t="s">
        <v>17283</v>
      </c>
    </row>
    <row r="13165" spans="1:2" x14ac:dyDescent="0.25">
      <c r="A13165" s="57">
        <v>51151910</v>
      </c>
      <c r="B13165" s="58" t="s">
        <v>5515</v>
      </c>
    </row>
    <row r="13166" spans="1:2" x14ac:dyDescent="0.25">
      <c r="A13166" s="57">
        <v>51151911</v>
      </c>
      <c r="B13166" s="58" t="s">
        <v>674</v>
      </c>
    </row>
    <row r="13167" spans="1:2" x14ac:dyDescent="0.25">
      <c r="A13167" s="57">
        <v>51151912</v>
      </c>
      <c r="B13167" s="58" t="s">
        <v>5119</v>
      </c>
    </row>
    <row r="13168" spans="1:2" x14ac:dyDescent="0.25">
      <c r="A13168" s="57">
        <v>51151913</v>
      </c>
      <c r="B13168" s="58" t="s">
        <v>5828</v>
      </c>
    </row>
    <row r="13169" spans="1:2" x14ac:dyDescent="0.25">
      <c r="A13169" s="57">
        <v>51151914</v>
      </c>
      <c r="B13169" s="58" t="s">
        <v>10622</v>
      </c>
    </row>
    <row r="13170" spans="1:2" x14ac:dyDescent="0.25">
      <c r="A13170" s="57">
        <v>51151915</v>
      </c>
      <c r="B13170" s="58" t="s">
        <v>17399</v>
      </c>
    </row>
    <row r="13171" spans="1:2" x14ac:dyDescent="0.25">
      <c r="A13171" s="57">
        <v>51151916</v>
      </c>
      <c r="B13171" s="58" t="s">
        <v>4066</v>
      </c>
    </row>
    <row r="13172" spans="1:2" x14ac:dyDescent="0.25">
      <c r="A13172" s="57">
        <v>51151917</v>
      </c>
      <c r="B13172" s="58" t="s">
        <v>5108</v>
      </c>
    </row>
    <row r="13173" spans="1:2" x14ac:dyDescent="0.25">
      <c r="A13173" s="57">
        <v>51152001</v>
      </c>
      <c r="B13173" s="58" t="s">
        <v>2583</v>
      </c>
    </row>
    <row r="13174" spans="1:2" x14ac:dyDescent="0.25">
      <c r="A13174" s="57">
        <v>51152002</v>
      </c>
      <c r="B13174" s="58" t="s">
        <v>7141</v>
      </c>
    </row>
    <row r="13175" spans="1:2" x14ac:dyDescent="0.25">
      <c r="A13175" s="57">
        <v>51152003</v>
      </c>
      <c r="B13175" s="58" t="s">
        <v>15315</v>
      </c>
    </row>
    <row r="13176" spans="1:2" x14ac:dyDescent="0.25">
      <c r="A13176" s="57">
        <v>51152004</v>
      </c>
      <c r="B13176" s="58" t="s">
        <v>4858</v>
      </c>
    </row>
    <row r="13177" spans="1:2" x14ac:dyDescent="0.25">
      <c r="A13177" s="57">
        <v>51152005</v>
      </c>
      <c r="B13177" s="58" t="s">
        <v>17523</v>
      </c>
    </row>
    <row r="13178" spans="1:2" x14ac:dyDescent="0.25">
      <c r="A13178" s="57">
        <v>51152006</v>
      </c>
      <c r="B13178" s="58" t="s">
        <v>4488</v>
      </c>
    </row>
    <row r="13179" spans="1:2" x14ac:dyDescent="0.25">
      <c r="A13179" s="57">
        <v>51152007</v>
      </c>
      <c r="B13179" s="58" t="s">
        <v>17215</v>
      </c>
    </row>
    <row r="13180" spans="1:2" x14ac:dyDescent="0.25">
      <c r="A13180" s="57">
        <v>51152008</v>
      </c>
      <c r="B13180" s="58" t="s">
        <v>15417</v>
      </c>
    </row>
    <row r="13181" spans="1:2" x14ac:dyDescent="0.25">
      <c r="A13181" s="57">
        <v>51152009</v>
      </c>
      <c r="B13181" s="58" t="s">
        <v>4098</v>
      </c>
    </row>
    <row r="13182" spans="1:2" x14ac:dyDescent="0.25">
      <c r="A13182" s="57">
        <v>51152010</v>
      </c>
      <c r="B13182" s="58" t="s">
        <v>87</v>
      </c>
    </row>
    <row r="13183" spans="1:2" x14ac:dyDescent="0.25">
      <c r="A13183" s="57">
        <v>51152011</v>
      </c>
      <c r="B13183" s="58" t="s">
        <v>12648</v>
      </c>
    </row>
    <row r="13184" spans="1:2" x14ac:dyDescent="0.25">
      <c r="A13184" s="57">
        <v>51152012</v>
      </c>
      <c r="B13184" s="58" t="s">
        <v>7189</v>
      </c>
    </row>
    <row r="13185" spans="1:2" x14ac:dyDescent="0.25">
      <c r="A13185" s="57">
        <v>51161501</v>
      </c>
      <c r="B13185" s="58" t="s">
        <v>15473</v>
      </c>
    </row>
    <row r="13186" spans="1:2" x14ac:dyDescent="0.25">
      <c r="A13186" s="57">
        <v>51161502</v>
      </c>
      <c r="B13186" s="58" t="s">
        <v>6524</v>
      </c>
    </row>
    <row r="13187" spans="1:2" x14ac:dyDescent="0.25">
      <c r="A13187" s="57">
        <v>51161503</v>
      </c>
      <c r="B13187" s="58" t="s">
        <v>6579</v>
      </c>
    </row>
    <row r="13188" spans="1:2" x14ac:dyDescent="0.25">
      <c r="A13188" s="57">
        <v>51161504</v>
      </c>
      <c r="B13188" s="58" t="s">
        <v>18068</v>
      </c>
    </row>
    <row r="13189" spans="1:2" x14ac:dyDescent="0.25">
      <c r="A13189" s="57">
        <v>51161505</v>
      </c>
      <c r="B13189" s="58" t="s">
        <v>16768</v>
      </c>
    </row>
    <row r="13190" spans="1:2" x14ac:dyDescent="0.25">
      <c r="A13190" s="57">
        <v>51161506</v>
      </c>
      <c r="B13190" s="58" t="s">
        <v>3616</v>
      </c>
    </row>
    <row r="13191" spans="1:2" x14ac:dyDescent="0.25">
      <c r="A13191" s="57">
        <v>51161507</v>
      </c>
      <c r="B13191" s="58" t="s">
        <v>4600</v>
      </c>
    </row>
    <row r="13192" spans="1:2" x14ac:dyDescent="0.25">
      <c r="A13192" s="57">
        <v>51161508</v>
      </c>
      <c r="B13192" s="58" t="s">
        <v>11644</v>
      </c>
    </row>
    <row r="13193" spans="1:2" x14ac:dyDescent="0.25">
      <c r="A13193" s="57">
        <v>51161510</v>
      </c>
      <c r="B13193" s="58" t="s">
        <v>16768</v>
      </c>
    </row>
    <row r="13194" spans="1:2" x14ac:dyDescent="0.25">
      <c r="A13194" s="57">
        <v>51161511</v>
      </c>
      <c r="B13194" s="58" t="s">
        <v>4138</v>
      </c>
    </row>
    <row r="13195" spans="1:2" x14ac:dyDescent="0.25">
      <c r="A13195" s="57">
        <v>51161513</v>
      </c>
      <c r="B13195" s="58" t="s">
        <v>13988</v>
      </c>
    </row>
    <row r="13196" spans="1:2" x14ac:dyDescent="0.25">
      <c r="A13196" s="57">
        <v>51161514</v>
      </c>
      <c r="B13196" s="58" t="s">
        <v>13929</v>
      </c>
    </row>
    <row r="13197" spans="1:2" x14ac:dyDescent="0.25">
      <c r="A13197" s="57">
        <v>51161515</v>
      </c>
      <c r="B13197" s="58" t="s">
        <v>4270</v>
      </c>
    </row>
    <row r="13198" spans="1:2" x14ac:dyDescent="0.25">
      <c r="A13198" s="57">
        <v>51161516</v>
      </c>
      <c r="B13198" s="58" t="s">
        <v>11010</v>
      </c>
    </row>
    <row r="13199" spans="1:2" x14ac:dyDescent="0.25">
      <c r="A13199" s="57">
        <v>51161517</v>
      </c>
      <c r="B13199" s="58" t="s">
        <v>15616</v>
      </c>
    </row>
    <row r="13200" spans="1:2" x14ac:dyDescent="0.25">
      <c r="A13200" s="57">
        <v>51161601</v>
      </c>
      <c r="B13200" s="58" t="s">
        <v>18342</v>
      </c>
    </row>
    <row r="13201" spans="1:2" x14ac:dyDescent="0.25">
      <c r="A13201" s="57">
        <v>51161602</v>
      </c>
      <c r="B13201" s="58" t="s">
        <v>17725</v>
      </c>
    </row>
    <row r="13202" spans="1:2" x14ac:dyDescent="0.25">
      <c r="A13202" s="57">
        <v>51161603</v>
      </c>
      <c r="B13202" s="58" t="s">
        <v>14133</v>
      </c>
    </row>
    <row r="13203" spans="1:2" x14ac:dyDescent="0.25">
      <c r="A13203" s="57">
        <v>51161605</v>
      </c>
      <c r="B13203" s="58" t="s">
        <v>13704</v>
      </c>
    </row>
    <row r="13204" spans="1:2" x14ac:dyDescent="0.25">
      <c r="A13204" s="57">
        <v>51161606</v>
      </c>
      <c r="B13204" s="58" t="s">
        <v>16814</v>
      </c>
    </row>
    <row r="13205" spans="1:2" x14ac:dyDescent="0.25">
      <c r="A13205" s="57">
        <v>51161607</v>
      </c>
      <c r="B13205" s="58" t="s">
        <v>8379</v>
      </c>
    </row>
    <row r="13206" spans="1:2" x14ac:dyDescent="0.25">
      <c r="A13206" s="57">
        <v>51161608</v>
      </c>
      <c r="B13206" s="58" t="s">
        <v>11163</v>
      </c>
    </row>
    <row r="13207" spans="1:2" x14ac:dyDescent="0.25">
      <c r="A13207" s="57">
        <v>51161609</v>
      </c>
      <c r="B13207" s="58" t="s">
        <v>5184</v>
      </c>
    </row>
    <row r="13208" spans="1:2" x14ac:dyDescent="0.25">
      <c r="A13208" s="57">
        <v>51161610</v>
      </c>
      <c r="B13208" s="58" t="s">
        <v>5784</v>
      </c>
    </row>
    <row r="13209" spans="1:2" x14ac:dyDescent="0.25">
      <c r="A13209" s="57">
        <v>51161611</v>
      </c>
      <c r="B13209" s="58" t="s">
        <v>16930</v>
      </c>
    </row>
    <row r="13210" spans="1:2" x14ac:dyDescent="0.25">
      <c r="A13210" s="57">
        <v>51161612</v>
      </c>
      <c r="B13210" s="58" t="s">
        <v>1608</v>
      </c>
    </row>
    <row r="13211" spans="1:2" x14ac:dyDescent="0.25">
      <c r="A13211" s="57">
        <v>51161613</v>
      </c>
      <c r="B13211" s="58" t="s">
        <v>6241</v>
      </c>
    </row>
    <row r="13212" spans="1:2" x14ac:dyDescent="0.25">
      <c r="A13212" s="57">
        <v>51161614</v>
      </c>
      <c r="B13212" s="58" t="s">
        <v>7903</v>
      </c>
    </row>
    <row r="13213" spans="1:2" x14ac:dyDescent="0.25">
      <c r="A13213" s="57">
        <v>51161615</v>
      </c>
      <c r="B13213" s="58" t="s">
        <v>9407</v>
      </c>
    </row>
    <row r="13214" spans="1:2" x14ac:dyDescent="0.25">
      <c r="A13214" s="57">
        <v>51161616</v>
      </c>
      <c r="B13214" s="58" t="s">
        <v>7517</v>
      </c>
    </row>
    <row r="13215" spans="1:2" x14ac:dyDescent="0.25">
      <c r="A13215" s="57">
        <v>51161617</v>
      </c>
      <c r="B13215" s="58" t="s">
        <v>11839</v>
      </c>
    </row>
    <row r="13216" spans="1:2" x14ac:dyDescent="0.25">
      <c r="A13216" s="57">
        <v>51161618</v>
      </c>
      <c r="B13216" s="58" t="s">
        <v>13026</v>
      </c>
    </row>
    <row r="13217" spans="1:2" x14ac:dyDescent="0.25">
      <c r="A13217" s="57">
        <v>51161619</v>
      </c>
      <c r="B13217" s="58" t="s">
        <v>13136</v>
      </c>
    </row>
    <row r="13218" spans="1:2" x14ac:dyDescent="0.25">
      <c r="A13218" s="57">
        <v>51161620</v>
      </c>
      <c r="B13218" s="58" t="s">
        <v>18130</v>
      </c>
    </row>
    <row r="13219" spans="1:2" x14ac:dyDescent="0.25">
      <c r="A13219" s="57">
        <v>51161621</v>
      </c>
      <c r="B13219" s="58" t="s">
        <v>16380</v>
      </c>
    </row>
    <row r="13220" spans="1:2" x14ac:dyDescent="0.25">
      <c r="A13220" s="57">
        <v>51161622</v>
      </c>
      <c r="B13220" s="58" t="s">
        <v>4138</v>
      </c>
    </row>
    <row r="13221" spans="1:2" x14ac:dyDescent="0.25">
      <c r="A13221" s="57">
        <v>51161623</v>
      </c>
      <c r="B13221" s="58" t="s">
        <v>18781</v>
      </c>
    </row>
    <row r="13222" spans="1:2" x14ac:dyDescent="0.25">
      <c r="A13222" s="57">
        <v>51161624</v>
      </c>
      <c r="B13222" s="58" t="s">
        <v>17994</v>
      </c>
    </row>
    <row r="13223" spans="1:2" x14ac:dyDescent="0.25">
      <c r="A13223" s="57">
        <v>51161625</v>
      </c>
      <c r="B13223" s="58" t="s">
        <v>4397</v>
      </c>
    </row>
    <row r="13224" spans="1:2" x14ac:dyDescent="0.25">
      <c r="A13224" s="57">
        <v>51161626</v>
      </c>
      <c r="B13224" s="58" t="s">
        <v>4957</v>
      </c>
    </row>
    <row r="13225" spans="1:2" x14ac:dyDescent="0.25">
      <c r="A13225" s="57">
        <v>51161627</v>
      </c>
      <c r="B13225" s="58" t="s">
        <v>15120</v>
      </c>
    </row>
    <row r="13226" spans="1:2" x14ac:dyDescent="0.25">
      <c r="A13226" s="57">
        <v>51161628</v>
      </c>
      <c r="B13226" s="58" t="s">
        <v>8118</v>
      </c>
    </row>
    <row r="13227" spans="1:2" x14ac:dyDescent="0.25">
      <c r="A13227" s="57">
        <v>51161629</v>
      </c>
      <c r="B13227" s="58" t="s">
        <v>18530</v>
      </c>
    </row>
    <row r="13228" spans="1:2" x14ac:dyDescent="0.25">
      <c r="A13228" s="57">
        <v>51161630</v>
      </c>
      <c r="B13228" s="58" t="s">
        <v>8016</v>
      </c>
    </row>
    <row r="13229" spans="1:2" x14ac:dyDescent="0.25">
      <c r="A13229" s="57">
        <v>51161631</v>
      </c>
      <c r="B13229" s="58" t="s">
        <v>16124</v>
      </c>
    </row>
    <row r="13230" spans="1:2" x14ac:dyDescent="0.25">
      <c r="A13230" s="57">
        <v>51161632</v>
      </c>
      <c r="B13230" s="58" t="s">
        <v>10036</v>
      </c>
    </row>
    <row r="13231" spans="1:2" x14ac:dyDescent="0.25">
      <c r="A13231" s="57">
        <v>51161633</v>
      </c>
      <c r="B13231" s="58" t="s">
        <v>14865</v>
      </c>
    </row>
    <row r="13232" spans="1:2" x14ac:dyDescent="0.25">
      <c r="A13232" s="57">
        <v>51161634</v>
      </c>
      <c r="B13232" s="58" t="s">
        <v>15049</v>
      </c>
    </row>
    <row r="13233" spans="1:2" x14ac:dyDescent="0.25">
      <c r="A13233" s="57">
        <v>51161635</v>
      </c>
      <c r="B13233" s="58" t="s">
        <v>10896</v>
      </c>
    </row>
    <row r="13234" spans="1:2" x14ac:dyDescent="0.25">
      <c r="A13234" s="57">
        <v>51161636</v>
      </c>
      <c r="B13234" s="58" t="s">
        <v>17402</v>
      </c>
    </row>
    <row r="13235" spans="1:2" x14ac:dyDescent="0.25">
      <c r="A13235" s="57">
        <v>51161637</v>
      </c>
      <c r="B13235" s="58" t="s">
        <v>7931</v>
      </c>
    </row>
    <row r="13236" spans="1:2" x14ac:dyDescent="0.25">
      <c r="A13236" s="57">
        <v>51161638</v>
      </c>
      <c r="B13236" s="58" t="s">
        <v>12660</v>
      </c>
    </row>
    <row r="13237" spans="1:2" x14ac:dyDescent="0.25">
      <c r="A13237" s="57">
        <v>51161639</v>
      </c>
      <c r="B13237" s="58" t="s">
        <v>7457</v>
      </c>
    </row>
    <row r="13238" spans="1:2" x14ac:dyDescent="0.25">
      <c r="A13238" s="57">
        <v>51161640</v>
      </c>
      <c r="B13238" s="58" t="s">
        <v>5343</v>
      </c>
    </row>
    <row r="13239" spans="1:2" x14ac:dyDescent="0.25">
      <c r="A13239" s="57">
        <v>51161646</v>
      </c>
      <c r="B13239" s="58" t="s">
        <v>11214</v>
      </c>
    </row>
    <row r="13240" spans="1:2" x14ac:dyDescent="0.25">
      <c r="A13240" s="57">
        <v>51161647</v>
      </c>
      <c r="B13240" s="58" t="s">
        <v>14964</v>
      </c>
    </row>
    <row r="13241" spans="1:2" x14ac:dyDescent="0.25">
      <c r="A13241" s="57">
        <v>51161648</v>
      </c>
      <c r="B13241" s="58" t="s">
        <v>7194</v>
      </c>
    </row>
    <row r="13242" spans="1:2" x14ac:dyDescent="0.25">
      <c r="A13242" s="57">
        <v>51161649</v>
      </c>
      <c r="B13242" s="58" t="s">
        <v>17890</v>
      </c>
    </row>
    <row r="13243" spans="1:2" x14ac:dyDescent="0.25">
      <c r="A13243" s="57">
        <v>51161650</v>
      </c>
      <c r="B13243" s="58" t="s">
        <v>6501</v>
      </c>
    </row>
    <row r="13244" spans="1:2" x14ac:dyDescent="0.25">
      <c r="A13244" s="57">
        <v>51161651</v>
      </c>
      <c r="B13244" s="58" t="s">
        <v>15080</v>
      </c>
    </row>
    <row r="13245" spans="1:2" x14ac:dyDescent="0.25">
      <c r="A13245" s="57">
        <v>51161701</v>
      </c>
      <c r="B13245" s="58" t="s">
        <v>12971</v>
      </c>
    </row>
    <row r="13246" spans="1:2" x14ac:dyDescent="0.25">
      <c r="A13246" s="57">
        <v>51161702</v>
      </c>
      <c r="B13246" s="58" t="s">
        <v>12845</v>
      </c>
    </row>
    <row r="13247" spans="1:2" x14ac:dyDescent="0.25">
      <c r="A13247" s="57">
        <v>51161703</v>
      </c>
      <c r="B13247" s="58" t="s">
        <v>12844</v>
      </c>
    </row>
    <row r="13248" spans="1:2" x14ac:dyDescent="0.25">
      <c r="A13248" s="57">
        <v>51161704</v>
      </c>
      <c r="B13248" s="58" t="s">
        <v>16403</v>
      </c>
    </row>
    <row r="13249" spans="1:2" x14ac:dyDescent="0.25">
      <c r="A13249" s="57">
        <v>51161705</v>
      </c>
      <c r="B13249" s="58" t="s">
        <v>13486</v>
      </c>
    </row>
    <row r="13250" spans="1:2" x14ac:dyDescent="0.25">
      <c r="A13250" s="57">
        <v>51161706</v>
      </c>
      <c r="B13250" s="58" t="s">
        <v>2645</v>
      </c>
    </row>
    <row r="13251" spans="1:2" x14ac:dyDescent="0.25">
      <c r="A13251" s="57">
        <v>51161707</v>
      </c>
      <c r="B13251" s="58" t="s">
        <v>614</v>
      </c>
    </row>
    <row r="13252" spans="1:2" x14ac:dyDescent="0.25">
      <c r="A13252" s="57">
        <v>51161708</v>
      </c>
      <c r="B13252" s="58" t="s">
        <v>7264</v>
      </c>
    </row>
    <row r="13253" spans="1:2" x14ac:dyDescent="0.25">
      <c r="A13253" s="57">
        <v>51161709</v>
      </c>
      <c r="B13253" s="58" t="s">
        <v>9211</v>
      </c>
    </row>
    <row r="13254" spans="1:2" x14ac:dyDescent="0.25">
      <c r="A13254" s="57">
        <v>51161710</v>
      </c>
      <c r="B13254" s="58" t="s">
        <v>14089</v>
      </c>
    </row>
    <row r="13255" spans="1:2" x14ac:dyDescent="0.25">
      <c r="A13255" s="57">
        <v>51161801</v>
      </c>
      <c r="B13255" s="58" t="s">
        <v>17067</v>
      </c>
    </row>
    <row r="13256" spans="1:2" x14ac:dyDescent="0.25">
      <c r="A13256" s="57">
        <v>51161802</v>
      </c>
      <c r="B13256" s="58" t="s">
        <v>18558</v>
      </c>
    </row>
    <row r="13257" spans="1:2" x14ac:dyDescent="0.25">
      <c r="A13257" s="57">
        <v>51161803</v>
      </c>
      <c r="B13257" s="58" t="s">
        <v>5621</v>
      </c>
    </row>
    <row r="13258" spans="1:2" x14ac:dyDescent="0.25">
      <c r="A13258" s="57">
        <v>51161805</v>
      </c>
      <c r="B13258" s="58" t="s">
        <v>1423</v>
      </c>
    </row>
    <row r="13259" spans="1:2" x14ac:dyDescent="0.25">
      <c r="A13259" s="57">
        <v>51161806</v>
      </c>
      <c r="B13259" s="58" t="s">
        <v>9353</v>
      </c>
    </row>
    <row r="13260" spans="1:2" x14ac:dyDescent="0.25">
      <c r="A13260" s="57">
        <v>51161808</v>
      </c>
      <c r="B13260" s="58" t="s">
        <v>9370</v>
      </c>
    </row>
    <row r="13261" spans="1:2" x14ac:dyDescent="0.25">
      <c r="A13261" s="57">
        <v>51161809</v>
      </c>
      <c r="B13261" s="58" t="s">
        <v>9881</v>
      </c>
    </row>
    <row r="13262" spans="1:2" x14ac:dyDescent="0.25">
      <c r="A13262" s="57">
        <v>51161810</v>
      </c>
      <c r="B13262" s="58" t="s">
        <v>10367</v>
      </c>
    </row>
    <row r="13263" spans="1:2" x14ac:dyDescent="0.25">
      <c r="A13263" s="57">
        <v>51161811</v>
      </c>
      <c r="B13263" s="58" t="s">
        <v>5873</v>
      </c>
    </row>
    <row r="13264" spans="1:2" x14ac:dyDescent="0.25">
      <c r="A13264" s="57">
        <v>51161812</v>
      </c>
      <c r="B13264" s="58" t="s">
        <v>16083</v>
      </c>
    </row>
    <row r="13265" spans="1:2" x14ac:dyDescent="0.25">
      <c r="A13265" s="57">
        <v>51161813</v>
      </c>
      <c r="B13265" s="58" t="s">
        <v>979</v>
      </c>
    </row>
    <row r="13266" spans="1:2" x14ac:dyDescent="0.25">
      <c r="A13266" s="57">
        <v>51161814</v>
      </c>
      <c r="B13266" s="58" t="s">
        <v>3694</v>
      </c>
    </row>
    <row r="13267" spans="1:2" x14ac:dyDescent="0.25">
      <c r="A13267" s="57">
        <v>51161815</v>
      </c>
      <c r="B13267" s="58" t="s">
        <v>10790</v>
      </c>
    </row>
    <row r="13268" spans="1:2" x14ac:dyDescent="0.25">
      <c r="A13268" s="57">
        <v>51161817</v>
      </c>
      <c r="B13268" s="58" t="s">
        <v>9104</v>
      </c>
    </row>
    <row r="13269" spans="1:2" x14ac:dyDescent="0.25">
      <c r="A13269" s="57">
        <v>51161818</v>
      </c>
      <c r="B13269" s="58" t="s">
        <v>14430</v>
      </c>
    </row>
    <row r="13270" spans="1:2" x14ac:dyDescent="0.25">
      <c r="A13270" s="57">
        <v>51161819</v>
      </c>
      <c r="B13270" s="58" t="s">
        <v>12824</v>
      </c>
    </row>
    <row r="13271" spans="1:2" x14ac:dyDescent="0.25">
      <c r="A13271" s="57">
        <v>51161820</v>
      </c>
      <c r="B13271" s="58" t="s">
        <v>14232</v>
      </c>
    </row>
    <row r="13272" spans="1:2" x14ac:dyDescent="0.25">
      <c r="A13272" s="57">
        <v>51161901</v>
      </c>
      <c r="B13272" s="58" t="s">
        <v>8587</v>
      </c>
    </row>
    <row r="13273" spans="1:2" x14ac:dyDescent="0.25">
      <c r="A13273" s="57">
        <v>51161903</v>
      </c>
      <c r="B13273" s="58" t="s">
        <v>17909</v>
      </c>
    </row>
    <row r="13274" spans="1:2" x14ac:dyDescent="0.25">
      <c r="A13274" s="57">
        <v>51171501</v>
      </c>
      <c r="B13274" s="58" t="s">
        <v>4596</v>
      </c>
    </row>
    <row r="13275" spans="1:2" x14ac:dyDescent="0.25">
      <c r="A13275" s="57">
        <v>51171502</v>
      </c>
      <c r="B13275" s="58" t="s">
        <v>12874</v>
      </c>
    </row>
    <row r="13276" spans="1:2" x14ac:dyDescent="0.25">
      <c r="A13276" s="57">
        <v>51171503</v>
      </c>
      <c r="B13276" s="58" t="s">
        <v>2845</v>
      </c>
    </row>
    <row r="13277" spans="1:2" x14ac:dyDescent="0.25">
      <c r="A13277" s="57">
        <v>51171504</v>
      </c>
      <c r="B13277" s="58" t="s">
        <v>6218</v>
      </c>
    </row>
    <row r="13278" spans="1:2" x14ac:dyDescent="0.25">
      <c r="A13278" s="57">
        <v>51171505</v>
      </c>
      <c r="B13278" s="58" t="s">
        <v>3745</v>
      </c>
    </row>
    <row r="13279" spans="1:2" x14ac:dyDescent="0.25">
      <c r="A13279" s="57">
        <v>51171507</v>
      </c>
      <c r="B13279" s="58" t="s">
        <v>14094</v>
      </c>
    </row>
    <row r="13280" spans="1:2" x14ac:dyDescent="0.25">
      <c r="A13280" s="57">
        <v>51171508</v>
      </c>
      <c r="B13280" s="58" t="s">
        <v>655</v>
      </c>
    </row>
    <row r="13281" spans="1:2" x14ac:dyDescent="0.25">
      <c r="A13281" s="57">
        <v>51171509</v>
      </c>
      <c r="B13281" s="58" t="s">
        <v>4837</v>
      </c>
    </row>
    <row r="13282" spans="1:2" x14ac:dyDescent="0.25">
      <c r="A13282" s="57">
        <v>51171510</v>
      </c>
      <c r="B13282" s="58" t="s">
        <v>13907</v>
      </c>
    </row>
    <row r="13283" spans="1:2" x14ac:dyDescent="0.25">
      <c r="A13283" s="57">
        <v>51171511</v>
      </c>
      <c r="B13283" s="58" t="s">
        <v>2560</v>
      </c>
    </row>
    <row r="13284" spans="1:2" x14ac:dyDescent="0.25">
      <c r="A13284" s="57">
        <v>51171513</v>
      </c>
      <c r="B13284" s="58" t="s">
        <v>12376</v>
      </c>
    </row>
    <row r="13285" spans="1:2" x14ac:dyDescent="0.25">
      <c r="A13285" s="57">
        <v>51171601</v>
      </c>
      <c r="B13285" s="58" t="s">
        <v>17012</v>
      </c>
    </row>
    <row r="13286" spans="1:2" x14ac:dyDescent="0.25">
      <c r="A13286" s="57">
        <v>51171602</v>
      </c>
      <c r="B13286" s="58" t="s">
        <v>6164</v>
      </c>
    </row>
    <row r="13287" spans="1:2" x14ac:dyDescent="0.25">
      <c r="A13287" s="57">
        <v>51171603</v>
      </c>
      <c r="B13287" s="58" t="s">
        <v>5869</v>
      </c>
    </row>
    <row r="13288" spans="1:2" x14ac:dyDescent="0.25">
      <c r="A13288" s="57">
        <v>51171604</v>
      </c>
      <c r="B13288" s="58" t="s">
        <v>5563</v>
      </c>
    </row>
    <row r="13289" spans="1:2" x14ac:dyDescent="0.25">
      <c r="A13289" s="57">
        <v>51171605</v>
      </c>
      <c r="B13289" s="58" t="s">
        <v>14544</v>
      </c>
    </row>
    <row r="13290" spans="1:2" x14ac:dyDescent="0.25">
      <c r="A13290" s="57">
        <v>51171606</v>
      </c>
      <c r="B13290" s="58" t="s">
        <v>5284</v>
      </c>
    </row>
    <row r="13291" spans="1:2" x14ac:dyDescent="0.25">
      <c r="A13291" s="57">
        <v>51171607</v>
      </c>
      <c r="B13291" s="58" t="s">
        <v>8129</v>
      </c>
    </row>
    <row r="13292" spans="1:2" x14ac:dyDescent="0.25">
      <c r="A13292" s="57">
        <v>51171608</v>
      </c>
      <c r="B13292" s="58" t="s">
        <v>8169</v>
      </c>
    </row>
    <row r="13293" spans="1:2" x14ac:dyDescent="0.25">
      <c r="A13293" s="57">
        <v>51171609</v>
      </c>
      <c r="B13293" s="58" t="s">
        <v>2095</v>
      </c>
    </row>
    <row r="13294" spans="1:2" x14ac:dyDescent="0.25">
      <c r="A13294" s="57">
        <v>51171610</v>
      </c>
      <c r="B13294" s="58" t="s">
        <v>11518</v>
      </c>
    </row>
    <row r="13295" spans="1:2" x14ac:dyDescent="0.25">
      <c r="A13295" s="57">
        <v>51171611</v>
      </c>
      <c r="B13295" s="58" t="s">
        <v>7779</v>
      </c>
    </row>
    <row r="13296" spans="1:2" x14ac:dyDescent="0.25">
      <c r="A13296" s="57">
        <v>51171612</v>
      </c>
      <c r="B13296" s="58" t="s">
        <v>1337</v>
      </c>
    </row>
    <row r="13297" spans="1:2" x14ac:dyDescent="0.25">
      <c r="A13297" s="57">
        <v>51171613</v>
      </c>
      <c r="B13297" s="58" t="s">
        <v>9052</v>
      </c>
    </row>
    <row r="13298" spans="1:2" x14ac:dyDescent="0.25">
      <c r="A13298" s="57">
        <v>51171614</v>
      </c>
      <c r="B13298" s="58" t="s">
        <v>5098</v>
      </c>
    </row>
    <row r="13299" spans="1:2" x14ac:dyDescent="0.25">
      <c r="A13299" s="57">
        <v>51171615</v>
      </c>
      <c r="B13299" s="58" t="s">
        <v>6255</v>
      </c>
    </row>
    <row r="13300" spans="1:2" x14ac:dyDescent="0.25">
      <c r="A13300" s="57">
        <v>51171616</v>
      </c>
      <c r="B13300" s="58" t="s">
        <v>9414</v>
      </c>
    </row>
    <row r="13301" spans="1:2" x14ac:dyDescent="0.25">
      <c r="A13301" s="57">
        <v>51171617</v>
      </c>
      <c r="B13301" s="58" t="s">
        <v>13679</v>
      </c>
    </row>
    <row r="13302" spans="1:2" x14ac:dyDescent="0.25">
      <c r="A13302" s="57">
        <v>51171618</v>
      </c>
      <c r="B13302" s="58" t="s">
        <v>8190</v>
      </c>
    </row>
    <row r="13303" spans="1:2" x14ac:dyDescent="0.25">
      <c r="A13303" s="57">
        <v>51171619</v>
      </c>
      <c r="B13303" s="58" t="s">
        <v>3923</v>
      </c>
    </row>
    <row r="13304" spans="1:2" x14ac:dyDescent="0.25">
      <c r="A13304" s="57">
        <v>51171620</v>
      </c>
      <c r="B13304" s="58" t="s">
        <v>18309</v>
      </c>
    </row>
    <row r="13305" spans="1:2" x14ac:dyDescent="0.25">
      <c r="A13305" s="57">
        <v>51171621</v>
      </c>
      <c r="B13305" s="58" t="s">
        <v>12776</v>
      </c>
    </row>
    <row r="13306" spans="1:2" x14ac:dyDescent="0.25">
      <c r="A13306" s="57">
        <v>51171622</v>
      </c>
      <c r="B13306" s="58" t="s">
        <v>11924</v>
      </c>
    </row>
    <row r="13307" spans="1:2" x14ac:dyDescent="0.25">
      <c r="A13307" s="57">
        <v>51171623</v>
      </c>
      <c r="B13307" s="58" t="s">
        <v>12840</v>
      </c>
    </row>
    <row r="13308" spans="1:2" x14ac:dyDescent="0.25">
      <c r="A13308" s="57">
        <v>51171624</v>
      </c>
      <c r="B13308" s="58" t="s">
        <v>9462</v>
      </c>
    </row>
    <row r="13309" spans="1:2" x14ac:dyDescent="0.25">
      <c r="A13309" s="57">
        <v>51171626</v>
      </c>
      <c r="B13309" s="58" t="s">
        <v>242</v>
      </c>
    </row>
    <row r="13310" spans="1:2" x14ac:dyDescent="0.25">
      <c r="A13310" s="57">
        <v>51171627</v>
      </c>
      <c r="B13310" s="58" t="s">
        <v>6208</v>
      </c>
    </row>
    <row r="13311" spans="1:2" x14ac:dyDescent="0.25">
      <c r="A13311" s="57">
        <v>51171628</v>
      </c>
      <c r="B13311" s="58" t="s">
        <v>15895</v>
      </c>
    </row>
    <row r="13312" spans="1:2" x14ac:dyDescent="0.25">
      <c r="A13312" s="57">
        <v>51171629</v>
      </c>
      <c r="B13312" s="58" t="s">
        <v>9257</v>
      </c>
    </row>
    <row r="13313" spans="1:2" x14ac:dyDescent="0.25">
      <c r="A13313" s="57">
        <v>51171630</v>
      </c>
      <c r="B13313" s="58" t="s">
        <v>4556</v>
      </c>
    </row>
    <row r="13314" spans="1:2" x14ac:dyDescent="0.25">
      <c r="A13314" s="57">
        <v>51171631</v>
      </c>
      <c r="B13314" s="58" t="s">
        <v>1461</v>
      </c>
    </row>
    <row r="13315" spans="1:2" x14ac:dyDescent="0.25">
      <c r="A13315" s="57">
        <v>51171632</v>
      </c>
      <c r="B13315" s="58" t="s">
        <v>11328</v>
      </c>
    </row>
    <row r="13316" spans="1:2" x14ac:dyDescent="0.25">
      <c r="A13316" s="57">
        <v>51171701</v>
      </c>
      <c r="B13316" s="58" t="s">
        <v>2081</v>
      </c>
    </row>
    <row r="13317" spans="1:2" x14ac:dyDescent="0.25">
      <c r="A13317" s="57">
        <v>51171702</v>
      </c>
      <c r="B13317" s="58" t="s">
        <v>17938</v>
      </c>
    </row>
    <row r="13318" spans="1:2" x14ac:dyDescent="0.25">
      <c r="A13318" s="57">
        <v>51171703</v>
      </c>
      <c r="B13318" s="58" t="s">
        <v>8021</v>
      </c>
    </row>
    <row r="13319" spans="1:2" x14ac:dyDescent="0.25">
      <c r="A13319" s="57">
        <v>51171704</v>
      </c>
      <c r="B13319" s="58" t="s">
        <v>7415</v>
      </c>
    </row>
    <row r="13320" spans="1:2" x14ac:dyDescent="0.25">
      <c r="A13320" s="57">
        <v>51171706</v>
      </c>
      <c r="B13320" s="58" t="s">
        <v>11986</v>
      </c>
    </row>
    <row r="13321" spans="1:2" x14ac:dyDescent="0.25">
      <c r="A13321" s="57">
        <v>51171707</v>
      </c>
      <c r="B13321" s="58" t="s">
        <v>3112</v>
      </c>
    </row>
    <row r="13322" spans="1:2" x14ac:dyDescent="0.25">
      <c r="A13322" s="57">
        <v>51171708</v>
      </c>
      <c r="B13322" s="58" t="s">
        <v>4688</v>
      </c>
    </row>
    <row r="13323" spans="1:2" x14ac:dyDescent="0.25">
      <c r="A13323" s="57">
        <v>51171709</v>
      </c>
      <c r="B13323" s="58" t="s">
        <v>133</v>
      </c>
    </row>
    <row r="13324" spans="1:2" x14ac:dyDescent="0.25">
      <c r="A13324" s="57">
        <v>51171710</v>
      </c>
      <c r="B13324" s="58" t="s">
        <v>9875</v>
      </c>
    </row>
    <row r="13325" spans="1:2" x14ac:dyDescent="0.25">
      <c r="A13325" s="57">
        <v>51171711</v>
      </c>
      <c r="B13325" s="58" t="s">
        <v>17995</v>
      </c>
    </row>
    <row r="13326" spans="1:2" x14ac:dyDescent="0.25">
      <c r="A13326" s="57">
        <v>51171712</v>
      </c>
      <c r="B13326" s="58" t="s">
        <v>12847</v>
      </c>
    </row>
    <row r="13327" spans="1:2" x14ac:dyDescent="0.25">
      <c r="A13327" s="57">
        <v>51171801</v>
      </c>
      <c r="B13327" s="58" t="s">
        <v>737</v>
      </c>
    </row>
    <row r="13328" spans="1:2" x14ac:dyDescent="0.25">
      <c r="A13328" s="57">
        <v>51171802</v>
      </c>
      <c r="B13328" s="58" t="s">
        <v>2648</v>
      </c>
    </row>
    <row r="13329" spans="1:2" x14ac:dyDescent="0.25">
      <c r="A13329" s="57">
        <v>51171803</v>
      </c>
      <c r="B13329" s="58" t="s">
        <v>282</v>
      </c>
    </row>
    <row r="13330" spans="1:2" x14ac:dyDescent="0.25">
      <c r="A13330" s="57">
        <v>51171804</v>
      </c>
      <c r="B13330" s="58" t="s">
        <v>10750</v>
      </c>
    </row>
    <row r="13331" spans="1:2" x14ac:dyDescent="0.25">
      <c r="A13331" s="57">
        <v>51171805</v>
      </c>
      <c r="B13331" s="58" t="s">
        <v>4244</v>
      </c>
    </row>
    <row r="13332" spans="1:2" x14ac:dyDescent="0.25">
      <c r="A13332" s="57">
        <v>51171806</v>
      </c>
      <c r="B13332" s="58" t="s">
        <v>5318</v>
      </c>
    </row>
    <row r="13333" spans="1:2" x14ac:dyDescent="0.25">
      <c r="A13333" s="57">
        <v>51171807</v>
      </c>
      <c r="B13333" s="58" t="s">
        <v>18666</v>
      </c>
    </row>
    <row r="13334" spans="1:2" x14ac:dyDescent="0.25">
      <c r="A13334" s="57">
        <v>51171808</v>
      </c>
      <c r="B13334" s="58" t="s">
        <v>10040</v>
      </c>
    </row>
    <row r="13335" spans="1:2" x14ac:dyDescent="0.25">
      <c r="A13335" s="57">
        <v>51171809</v>
      </c>
      <c r="B13335" s="58" t="s">
        <v>12040</v>
      </c>
    </row>
    <row r="13336" spans="1:2" x14ac:dyDescent="0.25">
      <c r="A13336" s="57">
        <v>51171811</v>
      </c>
      <c r="B13336" s="58" t="s">
        <v>3300</v>
      </c>
    </row>
    <row r="13337" spans="1:2" x14ac:dyDescent="0.25">
      <c r="A13337" s="57">
        <v>51171812</v>
      </c>
      <c r="B13337" s="58" t="s">
        <v>2218</v>
      </c>
    </row>
    <row r="13338" spans="1:2" x14ac:dyDescent="0.25">
      <c r="A13338" s="57">
        <v>51171813</v>
      </c>
      <c r="B13338" s="58" t="s">
        <v>1885</v>
      </c>
    </row>
    <row r="13339" spans="1:2" x14ac:dyDescent="0.25">
      <c r="A13339" s="57">
        <v>51171814</v>
      </c>
      <c r="B13339" s="58" t="s">
        <v>15613</v>
      </c>
    </row>
    <row r="13340" spans="1:2" x14ac:dyDescent="0.25">
      <c r="A13340" s="57">
        <v>51171815</v>
      </c>
      <c r="B13340" s="58" t="s">
        <v>1462</v>
      </c>
    </row>
    <row r="13341" spans="1:2" x14ac:dyDescent="0.25">
      <c r="A13341" s="57">
        <v>51171816</v>
      </c>
      <c r="B13341" s="58" t="s">
        <v>5018</v>
      </c>
    </row>
    <row r="13342" spans="1:2" x14ac:dyDescent="0.25">
      <c r="A13342" s="57">
        <v>51171817</v>
      </c>
      <c r="B13342" s="58" t="s">
        <v>110</v>
      </c>
    </row>
    <row r="13343" spans="1:2" x14ac:dyDescent="0.25">
      <c r="A13343" s="57">
        <v>51171818</v>
      </c>
      <c r="B13343" s="58" t="s">
        <v>14784</v>
      </c>
    </row>
    <row r="13344" spans="1:2" x14ac:dyDescent="0.25">
      <c r="A13344" s="57">
        <v>51171819</v>
      </c>
      <c r="B13344" s="58" t="s">
        <v>12998</v>
      </c>
    </row>
    <row r="13345" spans="1:2" x14ac:dyDescent="0.25">
      <c r="A13345" s="57">
        <v>51171820</v>
      </c>
      <c r="B13345" s="58" t="s">
        <v>442</v>
      </c>
    </row>
    <row r="13346" spans="1:2" x14ac:dyDescent="0.25">
      <c r="A13346" s="57">
        <v>51171821</v>
      </c>
      <c r="B13346" s="58" t="s">
        <v>1736</v>
      </c>
    </row>
    <row r="13347" spans="1:2" x14ac:dyDescent="0.25">
      <c r="A13347" s="57">
        <v>51171822</v>
      </c>
      <c r="B13347" s="58" t="s">
        <v>11408</v>
      </c>
    </row>
    <row r="13348" spans="1:2" x14ac:dyDescent="0.25">
      <c r="A13348" s="57">
        <v>51171901</v>
      </c>
      <c r="B13348" s="58" t="s">
        <v>14369</v>
      </c>
    </row>
    <row r="13349" spans="1:2" x14ac:dyDescent="0.25">
      <c r="A13349" s="57">
        <v>51171902</v>
      </c>
      <c r="B13349" s="58" t="s">
        <v>7311</v>
      </c>
    </row>
    <row r="13350" spans="1:2" x14ac:dyDescent="0.25">
      <c r="A13350" s="57">
        <v>51171903</v>
      </c>
      <c r="B13350" s="58" t="s">
        <v>312</v>
      </c>
    </row>
    <row r="13351" spans="1:2" x14ac:dyDescent="0.25">
      <c r="A13351" s="57">
        <v>51171904</v>
      </c>
      <c r="B13351" s="58" t="s">
        <v>4442</v>
      </c>
    </row>
    <row r="13352" spans="1:2" x14ac:dyDescent="0.25">
      <c r="A13352" s="57">
        <v>51171905</v>
      </c>
      <c r="B13352" s="58" t="s">
        <v>7243</v>
      </c>
    </row>
    <row r="13353" spans="1:2" x14ac:dyDescent="0.25">
      <c r="A13353" s="57">
        <v>51171906</v>
      </c>
      <c r="B13353" s="58" t="s">
        <v>11875</v>
      </c>
    </row>
    <row r="13354" spans="1:2" x14ac:dyDescent="0.25">
      <c r="A13354" s="57">
        <v>51171907</v>
      </c>
      <c r="B13354" s="58" t="s">
        <v>10957</v>
      </c>
    </row>
    <row r="13355" spans="1:2" x14ac:dyDescent="0.25">
      <c r="A13355" s="57">
        <v>51171908</v>
      </c>
      <c r="B13355" s="58" t="s">
        <v>7103</v>
      </c>
    </row>
    <row r="13356" spans="1:2" x14ac:dyDescent="0.25">
      <c r="A13356" s="57">
        <v>51171909</v>
      </c>
      <c r="B13356" s="58" t="s">
        <v>16222</v>
      </c>
    </row>
    <row r="13357" spans="1:2" x14ac:dyDescent="0.25">
      <c r="A13357" s="57">
        <v>51171910</v>
      </c>
      <c r="B13357" s="58" t="s">
        <v>17101</v>
      </c>
    </row>
    <row r="13358" spans="1:2" x14ac:dyDescent="0.25">
      <c r="A13358" s="57">
        <v>51171911</v>
      </c>
      <c r="B13358" s="58" t="s">
        <v>11633</v>
      </c>
    </row>
    <row r="13359" spans="1:2" x14ac:dyDescent="0.25">
      <c r="A13359" s="57">
        <v>51171912</v>
      </c>
      <c r="B13359" s="58" t="s">
        <v>16057</v>
      </c>
    </row>
    <row r="13360" spans="1:2" x14ac:dyDescent="0.25">
      <c r="A13360" s="57">
        <v>51171913</v>
      </c>
      <c r="B13360" s="58" t="s">
        <v>9756</v>
      </c>
    </row>
    <row r="13361" spans="1:2" x14ac:dyDescent="0.25">
      <c r="A13361" s="57">
        <v>51171914</v>
      </c>
      <c r="B13361" s="58" t="s">
        <v>12202</v>
      </c>
    </row>
    <row r="13362" spans="1:2" x14ac:dyDescent="0.25">
      <c r="A13362" s="57">
        <v>51171915</v>
      </c>
      <c r="B13362" s="58" t="s">
        <v>8995</v>
      </c>
    </row>
    <row r="13363" spans="1:2" x14ac:dyDescent="0.25">
      <c r="A13363" s="57">
        <v>51171916</v>
      </c>
      <c r="B13363" s="58" t="s">
        <v>17223</v>
      </c>
    </row>
    <row r="13364" spans="1:2" x14ac:dyDescent="0.25">
      <c r="A13364" s="57">
        <v>51171917</v>
      </c>
      <c r="B13364" s="58" t="s">
        <v>11679</v>
      </c>
    </row>
    <row r="13365" spans="1:2" x14ac:dyDescent="0.25">
      <c r="A13365" s="57">
        <v>51171918</v>
      </c>
      <c r="B13365" s="58" t="s">
        <v>10624</v>
      </c>
    </row>
    <row r="13366" spans="1:2" x14ac:dyDescent="0.25">
      <c r="A13366" s="57">
        <v>51172001</v>
      </c>
      <c r="B13366" s="58" t="s">
        <v>2398</v>
      </c>
    </row>
    <row r="13367" spans="1:2" x14ac:dyDescent="0.25">
      <c r="A13367" s="57">
        <v>51172002</v>
      </c>
      <c r="B13367" s="58" t="s">
        <v>15789</v>
      </c>
    </row>
    <row r="13368" spans="1:2" x14ac:dyDescent="0.25">
      <c r="A13368" s="57">
        <v>51172003</v>
      </c>
      <c r="B13368" s="58" t="s">
        <v>4180</v>
      </c>
    </row>
    <row r="13369" spans="1:2" x14ac:dyDescent="0.25">
      <c r="A13369" s="57">
        <v>51172004</v>
      </c>
      <c r="B13369" s="58" t="s">
        <v>12584</v>
      </c>
    </row>
    <row r="13370" spans="1:2" x14ac:dyDescent="0.25">
      <c r="A13370" s="57">
        <v>51172101</v>
      </c>
      <c r="B13370" s="58" t="s">
        <v>9878</v>
      </c>
    </row>
    <row r="13371" spans="1:2" x14ac:dyDescent="0.25">
      <c r="A13371" s="57">
        <v>51172102</v>
      </c>
      <c r="B13371" s="58" t="s">
        <v>8931</v>
      </c>
    </row>
    <row r="13372" spans="1:2" x14ac:dyDescent="0.25">
      <c r="A13372" s="57">
        <v>51172103</v>
      </c>
      <c r="B13372" s="58" t="s">
        <v>3842</v>
      </c>
    </row>
    <row r="13373" spans="1:2" x14ac:dyDescent="0.25">
      <c r="A13373" s="57">
        <v>51172105</v>
      </c>
      <c r="B13373" s="58" t="s">
        <v>17075</v>
      </c>
    </row>
    <row r="13374" spans="1:2" x14ac:dyDescent="0.25">
      <c r="A13374" s="57">
        <v>51172106</v>
      </c>
      <c r="B13374" s="58" t="s">
        <v>12058</v>
      </c>
    </row>
    <row r="13375" spans="1:2" x14ac:dyDescent="0.25">
      <c r="A13375" s="57">
        <v>51172107</v>
      </c>
      <c r="B13375" s="58" t="s">
        <v>8077</v>
      </c>
    </row>
    <row r="13376" spans="1:2" x14ac:dyDescent="0.25">
      <c r="A13376" s="57">
        <v>51172108</v>
      </c>
      <c r="B13376" s="58" t="s">
        <v>14269</v>
      </c>
    </row>
    <row r="13377" spans="1:2" x14ac:dyDescent="0.25">
      <c r="A13377" s="57">
        <v>51172109</v>
      </c>
      <c r="B13377" s="58" t="s">
        <v>15625</v>
      </c>
    </row>
    <row r="13378" spans="1:2" x14ac:dyDescent="0.25">
      <c r="A13378" s="57">
        <v>51172110</v>
      </c>
      <c r="B13378" s="58" t="s">
        <v>15804</v>
      </c>
    </row>
    <row r="13379" spans="1:2" x14ac:dyDescent="0.25">
      <c r="A13379" s="57">
        <v>51172111</v>
      </c>
      <c r="B13379" s="58" t="s">
        <v>15922</v>
      </c>
    </row>
    <row r="13380" spans="1:2" x14ac:dyDescent="0.25">
      <c r="A13380" s="57">
        <v>51181501</v>
      </c>
      <c r="B13380" s="58" t="s">
        <v>6059</v>
      </c>
    </row>
    <row r="13381" spans="1:2" x14ac:dyDescent="0.25">
      <c r="A13381" s="57">
        <v>51181502</v>
      </c>
      <c r="B13381" s="58" t="s">
        <v>4162</v>
      </c>
    </row>
    <row r="13382" spans="1:2" x14ac:dyDescent="0.25">
      <c r="A13382" s="57">
        <v>51181503</v>
      </c>
      <c r="B13382" s="58" t="s">
        <v>13845</v>
      </c>
    </row>
    <row r="13383" spans="1:2" x14ac:dyDescent="0.25">
      <c r="A13383" s="57">
        <v>51181504</v>
      </c>
      <c r="B13383" s="58" t="s">
        <v>16312</v>
      </c>
    </row>
    <row r="13384" spans="1:2" x14ac:dyDescent="0.25">
      <c r="A13384" s="57">
        <v>51181505</v>
      </c>
      <c r="B13384" s="58" t="s">
        <v>5972</v>
      </c>
    </row>
    <row r="13385" spans="1:2" x14ac:dyDescent="0.25">
      <c r="A13385" s="57">
        <v>51181506</v>
      </c>
      <c r="B13385" s="58" t="s">
        <v>4625</v>
      </c>
    </row>
    <row r="13386" spans="1:2" x14ac:dyDescent="0.25">
      <c r="A13386" s="57">
        <v>51181508</v>
      </c>
      <c r="B13386" s="58" t="s">
        <v>14433</v>
      </c>
    </row>
    <row r="13387" spans="1:2" x14ac:dyDescent="0.25">
      <c r="A13387" s="57">
        <v>51181509</v>
      </c>
      <c r="B13387" s="58" t="s">
        <v>12553</v>
      </c>
    </row>
    <row r="13388" spans="1:2" x14ac:dyDescent="0.25">
      <c r="A13388" s="57">
        <v>51181510</v>
      </c>
      <c r="B13388" s="58" t="s">
        <v>15253</v>
      </c>
    </row>
    <row r="13389" spans="1:2" x14ac:dyDescent="0.25">
      <c r="A13389" s="57">
        <v>51181511</v>
      </c>
      <c r="B13389" s="58" t="s">
        <v>4664</v>
      </c>
    </row>
    <row r="13390" spans="1:2" x14ac:dyDescent="0.25">
      <c r="A13390" s="57">
        <v>51181513</v>
      </c>
      <c r="B13390" s="58" t="s">
        <v>17448</v>
      </c>
    </row>
    <row r="13391" spans="1:2" x14ac:dyDescent="0.25">
      <c r="A13391" s="57">
        <v>51181514</v>
      </c>
      <c r="B13391" s="58" t="s">
        <v>5302</v>
      </c>
    </row>
    <row r="13392" spans="1:2" x14ac:dyDescent="0.25">
      <c r="A13392" s="57">
        <v>51181515</v>
      </c>
      <c r="B13392" s="58" t="s">
        <v>4569</v>
      </c>
    </row>
    <row r="13393" spans="1:2" x14ac:dyDescent="0.25">
      <c r="A13393" s="57">
        <v>51181516</v>
      </c>
      <c r="B13393" s="58" t="s">
        <v>14282</v>
      </c>
    </row>
    <row r="13394" spans="1:2" x14ac:dyDescent="0.25">
      <c r="A13394" s="57">
        <v>51181517</v>
      </c>
      <c r="B13394" s="58" t="s">
        <v>13794</v>
      </c>
    </row>
    <row r="13395" spans="1:2" x14ac:dyDescent="0.25">
      <c r="A13395" s="57">
        <v>51181519</v>
      </c>
      <c r="B13395" s="58" t="s">
        <v>13445</v>
      </c>
    </row>
    <row r="13396" spans="1:2" x14ac:dyDescent="0.25">
      <c r="A13396" s="57">
        <v>51181520</v>
      </c>
      <c r="B13396" s="58" t="s">
        <v>10863</v>
      </c>
    </row>
    <row r="13397" spans="1:2" x14ac:dyDescent="0.25">
      <c r="A13397" s="57">
        <v>51181521</v>
      </c>
      <c r="B13397" s="58" t="s">
        <v>6191</v>
      </c>
    </row>
    <row r="13398" spans="1:2" x14ac:dyDescent="0.25">
      <c r="A13398" s="57">
        <v>51181522</v>
      </c>
      <c r="B13398" s="58" t="s">
        <v>12804</v>
      </c>
    </row>
    <row r="13399" spans="1:2" x14ac:dyDescent="0.25">
      <c r="A13399" s="57">
        <v>51181523</v>
      </c>
      <c r="B13399" s="58" t="s">
        <v>7960</v>
      </c>
    </row>
    <row r="13400" spans="1:2" x14ac:dyDescent="0.25">
      <c r="A13400" s="57">
        <v>51181524</v>
      </c>
      <c r="B13400" s="58" t="s">
        <v>18753</v>
      </c>
    </row>
    <row r="13401" spans="1:2" x14ac:dyDescent="0.25">
      <c r="A13401" s="57">
        <v>51181601</v>
      </c>
      <c r="B13401" s="58" t="s">
        <v>2769</v>
      </c>
    </row>
    <row r="13402" spans="1:2" x14ac:dyDescent="0.25">
      <c r="A13402" s="57">
        <v>51181602</v>
      </c>
      <c r="B13402" s="58" t="s">
        <v>2974</v>
      </c>
    </row>
    <row r="13403" spans="1:2" x14ac:dyDescent="0.25">
      <c r="A13403" s="57">
        <v>51181603</v>
      </c>
      <c r="B13403" s="58" t="s">
        <v>13261</v>
      </c>
    </row>
    <row r="13404" spans="1:2" x14ac:dyDescent="0.25">
      <c r="A13404" s="57">
        <v>51181604</v>
      </c>
      <c r="B13404" s="58" t="s">
        <v>4942</v>
      </c>
    </row>
    <row r="13405" spans="1:2" x14ac:dyDescent="0.25">
      <c r="A13405" s="57">
        <v>51181605</v>
      </c>
      <c r="B13405" s="58" t="s">
        <v>7750</v>
      </c>
    </row>
    <row r="13406" spans="1:2" x14ac:dyDescent="0.25">
      <c r="A13406" s="57">
        <v>51181606</v>
      </c>
      <c r="B13406" s="58" t="s">
        <v>6006</v>
      </c>
    </row>
    <row r="13407" spans="1:2" x14ac:dyDescent="0.25">
      <c r="A13407" s="57">
        <v>51181607</v>
      </c>
      <c r="B13407" s="58" t="s">
        <v>5805</v>
      </c>
    </row>
    <row r="13408" spans="1:2" x14ac:dyDescent="0.25">
      <c r="A13408" s="57">
        <v>51181608</v>
      </c>
      <c r="B13408" s="58" t="s">
        <v>10498</v>
      </c>
    </row>
    <row r="13409" spans="1:2" x14ac:dyDescent="0.25">
      <c r="A13409" s="57">
        <v>51181609</v>
      </c>
      <c r="B13409" s="58" t="s">
        <v>10824</v>
      </c>
    </row>
    <row r="13410" spans="1:2" x14ac:dyDescent="0.25">
      <c r="A13410" s="57">
        <v>51181701</v>
      </c>
      <c r="B13410" s="58" t="s">
        <v>12049</v>
      </c>
    </row>
    <row r="13411" spans="1:2" x14ac:dyDescent="0.25">
      <c r="A13411" s="57">
        <v>51181702</v>
      </c>
      <c r="B13411" s="58" t="s">
        <v>2591</v>
      </c>
    </row>
    <row r="13412" spans="1:2" x14ac:dyDescent="0.25">
      <c r="A13412" s="57">
        <v>51181703</v>
      </c>
      <c r="B13412" s="58" t="s">
        <v>4700</v>
      </c>
    </row>
    <row r="13413" spans="1:2" x14ac:dyDescent="0.25">
      <c r="A13413" s="57">
        <v>51181704</v>
      </c>
      <c r="B13413" s="58" t="s">
        <v>16817</v>
      </c>
    </row>
    <row r="13414" spans="1:2" x14ac:dyDescent="0.25">
      <c r="A13414" s="57">
        <v>51181705</v>
      </c>
      <c r="B13414" s="58" t="s">
        <v>1508</v>
      </c>
    </row>
    <row r="13415" spans="1:2" x14ac:dyDescent="0.25">
      <c r="A13415" s="57">
        <v>51181706</v>
      </c>
      <c r="B13415" s="58" t="s">
        <v>16828</v>
      </c>
    </row>
    <row r="13416" spans="1:2" x14ac:dyDescent="0.25">
      <c r="A13416" s="57">
        <v>51181707</v>
      </c>
      <c r="B13416" s="58" t="s">
        <v>7643</v>
      </c>
    </row>
    <row r="13417" spans="1:2" x14ac:dyDescent="0.25">
      <c r="A13417" s="57">
        <v>51181708</v>
      </c>
      <c r="B13417" s="58" t="s">
        <v>13993</v>
      </c>
    </row>
    <row r="13418" spans="1:2" x14ac:dyDescent="0.25">
      <c r="A13418" s="57">
        <v>51181709</v>
      </c>
      <c r="B13418" s="58" t="s">
        <v>12100</v>
      </c>
    </row>
    <row r="13419" spans="1:2" x14ac:dyDescent="0.25">
      <c r="A13419" s="57">
        <v>51181710</v>
      </c>
      <c r="B13419" s="58" t="s">
        <v>13752</v>
      </c>
    </row>
    <row r="13420" spans="1:2" x14ac:dyDescent="0.25">
      <c r="A13420" s="57">
        <v>51181711</v>
      </c>
      <c r="B13420" s="58" t="s">
        <v>4780</v>
      </c>
    </row>
    <row r="13421" spans="1:2" x14ac:dyDescent="0.25">
      <c r="A13421" s="57">
        <v>51181712</v>
      </c>
      <c r="B13421" s="58" t="s">
        <v>12956</v>
      </c>
    </row>
    <row r="13422" spans="1:2" x14ac:dyDescent="0.25">
      <c r="A13422" s="57">
        <v>51181713</v>
      </c>
      <c r="B13422" s="58" t="s">
        <v>12700</v>
      </c>
    </row>
    <row r="13423" spans="1:2" x14ac:dyDescent="0.25">
      <c r="A13423" s="57">
        <v>51181714</v>
      </c>
      <c r="B13423" s="58" t="s">
        <v>2079</v>
      </c>
    </row>
    <row r="13424" spans="1:2" x14ac:dyDescent="0.25">
      <c r="A13424" s="57">
        <v>51181715</v>
      </c>
      <c r="B13424" s="58" t="s">
        <v>10615</v>
      </c>
    </row>
    <row r="13425" spans="1:2" x14ac:dyDescent="0.25">
      <c r="A13425" s="57">
        <v>51181716</v>
      </c>
      <c r="B13425" s="58" t="s">
        <v>815</v>
      </c>
    </row>
    <row r="13426" spans="1:2" x14ac:dyDescent="0.25">
      <c r="A13426" s="57">
        <v>51181717</v>
      </c>
      <c r="B13426" s="58" t="s">
        <v>2563</v>
      </c>
    </row>
    <row r="13427" spans="1:2" x14ac:dyDescent="0.25">
      <c r="A13427" s="57">
        <v>51181718</v>
      </c>
      <c r="B13427" s="58" t="s">
        <v>12170</v>
      </c>
    </row>
    <row r="13428" spans="1:2" x14ac:dyDescent="0.25">
      <c r="A13428" s="57">
        <v>51181719</v>
      </c>
      <c r="B13428" s="58" t="s">
        <v>12823</v>
      </c>
    </row>
    <row r="13429" spans="1:2" x14ac:dyDescent="0.25">
      <c r="A13429" s="57">
        <v>51181720</v>
      </c>
      <c r="B13429" s="58" t="s">
        <v>14657</v>
      </c>
    </row>
    <row r="13430" spans="1:2" x14ac:dyDescent="0.25">
      <c r="A13430" s="57">
        <v>51181721</v>
      </c>
      <c r="B13430" s="58" t="s">
        <v>1946</v>
      </c>
    </row>
    <row r="13431" spans="1:2" x14ac:dyDescent="0.25">
      <c r="A13431" s="57">
        <v>51181722</v>
      </c>
      <c r="B13431" s="58" t="s">
        <v>18122</v>
      </c>
    </row>
    <row r="13432" spans="1:2" x14ac:dyDescent="0.25">
      <c r="A13432" s="57">
        <v>51181723</v>
      </c>
      <c r="B13432" s="58" t="s">
        <v>14496</v>
      </c>
    </row>
    <row r="13433" spans="1:2" x14ac:dyDescent="0.25">
      <c r="A13433" s="57">
        <v>51181724</v>
      </c>
      <c r="B13433" s="58" t="s">
        <v>17155</v>
      </c>
    </row>
    <row r="13434" spans="1:2" x14ac:dyDescent="0.25">
      <c r="A13434" s="57">
        <v>51181725</v>
      </c>
      <c r="B13434" s="58" t="s">
        <v>95</v>
      </c>
    </row>
    <row r="13435" spans="1:2" x14ac:dyDescent="0.25">
      <c r="A13435" s="57">
        <v>51181726</v>
      </c>
      <c r="B13435" s="58" t="s">
        <v>460</v>
      </c>
    </row>
    <row r="13436" spans="1:2" x14ac:dyDescent="0.25">
      <c r="A13436" s="57">
        <v>51181727</v>
      </c>
      <c r="B13436" s="58" t="s">
        <v>16064</v>
      </c>
    </row>
    <row r="13437" spans="1:2" x14ac:dyDescent="0.25">
      <c r="A13437" s="57">
        <v>51181728</v>
      </c>
      <c r="B13437" s="58" t="s">
        <v>9098</v>
      </c>
    </row>
    <row r="13438" spans="1:2" x14ac:dyDescent="0.25">
      <c r="A13438" s="57">
        <v>51181729</v>
      </c>
      <c r="B13438" s="58" t="s">
        <v>9999</v>
      </c>
    </row>
    <row r="13439" spans="1:2" x14ac:dyDescent="0.25">
      <c r="A13439" s="57">
        <v>51181730</v>
      </c>
      <c r="B13439" s="58" t="s">
        <v>4345</v>
      </c>
    </row>
    <row r="13440" spans="1:2" x14ac:dyDescent="0.25">
      <c r="A13440" s="57">
        <v>51181731</v>
      </c>
      <c r="B13440" s="58" t="s">
        <v>7878</v>
      </c>
    </row>
    <row r="13441" spans="1:2" x14ac:dyDescent="0.25">
      <c r="A13441" s="57">
        <v>51181732</v>
      </c>
      <c r="B13441" s="58" t="s">
        <v>1962</v>
      </c>
    </row>
    <row r="13442" spans="1:2" x14ac:dyDescent="0.25">
      <c r="A13442" s="57">
        <v>51181733</v>
      </c>
      <c r="B13442" s="58" t="s">
        <v>2284</v>
      </c>
    </row>
    <row r="13443" spans="1:2" x14ac:dyDescent="0.25">
      <c r="A13443" s="57">
        <v>51181734</v>
      </c>
      <c r="B13443" s="58" t="s">
        <v>10572</v>
      </c>
    </row>
    <row r="13444" spans="1:2" x14ac:dyDescent="0.25">
      <c r="A13444" s="57">
        <v>51181735</v>
      </c>
      <c r="B13444" s="58" t="s">
        <v>8115</v>
      </c>
    </row>
    <row r="13445" spans="1:2" x14ac:dyDescent="0.25">
      <c r="A13445" s="57">
        <v>51181736</v>
      </c>
      <c r="B13445" s="58" t="s">
        <v>17490</v>
      </c>
    </row>
    <row r="13446" spans="1:2" x14ac:dyDescent="0.25">
      <c r="A13446" s="57">
        <v>51181737</v>
      </c>
      <c r="B13446" s="58" t="s">
        <v>599</v>
      </c>
    </row>
    <row r="13447" spans="1:2" x14ac:dyDescent="0.25">
      <c r="A13447" s="57">
        <v>51181738</v>
      </c>
      <c r="B13447" s="58" t="s">
        <v>13140</v>
      </c>
    </row>
    <row r="13448" spans="1:2" x14ac:dyDescent="0.25">
      <c r="A13448" s="57">
        <v>51181739</v>
      </c>
      <c r="B13448" s="58" t="s">
        <v>5851</v>
      </c>
    </row>
    <row r="13449" spans="1:2" x14ac:dyDescent="0.25">
      <c r="A13449" s="57">
        <v>51181740</v>
      </c>
      <c r="B13449" s="58" t="s">
        <v>2484</v>
      </c>
    </row>
    <row r="13450" spans="1:2" x14ac:dyDescent="0.25">
      <c r="A13450" s="57">
        <v>51181741</v>
      </c>
      <c r="B13450" s="58" t="s">
        <v>5043</v>
      </c>
    </row>
    <row r="13451" spans="1:2" x14ac:dyDescent="0.25">
      <c r="A13451" s="57">
        <v>51181742</v>
      </c>
      <c r="B13451" s="58" t="s">
        <v>12246</v>
      </c>
    </row>
    <row r="13452" spans="1:2" x14ac:dyDescent="0.25">
      <c r="A13452" s="57">
        <v>51181743</v>
      </c>
      <c r="B13452" s="58" t="s">
        <v>11160</v>
      </c>
    </row>
    <row r="13453" spans="1:2" x14ac:dyDescent="0.25">
      <c r="A13453" s="57">
        <v>51181744</v>
      </c>
      <c r="B13453" s="58" t="s">
        <v>600</v>
      </c>
    </row>
    <row r="13454" spans="1:2" x14ac:dyDescent="0.25">
      <c r="A13454" s="57">
        <v>51181745</v>
      </c>
      <c r="B13454" s="58" t="s">
        <v>12915</v>
      </c>
    </row>
    <row r="13455" spans="1:2" x14ac:dyDescent="0.25">
      <c r="A13455" s="57">
        <v>51181746</v>
      </c>
      <c r="B13455" s="58" t="s">
        <v>11418</v>
      </c>
    </row>
    <row r="13456" spans="1:2" x14ac:dyDescent="0.25">
      <c r="A13456" s="57">
        <v>51181747</v>
      </c>
      <c r="B13456" s="58" t="s">
        <v>16522</v>
      </c>
    </row>
    <row r="13457" spans="1:2" x14ac:dyDescent="0.25">
      <c r="A13457" s="57">
        <v>51181748</v>
      </c>
      <c r="B13457" s="58" t="s">
        <v>8179</v>
      </c>
    </row>
    <row r="13458" spans="1:2" x14ac:dyDescent="0.25">
      <c r="A13458" s="57">
        <v>51181749</v>
      </c>
      <c r="B13458" s="58" t="s">
        <v>2525</v>
      </c>
    </row>
    <row r="13459" spans="1:2" x14ac:dyDescent="0.25">
      <c r="A13459" s="57">
        <v>51181750</v>
      </c>
      <c r="B13459" s="58" t="s">
        <v>14362</v>
      </c>
    </row>
    <row r="13460" spans="1:2" x14ac:dyDescent="0.25">
      <c r="A13460" s="57">
        <v>51181751</v>
      </c>
      <c r="B13460" s="58" t="s">
        <v>15205</v>
      </c>
    </row>
    <row r="13461" spans="1:2" x14ac:dyDescent="0.25">
      <c r="A13461" s="57">
        <v>51181752</v>
      </c>
      <c r="B13461" s="58" t="s">
        <v>18797</v>
      </c>
    </row>
    <row r="13462" spans="1:2" x14ac:dyDescent="0.25">
      <c r="A13462" s="57">
        <v>51181753</v>
      </c>
      <c r="B13462" s="58" t="s">
        <v>13029</v>
      </c>
    </row>
    <row r="13463" spans="1:2" x14ac:dyDescent="0.25">
      <c r="A13463" s="57">
        <v>51181754</v>
      </c>
      <c r="B13463" s="58" t="s">
        <v>18353</v>
      </c>
    </row>
    <row r="13464" spans="1:2" x14ac:dyDescent="0.25">
      <c r="A13464" s="57">
        <v>51181755</v>
      </c>
      <c r="B13464" s="58" t="s">
        <v>7007</v>
      </c>
    </row>
    <row r="13465" spans="1:2" x14ac:dyDescent="0.25">
      <c r="A13465" s="57">
        <v>51181801</v>
      </c>
      <c r="B13465" s="58" t="s">
        <v>15891</v>
      </c>
    </row>
    <row r="13466" spans="1:2" x14ac:dyDescent="0.25">
      <c r="A13466" s="57">
        <v>51181802</v>
      </c>
      <c r="B13466" s="58" t="s">
        <v>18406</v>
      </c>
    </row>
    <row r="13467" spans="1:2" x14ac:dyDescent="0.25">
      <c r="A13467" s="57">
        <v>51181803</v>
      </c>
      <c r="B13467" s="58" t="s">
        <v>2796</v>
      </c>
    </row>
    <row r="13468" spans="1:2" x14ac:dyDescent="0.25">
      <c r="A13468" s="57">
        <v>51181804</v>
      </c>
      <c r="B13468" s="58" t="s">
        <v>13062</v>
      </c>
    </row>
    <row r="13469" spans="1:2" x14ac:dyDescent="0.25">
      <c r="A13469" s="57">
        <v>51181805</v>
      </c>
      <c r="B13469" s="58" t="s">
        <v>1343</v>
      </c>
    </row>
    <row r="13470" spans="1:2" x14ac:dyDescent="0.25">
      <c r="A13470" s="57">
        <v>51181806</v>
      </c>
      <c r="B13470" s="58" t="s">
        <v>735</v>
      </c>
    </row>
    <row r="13471" spans="1:2" x14ac:dyDescent="0.25">
      <c r="A13471" s="57">
        <v>51181807</v>
      </c>
      <c r="B13471" s="58" t="s">
        <v>10008</v>
      </c>
    </row>
    <row r="13472" spans="1:2" x14ac:dyDescent="0.25">
      <c r="A13472" s="57">
        <v>51181808</v>
      </c>
      <c r="B13472" s="58" t="s">
        <v>6358</v>
      </c>
    </row>
    <row r="13473" spans="1:2" x14ac:dyDescent="0.25">
      <c r="A13473" s="57">
        <v>51181810</v>
      </c>
      <c r="B13473" s="58" t="s">
        <v>8229</v>
      </c>
    </row>
    <row r="13474" spans="1:2" x14ac:dyDescent="0.25">
      <c r="A13474" s="57">
        <v>51181811</v>
      </c>
      <c r="B13474" s="58" t="s">
        <v>10019</v>
      </c>
    </row>
    <row r="13475" spans="1:2" x14ac:dyDescent="0.25">
      <c r="A13475" s="57">
        <v>51181812</v>
      </c>
      <c r="B13475" s="58" t="s">
        <v>16209</v>
      </c>
    </row>
    <row r="13476" spans="1:2" x14ac:dyDescent="0.25">
      <c r="A13476" s="57">
        <v>51181813</v>
      </c>
      <c r="B13476" s="58" t="s">
        <v>140</v>
      </c>
    </row>
    <row r="13477" spans="1:2" x14ac:dyDescent="0.25">
      <c r="A13477" s="57">
        <v>51181814</v>
      </c>
      <c r="B13477" s="58" t="s">
        <v>1478</v>
      </c>
    </row>
    <row r="13478" spans="1:2" x14ac:dyDescent="0.25">
      <c r="A13478" s="57">
        <v>51181815</v>
      </c>
      <c r="B13478" s="58" t="s">
        <v>9657</v>
      </c>
    </row>
    <row r="13479" spans="1:2" x14ac:dyDescent="0.25">
      <c r="A13479" s="57">
        <v>51181816</v>
      </c>
      <c r="B13479" s="58" t="s">
        <v>15200</v>
      </c>
    </row>
    <row r="13480" spans="1:2" x14ac:dyDescent="0.25">
      <c r="A13480" s="57">
        <v>51181817</v>
      </c>
      <c r="B13480" s="58" t="s">
        <v>4489</v>
      </c>
    </row>
    <row r="13481" spans="1:2" x14ac:dyDescent="0.25">
      <c r="A13481" s="57">
        <v>51181818</v>
      </c>
      <c r="B13481" s="58" t="s">
        <v>3357</v>
      </c>
    </row>
    <row r="13482" spans="1:2" x14ac:dyDescent="0.25">
      <c r="A13482" s="57">
        <v>51181819</v>
      </c>
      <c r="B13482" s="58" t="s">
        <v>16719</v>
      </c>
    </row>
    <row r="13483" spans="1:2" x14ac:dyDescent="0.25">
      <c r="A13483" s="57">
        <v>51181820</v>
      </c>
      <c r="B13483" s="58" t="s">
        <v>13511</v>
      </c>
    </row>
    <row r="13484" spans="1:2" x14ac:dyDescent="0.25">
      <c r="A13484" s="57">
        <v>51181821</v>
      </c>
      <c r="B13484" s="58" t="s">
        <v>11198</v>
      </c>
    </row>
    <row r="13485" spans="1:2" x14ac:dyDescent="0.25">
      <c r="A13485" s="57">
        <v>51181822</v>
      </c>
      <c r="B13485" s="58" t="s">
        <v>2984</v>
      </c>
    </row>
    <row r="13486" spans="1:2" x14ac:dyDescent="0.25">
      <c r="A13486" s="57">
        <v>51181823</v>
      </c>
      <c r="B13486" s="58" t="s">
        <v>16877</v>
      </c>
    </row>
    <row r="13487" spans="1:2" x14ac:dyDescent="0.25">
      <c r="A13487" s="57">
        <v>51181824</v>
      </c>
      <c r="B13487" s="58" t="s">
        <v>16888</v>
      </c>
    </row>
    <row r="13488" spans="1:2" x14ac:dyDescent="0.25">
      <c r="A13488" s="57">
        <v>51181825</v>
      </c>
      <c r="B13488" s="58" t="s">
        <v>14498</v>
      </c>
    </row>
    <row r="13489" spans="1:2" x14ac:dyDescent="0.25">
      <c r="A13489" s="57">
        <v>51181826</v>
      </c>
      <c r="B13489" s="58" t="s">
        <v>9316</v>
      </c>
    </row>
    <row r="13490" spans="1:2" x14ac:dyDescent="0.25">
      <c r="A13490" s="57">
        <v>51181827</v>
      </c>
      <c r="B13490" s="58" t="s">
        <v>18714</v>
      </c>
    </row>
    <row r="13491" spans="1:2" x14ac:dyDescent="0.25">
      <c r="A13491" s="57">
        <v>51181828</v>
      </c>
      <c r="B13491" s="58" t="s">
        <v>15252</v>
      </c>
    </row>
    <row r="13492" spans="1:2" x14ac:dyDescent="0.25">
      <c r="A13492" s="57">
        <v>51181829</v>
      </c>
      <c r="B13492" s="58" t="s">
        <v>10815</v>
      </c>
    </row>
    <row r="13493" spans="1:2" x14ac:dyDescent="0.25">
      <c r="A13493" s="57">
        <v>51181830</v>
      </c>
      <c r="B13493" s="58" t="s">
        <v>4057</v>
      </c>
    </row>
    <row r="13494" spans="1:2" x14ac:dyDescent="0.25">
      <c r="A13494" s="57">
        <v>51181831</v>
      </c>
      <c r="B13494" s="58" t="s">
        <v>13690</v>
      </c>
    </row>
    <row r="13495" spans="1:2" x14ac:dyDescent="0.25">
      <c r="A13495" s="57">
        <v>51181832</v>
      </c>
      <c r="B13495" s="58" t="s">
        <v>8324</v>
      </c>
    </row>
    <row r="13496" spans="1:2" x14ac:dyDescent="0.25">
      <c r="A13496" s="57">
        <v>51181833</v>
      </c>
      <c r="B13496" s="58" t="s">
        <v>16272</v>
      </c>
    </row>
    <row r="13497" spans="1:2" x14ac:dyDescent="0.25">
      <c r="A13497" s="57">
        <v>51181834</v>
      </c>
      <c r="B13497" s="58" t="s">
        <v>1368</v>
      </c>
    </row>
    <row r="13498" spans="1:2" x14ac:dyDescent="0.25">
      <c r="A13498" s="57">
        <v>51181901</v>
      </c>
      <c r="B13498" s="58" t="s">
        <v>9303</v>
      </c>
    </row>
    <row r="13499" spans="1:2" x14ac:dyDescent="0.25">
      <c r="A13499" s="57">
        <v>51181902</v>
      </c>
      <c r="B13499" s="58" t="s">
        <v>14611</v>
      </c>
    </row>
    <row r="13500" spans="1:2" x14ac:dyDescent="0.25">
      <c r="A13500" s="57">
        <v>51181903</v>
      </c>
      <c r="B13500" s="58" t="s">
        <v>9768</v>
      </c>
    </row>
    <row r="13501" spans="1:2" x14ac:dyDescent="0.25">
      <c r="A13501" s="57">
        <v>51181904</v>
      </c>
      <c r="B13501" s="58" t="s">
        <v>557</v>
      </c>
    </row>
    <row r="13502" spans="1:2" x14ac:dyDescent="0.25">
      <c r="A13502" s="57">
        <v>51181905</v>
      </c>
      <c r="B13502" s="58" t="s">
        <v>16444</v>
      </c>
    </row>
    <row r="13503" spans="1:2" x14ac:dyDescent="0.25">
      <c r="A13503" s="57">
        <v>51181906</v>
      </c>
      <c r="B13503" s="58" t="s">
        <v>1485</v>
      </c>
    </row>
    <row r="13504" spans="1:2" x14ac:dyDescent="0.25">
      <c r="A13504" s="57">
        <v>51181908</v>
      </c>
      <c r="B13504" s="58" t="s">
        <v>8289</v>
      </c>
    </row>
    <row r="13505" spans="1:2" x14ac:dyDescent="0.25">
      <c r="A13505" s="57">
        <v>51181911</v>
      </c>
      <c r="B13505" s="58" t="s">
        <v>13479</v>
      </c>
    </row>
    <row r="13506" spans="1:2" x14ac:dyDescent="0.25">
      <c r="A13506" s="57">
        <v>51181912</v>
      </c>
      <c r="B13506" s="58" t="s">
        <v>13575</v>
      </c>
    </row>
    <row r="13507" spans="1:2" x14ac:dyDescent="0.25">
      <c r="A13507" s="57">
        <v>51181913</v>
      </c>
      <c r="B13507" s="58" t="s">
        <v>1218</v>
      </c>
    </row>
    <row r="13508" spans="1:2" x14ac:dyDescent="0.25">
      <c r="A13508" s="57">
        <v>51182001</v>
      </c>
      <c r="B13508" s="58" t="s">
        <v>8866</v>
      </c>
    </row>
    <row r="13509" spans="1:2" x14ac:dyDescent="0.25">
      <c r="A13509" s="57">
        <v>51182002</v>
      </c>
      <c r="B13509" s="58" t="s">
        <v>14598</v>
      </c>
    </row>
    <row r="13510" spans="1:2" x14ac:dyDescent="0.25">
      <c r="A13510" s="57">
        <v>51182003</v>
      </c>
      <c r="B13510" s="58" t="s">
        <v>5304</v>
      </c>
    </row>
    <row r="13511" spans="1:2" x14ac:dyDescent="0.25">
      <c r="A13511" s="57">
        <v>51182004</v>
      </c>
      <c r="B13511" s="58" t="s">
        <v>7601</v>
      </c>
    </row>
    <row r="13512" spans="1:2" x14ac:dyDescent="0.25">
      <c r="A13512" s="57">
        <v>51182005</v>
      </c>
      <c r="B13512" s="58" t="s">
        <v>7970</v>
      </c>
    </row>
    <row r="13513" spans="1:2" x14ac:dyDescent="0.25">
      <c r="A13513" s="57">
        <v>51182006</v>
      </c>
      <c r="B13513" s="58" t="s">
        <v>4767</v>
      </c>
    </row>
    <row r="13514" spans="1:2" x14ac:dyDescent="0.25">
      <c r="A13514" s="57">
        <v>51182007</v>
      </c>
      <c r="B13514" s="58" t="s">
        <v>9963</v>
      </c>
    </row>
    <row r="13515" spans="1:2" x14ac:dyDescent="0.25">
      <c r="A13515" s="57">
        <v>51182008</v>
      </c>
      <c r="B13515" s="58" t="s">
        <v>17579</v>
      </c>
    </row>
    <row r="13516" spans="1:2" x14ac:dyDescent="0.25">
      <c r="A13516" s="57">
        <v>51182009</v>
      </c>
      <c r="B13516" s="58" t="s">
        <v>57</v>
      </c>
    </row>
    <row r="13517" spans="1:2" x14ac:dyDescent="0.25">
      <c r="A13517" s="57">
        <v>51182010</v>
      </c>
      <c r="B13517" s="58" t="s">
        <v>4543</v>
      </c>
    </row>
    <row r="13518" spans="1:2" x14ac:dyDescent="0.25">
      <c r="A13518" s="57">
        <v>51182011</v>
      </c>
      <c r="B13518" s="58" t="s">
        <v>11207</v>
      </c>
    </row>
    <row r="13519" spans="1:2" x14ac:dyDescent="0.25">
      <c r="A13519" s="57">
        <v>51182012</v>
      </c>
      <c r="B13519" s="58" t="s">
        <v>6896</v>
      </c>
    </row>
    <row r="13520" spans="1:2" x14ac:dyDescent="0.25">
      <c r="A13520" s="57">
        <v>51182013</v>
      </c>
      <c r="B13520" s="58" t="s">
        <v>11299</v>
      </c>
    </row>
    <row r="13521" spans="1:2" x14ac:dyDescent="0.25">
      <c r="A13521" s="57">
        <v>51182014</v>
      </c>
      <c r="B13521" s="58" t="s">
        <v>10245</v>
      </c>
    </row>
    <row r="13522" spans="1:2" x14ac:dyDescent="0.25">
      <c r="A13522" s="57">
        <v>51182101</v>
      </c>
      <c r="B13522" s="58" t="s">
        <v>12243</v>
      </c>
    </row>
    <row r="13523" spans="1:2" x14ac:dyDescent="0.25">
      <c r="A13523" s="57">
        <v>51182102</v>
      </c>
      <c r="B13523" s="58" t="s">
        <v>7739</v>
      </c>
    </row>
    <row r="13524" spans="1:2" x14ac:dyDescent="0.25">
      <c r="A13524" s="57">
        <v>51182201</v>
      </c>
      <c r="B13524" s="58" t="s">
        <v>2936</v>
      </c>
    </row>
    <row r="13525" spans="1:2" x14ac:dyDescent="0.25">
      <c r="A13525" s="57">
        <v>51182202</v>
      </c>
      <c r="B13525" s="58" t="s">
        <v>16</v>
      </c>
    </row>
    <row r="13526" spans="1:2" x14ac:dyDescent="0.25">
      <c r="A13526" s="57">
        <v>51182203</v>
      </c>
      <c r="B13526" s="58" t="s">
        <v>1731</v>
      </c>
    </row>
    <row r="13527" spans="1:2" x14ac:dyDescent="0.25">
      <c r="A13527" s="57">
        <v>51182204</v>
      </c>
      <c r="B13527" s="58" t="s">
        <v>11557</v>
      </c>
    </row>
    <row r="13528" spans="1:2" x14ac:dyDescent="0.25">
      <c r="A13528" s="57">
        <v>51182301</v>
      </c>
      <c r="B13528" s="58" t="s">
        <v>15247</v>
      </c>
    </row>
    <row r="13529" spans="1:2" x14ac:dyDescent="0.25">
      <c r="A13529" s="57">
        <v>51182302</v>
      </c>
      <c r="B13529" s="58" t="s">
        <v>11977</v>
      </c>
    </row>
    <row r="13530" spans="1:2" x14ac:dyDescent="0.25">
      <c r="A13530" s="57">
        <v>51182303</v>
      </c>
      <c r="B13530" s="58" t="s">
        <v>7462</v>
      </c>
    </row>
    <row r="13531" spans="1:2" x14ac:dyDescent="0.25">
      <c r="A13531" s="57">
        <v>51182304</v>
      </c>
      <c r="B13531" s="58" t="s">
        <v>7631</v>
      </c>
    </row>
    <row r="13532" spans="1:2" x14ac:dyDescent="0.25">
      <c r="A13532" s="57">
        <v>51182401</v>
      </c>
      <c r="B13532" s="58" t="s">
        <v>12225</v>
      </c>
    </row>
    <row r="13533" spans="1:2" x14ac:dyDescent="0.25">
      <c r="A13533" s="57">
        <v>51182403</v>
      </c>
      <c r="B13533" s="58" t="s">
        <v>12981</v>
      </c>
    </row>
    <row r="13534" spans="1:2" x14ac:dyDescent="0.25">
      <c r="A13534" s="57">
        <v>51182404</v>
      </c>
      <c r="B13534" s="58" t="s">
        <v>12448</v>
      </c>
    </row>
    <row r="13535" spans="1:2" x14ac:dyDescent="0.25">
      <c r="A13535" s="57">
        <v>51182405</v>
      </c>
      <c r="B13535" s="58" t="s">
        <v>11934</v>
      </c>
    </row>
    <row r="13536" spans="1:2" x14ac:dyDescent="0.25">
      <c r="A13536" s="57">
        <v>51182406</v>
      </c>
      <c r="B13536" s="58" t="s">
        <v>7784</v>
      </c>
    </row>
    <row r="13537" spans="1:2" x14ac:dyDescent="0.25">
      <c r="A13537" s="57">
        <v>51182407</v>
      </c>
      <c r="B13537" s="58" t="s">
        <v>3178</v>
      </c>
    </row>
    <row r="13538" spans="1:2" x14ac:dyDescent="0.25">
      <c r="A13538" s="57">
        <v>51182408</v>
      </c>
      <c r="B13538" s="58" t="s">
        <v>11989</v>
      </c>
    </row>
    <row r="13539" spans="1:2" x14ac:dyDescent="0.25">
      <c r="A13539" s="57">
        <v>51182409</v>
      </c>
      <c r="B13539" s="58" t="s">
        <v>3329</v>
      </c>
    </row>
    <row r="13540" spans="1:2" x14ac:dyDescent="0.25">
      <c r="A13540" s="57">
        <v>51182410</v>
      </c>
      <c r="B13540" s="58" t="s">
        <v>15875</v>
      </c>
    </row>
    <row r="13541" spans="1:2" x14ac:dyDescent="0.25">
      <c r="A13541" s="57">
        <v>51182411</v>
      </c>
      <c r="B13541" s="58" t="s">
        <v>15601</v>
      </c>
    </row>
    <row r="13542" spans="1:2" x14ac:dyDescent="0.25">
      <c r="A13542" s="57">
        <v>51182412</v>
      </c>
      <c r="B13542" s="58" t="s">
        <v>2585</v>
      </c>
    </row>
    <row r="13543" spans="1:2" x14ac:dyDescent="0.25">
      <c r="A13543" s="57">
        <v>51182413</v>
      </c>
      <c r="B13543" s="58" t="s">
        <v>4586</v>
      </c>
    </row>
    <row r="13544" spans="1:2" x14ac:dyDescent="0.25">
      <c r="A13544" s="57">
        <v>51182415</v>
      </c>
      <c r="B13544" s="58" t="s">
        <v>16778</v>
      </c>
    </row>
    <row r="13545" spans="1:2" x14ac:dyDescent="0.25">
      <c r="A13545" s="57">
        <v>51182416</v>
      </c>
      <c r="B13545" s="58" t="s">
        <v>15426</v>
      </c>
    </row>
    <row r="13546" spans="1:2" x14ac:dyDescent="0.25">
      <c r="A13546" s="57">
        <v>51182417</v>
      </c>
      <c r="B13546" s="58" t="s">
        <v>10243</v>
      </c>
    </row>
    <row r="13547" spans="1:2" x14ac:dyDescent="0.25">
      <c r="A13547" s="57">
        <v>51182418</v>
      </c>
      <c r="B13547" s="58" t="s">
        <v>6723</v>
      </c>
    </row>
    <row r="13548" spans="1:2" x14ac:dyDescent="0.25">
      <c r="A13548" s="57">
        <v>51182419</v>
      </c>
      <c r="B13548" s="58" t="s">
        <v>6500</v>
      </c>
    </row>
    <row r="13549" spans="1:2" x14ac:dyDescent="0.25">
      <c r="A13549" s="57">
        <v>51182420</v>
      </c>
      <c r="B13549" s="58" t="s">
        <v>11096</v>
      </c>
    </row>
    <row r="13550" spans="1:2" x14ac:dyDescent="0.25">
      <c r="A13550" s="57">
        <v>51191501</v>
      </c>
      <c r="B13550" s="58" t="s">
        <v>4697</v>
      </c>
    </row>
    <row r="13551" spans="1:2" x14ac:dyDescent="0.25">
      <c r="A13551" s="57">
        <v>51191502</v>
      </c>
      <c r="B13551" s="58" t="s">
        <v>356</v>
      </c>
    </row>
    <row r="13552" spans="1:2" x14ac:dyDescent="0.25">
      <c r="A13552" s="57">
        <v>51191503</v>
      </c>
      <c r="B13552" s="58" t="s">
        <v>8592</v>
      </c>
    </row>
    <row r="13553" spans="1:2" x14ac:dyDescent="0.25">
      <c r="A13553" s="57">
        <v>51191504</v>
      </c>
      <c r="B13553" s="58" t="s">
        <v>11318</v>
      </c>
    </row>
    <row r="13554" spans="1:2" x14ac:dyDescent="0.25">
      <c r="A13554" s="57">
        <v>51191505</v>
      </c>
      <c r="B13554" s="58" t="s">
        <v>4813</v>
      </c>
    </row>
    <row r="13555" spans="1:2" x14ac:dyDescent="0.25">
      <c r="A13555" s="57">
        <v>51191506</v>
      </c>
      <c r="B13555" s="58" t="s">
        <v>15687</v>
      </c>
    </row>
    <row r="13556" spans="1:2" x14ac:dyDescent="0.25">
      <c r="A13556" s="57">
        <v>51191507</v>
      </c>
      <c r="B13556" s="58" t="s">
        <v>18466</v>
      </c>
    </row>
    <row r="13557" spans="1:2" x14ac:dyDescent="0.25">
      <c r="A13557" s="57">
        <v>51191508</v>
      </c>
      <c r="B13557" s="58" t="s">
        <v>8359</v>
      </c>
    </row>
    <row r="13558" spans="1:2" x14ac:dyDescent="0.25">
      <c r="A13558" s="57">
        <v>51191509</v>
      </c>
      <c r="B13558" s="58" t="s">
        <v>17362</v>
      </c>
    </row>
    <row r="13559" spans="1:2" x14ac:dyDescent="0.25">
      <c r="A13559" s="57">
        <v>51191510</v>
      </c>
      <c r="B13559" s="58" t="s">
        <v>9517</v>
      </c>
    </row>
    <row r="13560" spans="1:2" x14ac:dyDescent="0.25">
      <c r="A13560" s="57">
        <v>51191511</v>
      </c>
      <c r="B13560" s="58" t="s">
        <v>6092</v>
      </c>
    </row>
    <row r="13561" spans="1:2" x14ac:dyDescent="0.25">
      <c r="A13561" s="57">
        <v>51191512</v>
      </c>
      <c r="B13561" s="58" t="s">
        <v>2431</v>
      </c>
    </row>
    <row r="13562" spans="1:2" x14ac:dyDescent="0.25">
      <c r="A13562" s="57">
        <v>51191513</v>
      </c>
      <c r="B13562" s="58" t="s">
        <v>17229</v>
      </c>
    </row>
    <row r="13563" spans="1:2" x14ac:dyDescent="0.25">
      <c r="A13563" s="57">
        <v>51191514</v>
      </c>
      <c r="B13563" s="58" t="s">
        <v>11032</v>
      </c>
    </row>
    <row r="13564" spans="1:2" x14ac:dyDescent="0.25">
      <c r="A13564" s="57">
        <v>51191515</v>
      </c>
      <c r="B13564" s="58" t="s">
        <v>11464</v>
      </c>
    </row>
    <row r="13565" spans="1:2" x14ac:dyDescent="0.25">
      <c r="A13565" s="57">
        <v>51191516</v>
      </c>
      <c r="B13565" s="58" t="s">
        <v>13540</v>
      </c>
    </row>
    <row r="13566" spans="1:2" x14ac:dyDescent="0.25">
      <c r="A13566" s="57">
        <v>51191517</v>
      </c>
      <c r="B13566" s="58" t="s">
        <v>14173</v>
      </c>
    </row>
    <row r="13567" spans="1:2" x14ac:dyDescent="0.25">
      <c r="A13567" s="57">
        <v>51191518</v>
      </c>
      <c r="B13567" s="58" t="s">
        <v>15422</v>
      </c>
    </row>
    <row r="13568" spans="1:2" x14ac:dyDescent="0.25">
      <c r="A13568" s="57">
        <v>51191519</v>
      </c>
      <c r="B13568" s="58" t="s">
        <v>6629</v>
      </c>
    </row>
    <row r="13569" spans="1:2" x14ac:dyDescent="0.25">
      <c r="A13569" s="57">
        <v>51191520</v>
      </c>
      <c r="B13569" s="58" t="s">
        <v>15690</v>
      </c>
    </row>
    <row r="13570" spans="1:2" x14ac:dyDescent="0.25">
      <c r="A13570" s="57">
        <v>51191521</v>
      </c>
      <c r="B13570" s="58" t="s">
        <v>5332</v>
      </c>
    </row>
    <row r="13571" spans="1:2" x14ac:dyDescent="0.25">
      <c r="A13571" s="57">
        <v>51191522</v>
      </c>
      <c r="B13571" s="58" t="s">
        <v>1289</v>
      </c>
    </row>
    <row r="13572" spans="1:2" x14ac:dyDescent="0.25">
      <c r="A13572" s="57">
        <v>51191523</v>
      </c>
      <c r="B13572" s="58" t="s">
        <v>17639</v>
      </c>
    </row>
    <row r="13573" spans="1:2" x14ac:dyDescent="0.25">
      <c r="A13573" s="57">
        <v>51191601</v>
      </c>
      <c r="B13573" s="58" t="s">
        <v>17024</v>
      </c>
    </row>
    <row r="13574" spans="1:2" x14ac:dyDescent="0.25">
      <c r="A13574" s="57">
        <v>51191602</v>
      </c>
      <c r="B13574" s="58" t="s">
        <v>1229</v>
      </c>
    </row>
    <row r="13575" spans="1:2" x14ac:dyDescent="0.25">
      <c r="A13575" s="57">
        <v>51191603</v>
      </c>
      <c r="B13575" s="58" t="s">
        <v>7130</v>
      </c>
    </row>
    <row r="13576" spans="1:2" x14ac:dyDescent="0.25">
      <c r="A13576" s="57">
        <v>51191604</v>
      </c>
      <c r="B13576" s="58" t="s">
        <v>18580</v>
      </c>
    </row>
    <row r="13577" spans="1:2" x14ac:dyDescent="0.25">
      <c r="A13577" s="57">
        <v>51191701</v>
      </c>
      <c r="B13577" s="58" t="s">
        <v>4143</v>
      </c>
    </row>
    <row r="13578" spans="1:2" x14ac:dyDescent="0.25">
      <c r="A13578" s="57">
        <v>51191702</v>
      </c>
      <c r="B13578" s="58" t="s">
        <v>16747</v>
      </c>
    </row>
    <row r="13579" spans="1:2" x14ac:dyDescent="0.25">
      <c r="A13579" s="57">
        <v>51191703</v>
      </c>
      <c r="B13579" s="58" t="s">
        <v>4912</v>
      </c>
    </row>
    <row r="13580" spans="1:2" x14ac:dyDescent="0.25">
      <c r="A13580" s="57">
        <v>51191704</v>
      </c>
      <c r="B13580" s="58" t="s">
        <v>6982</v>
      </c>
    </row>
    <row r="13581" spans="1:2" x14ac:dyDescent="0.25">
      <c r="A13581" s="57">
        <v>51191705</v>
      </c>
      <c r="B13581" s="58" t="s">
        <v>12527</v>
      </c>
    </row>
    <row r="13582" spans="1:2" x14ac:dyDescent="0.25">
      <c r="A13582" s="57">
        <v>51191706</v>
      </c>
      <c r="B13582" s="58" t="s">
        <v>18432</v>
      </c>
    </row>
    <row r="13583" spans="1:2" x14ac:dyDescent="0.25">
      <c r="A13583" s="57">
        <v>51191801</v>
      </c>
      <c r="B13583" s="58" t="s">
        <v>1664</v>
      </c>
    </row>
    <row r="13584" spans="1:2" x14ac:dyDescent="0.25">
      <c r="A13584" s="57">
        <v>51191802</v>
      </c>
      <c r="B13584" s="58" t="s">
        <v>10445</v>
      </c>
    </row>
    <row r="13585" spans="1:2" x14ac:dyDescent="0.25">
      <c r="A13585" s="57">
        <v>51191803</v>
      </c>
      <c r="B13585" s="58" t="s">
        <v>4534</v>
      </c>
    </row>
    <row r="13586" spans="1:2" x14ac:dyDescent="0.25">
      <c r="A13586" s="57">
        <v>51191804</v>
      </c>
      <c r="B13586" s="58" t="s">
        <v>16184</v>
      </c>
    </row>
    <row r="13587" spans="1:2" x14ac:dyDescent="0.25">
      <c r="A13587" s="57">
        <v>51191805</v>
      </c>
      <c r="B13587" s="58" t="s">
        <v>18694</v>
      </c>
    </row>
    <row r="13588" spans="1:2" x14ac:dyDescent="0.25">
      <c r="A13588" s="57">
        <v>51191901</v>
      </c>
      <c r="B13588" s="58" t="s">
        <v>8617</v>
      </c>
    </row>
    <row r="13589" spans="1:2" x14ac:dyDescent="0.25">
      <c r="A13589" s="57">
        <v>51191902</v>
      </c>
      <c r="B13589" s="58" t="s">
        <v>3404</v>
      </c>
    </row>
    <row r="13590" spans="1:2" x14ac:dyDescent="0.25">
      <c r="A13590" s="57">
        <v>51191903</v>
      </c>
      <c r="B13590" s="58" t="s">
        <v>2588</v>
      </c>
    </row>
    <row r="13591" spans="1:2" x14ac:dyDescent="0.25">
      <c r="A13591" s="57">
        <v>51191904</v>
      </c>
      <c r="B13591" s="58" t="s">
        <v>8234</v>
      </c>
    </row>
    <row r="13592" spans="1:2" x14ac:dyDescent="0.25">
      <c r="A13592" s="57">
        <v>51191905</v>
      </c>
      <c r="B13592" s="58" t="s">
        <v>7161</v>
      </c>
    </row>
    <row r="13593" spans="1:2" x14ac:dyDescent="0.25">
      <c r="A13593" s="57">
        <v>51191906</v>
      </c>
      <c r="B13593" s="58" t="s">
        <v>5762</v>
      </c>
    </row>
    <row r="13594" spans="1:2" x14ac:dyDescent="0.25">
      <c r="A13594" s="57">
        <v>51191907</v>
      </c>
      <c r="B13594" s="58" t="s">
        <v>4416</v>
      </c>
    </row>
    <row r="13595" spans="1:2" x14ac:dyDescent="0.25">
      <c r="A13595" s="57">
        <v>51201501</v>
      </c>
      <c r="B13595" s="58" t="s">
        <v>7369</v>
      </c>
    </row>
    <row r="13596" spans="1:2" x14ac:dyDescent="0.25">
      <c r="A13596" s="57">
        <v>51201502</v>
      </c>
      <c r="B13596" s="58" t="s">
        <v>15824</v>
      </c>
    </row>
    <row r="13597" spans="1:2" x14ac:dyDescent="0.25">
      <c r="A13597" s="57">
        <v>51201503</v>
      </c>
      <c r="B13597" s="58" t="s">
        <v>15860</v>
      </c>
    </row>
    <row r="13598" spans="1:2" x14ac:dyDescent="0.25">
      <c r="A13598" s="57">
        <v>51201504</v>
      </c>
      <c r="B13598" s="58" t="s">
        <v>2016</v>
      </c>
    </row>
    <row r="13599" spans="1:2" x14ac:dyDescent="0.25">
      <c r="A13599" s="57">
        <v>51201505</v>
      </c>
      <c r="B13599" s="58" t="s">
        <v>13009</v>
      </c>
    </row>
    <row r="13600" spans="1:2" x14ac:dyDescent="0.25">
      <c r="A13600" s="57">
        <v>51201506</v>
      </c>
      <c r="B13600" s="58" t="s">
        <v>11741</v>
      </c>
    </row>
    <row r="13601" spans="1:2" x14ac:dyDescent="0.25">
      <c r="A13601" s="57">
        <v>51201507</v>
      </c>
      <c r="B13601" s="58" t="s">
        <v>10901</v>
      </c>
    </row>
    <row r="13602" spans="1:2" x14ac:dyDescent="0.25">
      <c r="A13602" s="57">
        <v>51201508</v>
      </c>
      <c r="B13602" s="58" t="s">
        <v>1317</v>
      </c>
    </row>
    <row r="13603" spans="1:2" x14ac:dyDescent="0.25">
      <c r="A13603" s="57">
        <v>51201509</v>
      </c>
      <c r="B13603" s="58" t="s">
        <v>467</v>
      </c>
    </row>
    <row r="13604" spans="1:2" x14ac:dyDescent="0.25">
      <c r="A13604" s="57">
        <v>51201510</v>
      </c>
      <c r="B13604" s="58" t="s">
        <v>14817</v>
      </c>
    </row>
    <row r="13605" spans="1:2" x14ac:dyDescent="0.25">
      <c r="A13605" s="57">
        <v>51201511</v>
      </c>
      <c r="B13605" s="58" t="s">
        <v>940</v>
      </c>
    </row>
    <row r="13606" spans="1:2" x14ac:dyDescent="0.25">
      <c r="A13606" s="57">
        <v>51201512</v>
      </c>
      <c r="B13606" s="58" t="s">
        <v>6478</v>
      </c>
    </row>
    <row r="13607" spans="1:2" x14ac:dyDescent="0.25">
      <c r="A13607" s="57">
        <v>51201513</v>
      </c>
      <c r="B13607" s="58" t="s">
        <v>10236</v>
      </c>
    </row>
    <row r="13608" spans="1:2" x14ac:dyDescent="0.25">
      <c r="A13608" s="57">
        <v>51201514</v>
      </c>
      <c r="B13608" s="58" t="s">
        <v>14788</v>
      </c>
    </row>
    <row r="13609" spans="1:2" x14ac:dyDescent="0.25">
      <c r="A13609" s="57">
        <v>51201515</v>
      </c>
      <c r="B13609" s="58" t="s">
        <v>16472</v>
      </c>
    </row>
    <row r="13610" spans="1:2" x14ac:dyDescent="0.25">
      <c r="A13610" s="57">
        <v>51201516</v>
      </c>
      <c r="B13610" s="58" t="s">
        <v>8473</v>
      </c>
    </row>
    <row r="13611" spans="1:2" x14ac:dyDescent="0.25">
      <c r="A13611" s="57">
        <v>51201517</v>
      </c>
      <c r="B13611" s="58" t="s">
        <v>2122</v>
      </c>
    </row>
    <row r="13612" spans="1:2" x14ac:dyDescent="0.25">
      <c r="A13612" s="57">
        <v>51201518</v>
      </c>
      <c r="B13612" s="58" t="s">
        <v>2941</v>
      </c>
    </row>
    <row r="13613" spans="1:2" x14ac:dyDescent="0.25">
      <c r="A13613" s="57">
        <v>51201601</v>
      </c>
      <c r="B13613" s="58" t="s">
        <v>1484</v>
      </c>
    </row>
    <row r="13614" spans="1:2" x14ac:dyDescent="0.25">
      <c r="A13614" s="57">
        <v>51201602</v>
      </c>
      <c r="B13614" s="58" t="s">
        <v>12371</v>
      </c>
    </row>
    <row r="13615" spans="1:2" x14ac:dyDescent="0.25">
      <c r="A13615" s="57">
        <v>51201603</v>
      </c>
      <c r="B13615" s="58" t="s">
        <v>8112</v>
      </c>
    </row>
    <row r="13616" spans="1:2" x14ac:dyDescent="0.25">
      <c r="A13616" s="57">
        <v>51201604</v>
      </c>
      <c r="B13616" s="58" t="s">
        <v>16221</v>
      </c>
    </row>
    <row r="13617" spans="1:2" x14ac:dyDescent="0.25">
      <c r="A13617" s="57">
        <v>51201605</v>
      </c>
      <c r="B13617" s="58" t="s">
        <v>5022</v>
      </c>
    </row>
    <row r="13618" spans="1:2" x14ac:dyDescent="0.25">
      <c r="A13618" s="57">
        <v>51201606</v>
      </c>
      <c r="B13618" s="58" t="s">
        <v>3635</v>
      </c>
    </row>
    <row r="13619" spans="1:2" x14ac:dyDescent="0.25">
      <c r="A13619" s="57">
        <v>51201607</v>
      </c>
      <c r="B13619" s="58" t="s">
        <v>12214</v>
      </c>
    </row>
    <row r="13620" spans="1:2" x14ac:dyDescent="0.25">
      <c r="A13620" s="57">
        <v>51201608</v>
      </c>
      <c r="B13620" s="58" t="s">
        <v>16043</v>
      </c>
    </row>
    <row r="13621" spans="1:2" x14ac:dyDescent="0.25">
      <c r="A13621" s="57">
        <v>51201609</v>
      </c>
      <c r="B13621" s="58" t="s">
        <v>8512</v>
      </c>
    </row>
    <row r="13622" spans="1:2" x14ac:dyDescent="0.25">
      <c r="A13622" s="57">
        <v>51201610</v>
      </c>
      <c r="B13622" s="58" t="s">
        <v>16236</v>
      </c>
    </row>
    <row r="13623" spans="1:2" x14ac:dyDescent="0.25">
      <c r="A13623" s="57">
        <v>51201611</v>
      </c>
      <c r="B13623" s="58" t="s">
        <v>698</v>
      </c>
    </row>
    <row r="13624" spans="1:2" x14ac:dyDescent="0.25">
      <c r="A13624" s="57">
        <v>51201612</v>
      </c>
      <c r="B13624" s="58" t="s">
        <v>15393</v>
      </c>
    </row>
    <row r="13625" spans="1:2" x14ac:dyDescent="0.25">
      <c r="A13625" s="57">
        <v>51201613</v>
      </c>
      <c r="B13625" s="58" t="s">
        <v>17874</v>
      </c>
    </row>
    <row r="13626" spans="1:2" x14ac:dyDescent="0.25">
      <c r="A13626" s="57">
        <v>51201614</v>
      </c>
      <c r="B13626" s="58" t="s">
        <v>8409</v>
      </c>
    </row>
    <row r="13627" spans="1:2" x14ac:dyDescent="0.25">
      <c r="A13627" s="57">
        <v>51201615</v>
      </c>
      <c r="B13627" s="58" t="s">
        <v>3409</v>
      </c>
    </row>
    <row r="13628" spans="1:2" x14ac:dyDescent="0.25">
      <c r="A13628" s="57">
        <v>51201616</v>
      </c>
      <c r="B13628" s="58" t="s">
        <v>10596</v>
      </c>
    </row>
    <row r="13629" spans="1:2" x14ac:dyDescent="0.25">
      <c r="A13629" s="57">
        <v>51201617</v>
      </c>
      <c r="B13629" s="58" t="s">
        <v>1444</v>
      </c>
    </row>
    <row r="13630" spans="1:2" x14ac:dyDescent="0.25">
      <c r="A13630" s="57">
        <v>51201618</v>
      </c>
      <c r="B13630" s="58" t="s">
        <v>7914</v>
      </c>
    </row>
    <row r="13631" spans="1:2" x14ac:dyDescent="0.25">
      <c r="A13631" s="57">
        <v>51201619</v>
      </c>
      <c r="B13631" s="58" t="s">
        <v>4627</v>
      </c>
    </row>
    <row r="13632" spans="1:2" x14ac:dyDescent="0.25">
      <c r="A13632" s="57">
        <v>51201620</v>
      </c>
      <c r="B13632" s="58" t="s">
        <v>18159</v>
      </c>
    </row>
    <row r="13633" spans="1:2" x14ac:dyDescent="0.25">
      <c r="A13633" s="57">
        <v>51201621</v>
      </c>
      <c r="B13633" s="58" t="s">
        <v>494</v>
      </c>
    </row>
    <row r="13634" spans="1:2" x14ac:dyDescent="0.25">
      <c r="A13634" s="57">
        <v>51201622</v>
      </c>
      <c r="B13634" s="58" t="s">
        <v>14681</v>
      </c>
    </row>
    <row r="13635" spans="1:2" x14ac:dyDescent="0.25">
      <c r="A13635" s="57">
        <v>51201623</v>
      </c>
      <c r="B13635" s="58" t="s">
        <v>15238</v>
      </c>
    </row>
    <row r="13636" spans="1:2" x14ac:dyDescent="0.25">
      <c r="A13636" s="57">
        <v>51201624</v>
      </c>
      <c r="B13636" s="58" t="s">
        <v>5483</v>
      </c>
    </row>
    <row r="13637" spans="1:2" x14ac:dyDescent="0.25">
      <c r="A13637" s="57">
        <v>51201625</v>
      </c>
      <c r="B13637" s="58" t="s">
        <v>2434</v>
      </c>
    </row>
    <row r="13638" spans="1:2" x14ac:dyDescent="0.25">
      <c r="A13638" s="57">
        <v>51201626</v>
      </c>
      <c r="B13638" s="58" t="s">
        <v>2493</v>
      </c>
    </row>
    <row r="13639" spans="1:2" x14ac:dyDescent="0.25">
      <c r="A13639" s="57">
        <v>51201627</v>
      </c>
      <c r="B13639" s="58" t="s">
        <v>5864</v>
      </c>
    </row>
    <row r="13640" spans="1:2" x14ac:dyDescent="0.25">
      <c r="A13640" s="57">
        <v>51201628</v>
      </c>
      <c r="B13640" s="58" t="s">
        <v>1442</v>
      </c>
    </row>
    <row r="13641" spans="1:2" x14ac:dyDescent="0.25">
      <c r="A13641" s="57">
        <v>51201629</v>
      </c>
      <c r="B13641" s="58" t="s">
        <v>10176</v>
      </c>
    </row>
    <row r="13642" spans="1:2" x14ac:dyDescent="0.25">
      <c r="A13642" s="57">
        <v>51201631</v>
      </c>
      <c r="B13642" s="58" t="s">
        <v>1109</v>
      </c>
    </row>
    <row r="13643" spans="1:2" x14ac:dyDescent="0.25">
      <c r="A13643" s="57">
        <v>51201632</v>
      </c>
      <c r="B13643" s="58" t="s">
        <v>1693</v>
      </c>
    </row>
    <row r="13644" spans="1:2" x14ac:dyDescent="0.25">
      <c r="A13644" s="57">
        <v>51201633</v>
      </c>
      <c r="B13644" s="58" t="s">
        <v>6167</v>
      </c>
    </row>
    <row r="13645" spans="1:2" x14ac:dyDescent="0.25">
      <c r="A13645" s="57">
        <v>51201634</v>
      </c>
      <c r="B13645" s="58" t="s">
        <v>13069</v>
      </c>
    </row>
    <row r="13646" spans="1:2" x14ac:dyDescent="0.25">
      <c r="A13646" s="57">
        <v>51201635</v>
      </c>
      <c r="B13646" s="58" t="s">
        <v>7020</v>
      </c>
    </row>
    <row r="13647" spans="1:2" x14ac:dyDescent="0.25">
      <c r="A13647" s="57">
        <v>51201636</v>
      </c>
      <c r="B13647" s="58" t="s">
        <v>1656</v>
      </c>
    </row>
    <row r="13648" spans="1:2" x14ac:dyDescent="0.25">
      <c r="A13648" s="57">
        <v>51201638</v>
      </c>
      <c r="B13648" s="58" t="s">
        <v>2189</v>
      </c>
    </row>
    <row r="13649" spans="1:2" x14ac:dyDescent="0.25">
      <c r="A13649" s="57">
        <v>51201639</v>
      </c>
      <c r="B13649" s="58" t="s">
        <v>2950</v>
      </c>
    </row>
    <row r="13650" spans="1:2" x14ac:dyDescent="0.25">
      <c r="A13650" s="57">
        <v>51201646</v>
      </c>
      <c r="B13650" s="58" t="s">
        <v>16215</v>
      </c>
    </row>
    <row r="13651" spans="1:2" x14ac:dyDescent="0.25">
      <c r="A13651" s="57">
        <v>51201647</v>
      </c>
      <c r="B13651" s="58" t="s">
        <v>5401</v>
      </c>
    </row>
    <row r="13652" spans="1:2" x14ac:dyDescent="0.25">
      <c r="A13652" s="57">
        <v>51201648</v>
      </c>
      <c r="B13652" s="58" t="s">
        <v>1916</v>
      </c>
    </row>
    <row r="13653" spans="1:2" x14ac:dyDescent="0.25">
      <c r="A13653" s="57">
        <v>51201701</v>
      </c>
      <c r="B13653" s="58" t="s">
        <v>11490</v>
      </c>
    </row>
    <row r="13654" spans="1:2" x14ac:dyDescent="0.25">
      <c r="A13654" s="57">
        <v>51201702</v>
      </c>
      <c r="B13654" s="58" t="s">
        <v>636</v>
      </c>
    </row>
    <row r="13655" spans="1:2" x14ac:dyDescent="0.25">
      <c r="A13655" s="57">
        <v>51201703</v>
      </c>
      <c r="B13655" s="58" t="s">
        <v>5109</v>
      </c>
    </row>
    <row r="13656" spans="1:2" x14ac:dyDescent="0.25">
      <c r="A13656" s="57">
        <v>51201704</v>
      </c>
      <c r="B13656" s="58" t="s">
        <v>11804</v>
      </c>
    </row>
    <row r="13657" spans="1:2" x14ac:dyDescent="0.25">
      <c r="A13657" s="57">
        <v>51201705</v>
      </c>
      <c r="B13657" s="58" t="s">
        <v>2479</v>
      </c>
    </row>
    <row r="13658" spans="1:2" x14ac:dyDescent="0.25">
      <c r="A13658" s="57">
        <v>51201801</v>
      </c>
      <c r="B13658" s="58" t="s">
        <v>18668</v>
      </c>
    </row>
    <row r="13659" spans="1:2" x14ac:dyDescent="0.25">
      <c r="A13659" s="57">
        <v>51201802</v>
      </c>
      <c r="B13659" s="58" t="s">
        <v>12980</v>
      </c>
    </row>
    <row r="13660" spans="1:2" x14ac:dyDescent="0.25">
      <c r="A13660" s="57">
        <v>51201803</v>
      </c>
      <c r="B13660" s="58" t="s">
        <v>8281</v>
      </c>
    </row>
    <row r="13661" spans="1:2" x14ac:dyDescent="0.25">
      <c r="A13661" s="57">
        <v>51201804</v>
      </c>
      <c r="B13661" s="58" t="s">
        <v>15894</v>
      </c>
    </row>
    <row r="13662" spans="1:2" x14ac:dyDescent="0.25">
      <c r="A13662" s="57">
        <v>51201805</v>
      </c>
      <c r="B13662" s="58" t="s">
        <v>14398</v>
      </c>
    </row>
    <row r="13663" spans="1:2" x14ac:dyDescent="0.25">
      <c r="A13663" s="57">
        <v>51201806</v>
      </c>
      <c r="B13663" s="58" t="s">
        <v>13850</v>
      </c>
    </row>
    <row r="13664" spans="1:2" x14ac:dyDescent="0.25">
      <c r="A13664" s="57">
        <v>51201807</v>
      </c>
      <c r="B13664" s="58" t="s">
        <v>17688</v>
      </c>
    </row>
    <row r="13665" spans="1:2" x14ac:dyDescent="0.25">
      <c r="A13665" s="57">
        <v>51201808</v>
      </c>
      <c r="B13665" s="58" t="s">
        <v>2143</v>
      </c>
    </row>
    <row r="13666" spans="1:2" x14ac:dyDescent="0.25">
      <c r="A13666" s="57">
        <v>51201809</v>
      </c>
      <c r="B13666" s="58" t="s">
        <v>7510</v>
      </c>
    </row>
    <row r="13667" spans="1:2" x14ac:dyDescent="0.25">
      <c r="A13667" s="57">
        <v>51201901</v>
      </c>
      <c r="B13667" s="58" t="s">
        <v>16137</v>
      </c>
    </row>
    <row r="13668" spans="1:2" x14ac:dyDescent="0.25">
      <c r="A13668" s="57">
        <v>51211501</v>
      </c>
      <c r="B13668" s="58" t="s">
        <v>11348</v>
      </c>
    </row>
    <row r="13669" spans="1:2" x14ac:dyDescent="0.25">
      <c r="A13669" s="57">
        <v>51211502</v>
      </c>
      <c r="B13669" s="58" t="s">
        <v>16274</v>
      </c>
    </row>
    <row r="13670" spans="1:2" x14ac:dyDescent="0.25">
      <c r="A13670" s="57">
        <v>51211503</v>
      </c>
      <c r="B13670" s="58" t="s">
        <v>2258</v>
      </c>
    </row>
    <row r="13671" spans="1:2" x14ac:dyDescent="0.25">
      <c r="A13671" s="57">
        <v>51211504</v>
      </c>
      <c r="B13671" s="58" t="s">
        <v>10117</v>
      </c>
    </row>
    <row r="13672" spans="1:2" x14ac:dyDescent="0.25">
      <c r="A13672" s="57">
        <v>51211505</v>
      </c>
      <c r="B13672" s="58" t="s">
        <v>2701</v>
      </c>
    </row>
    <row r="13673" spans="1:2" x14ac:dyDescent="0.25">
      <c r="A13673" s="57">
        <v>51211601</v>
      </c>
      <c r="B13673" s="58" t="s">
        <v>16670</v>
      </c>
    </row>
    <row r="13674" spans="1:2" x14ac:dyDescent="0.25">
      <c r="A13674" s="57">
        <v>51211602</v>
      </c>
      <c r="B13674" s="58" t="s">
        <v>10543</v>
      </c>
    </row>
    <row r="13675" spans="1:2" x14ac:dyDescent="0.25">
      <c r="A13675" s="57">
        <v>51211603</v>
      </c>
      <c r="B13675" s="58" t="s">
        <v>18440</v>
      </c>
    </row>
    <row r="13676" spans="1:2" x14ac:dyDescent="0.25">
      <c r="A13676" s="57">
        <v>51211604</v>
      </c>
      <c r="B13676" s="58" t="s">
        <v>1571</v>
      </c>
    </row>
    <row r="13677" spans="1:2" x14ac:dyDescent="0.25">
      <c r="A13677" s="57">
        <v>51211605</v>
      </c>
      <c r="B13677" s="58" t="s">
        <v>12592</v>
      </c>
    </row>
    <row r="13678" spans="1:2" x14ac:dyDescent="0.25">
      <c r="A13678" s="57">
        <v>51211606</v>
      </c>
      <c r="B13678" s="58" t="s">
        <v>15046</v>
      </c>
    </row>
    <row r="13679" spans="1:2" x14ac:dyDescent="0.25">
      <c r="A13679" s="57">
        <v>51211607</v>
      </c>
      <c r="B13679" s="58" t="s">
        <v>12360</v>
      </c>
    </row>
    <row r="13680" spans="1:2" x14ac:dyDescent="0.25">
      <c r="A13680" s="57">
        <v>51211608</v>
      </c>
      <c r="B13680" s="58" t="s">
        <v>17950</v>
      </c>
    </row>
    <row r="13681" spans="1:2" x14ac:dyDescent="0.25">
      <c r="A13681" s="57">
        <v>51211609</v>
      </c>
      <c r="B13681" s="58" t="s">
        <v>551</v>
      </c>
    </row>
    <row r="13682" spans="1:2" x14ac:dyDescent="0.25">
      <c r="A13682" s="57">
        <v>51211610</v>
      </c>
      <c r="B13682" s="58" t="s">
        <v>17506</v>
      </c>
    </row>
    <row r="13683" spans="1:2" x14ac:dyDescent="0.25">
      <c r="A13683" s="57">
        <v>51211611</v>
      </c>
      <c r="B13683" s="58" t="s">
        <v>14067</v>
      </c>
    </row>
    <row r="13684" spans="1:2" x14ac:dyDescent="0.25">
      <c r="A13684" s="57">
        <v>51211612</v>
      </c>
      <c r="B13684" s="58" t="s">
        <v>7336</v>
      </c>
    </row>
    <row r="13685" spans="1:2" x14ac:dyDescent="0.25">
      <c r="A13685" s="57">
        <v>51211613</v>
      </c>
      <c r="B13685" s="58" t="s">
        <v>9753</v>
      </c>
    </row>
    <row r="13686" spans="1:2" x14ac:dyDescent="0.25">
      <c r="A13686" s="57">
        <v>51211615</v>
      </c>
      <c r="B13686" s="58" t="s">
        <v>5146</v>
      </c>
    </row>
    <row r="13687" spans="1:2" x14ac:dyDescent="0.25">
      <c r="A13687" s="57">
        <v>51211616</v>
      </c>
      <c r="B13687" s="58" t="s">
        <v>10881</v>
      </c>
    </row>
    <row r="13688" spans="1:2" x14ac:dyDescent="0.25">
      <c r="A13688" s="57">
        <v>51211617</v>
      </c>
      <c r="B13688" s="58" t="s">
        <v>6759</v>
      </c>
    </row>
    <row r="13689" spans="1:2" x14ac:dyDescent="0.25">
      <c r="A13689" s="57">
        <v>51211618</v>
      </c>
      <c r="B13689" s="58" t="s">
        <v>16096</v>
      </c>
    </row>
    <row r="13690" spans="1:2" x14ac:dyDescent="0.25">
      <c r="A13690" s="57">
        <v>51211619</v>
      </c>
      <c r="B13690" s="58" t="s">
        <v>8829</v>
      </c>
    </row>
    <row r="13691" spans="1:2" x14ac:dyDescent="0.25">
      <c r="A13691" s="57">
        <v>51211620</v>
      </c>
      <c r="B13691" s="58" t="s">
        <v>15093</v>
      </c>
    </row>
    <row r="13692" spans="1:2" x14ac:dyDescent="0.25">
      <c r="A13692" s="57">
        <v>51211621</v>
      </c>
      <c r="B13692" s="58" t="s">
        <v>3683</v>
      </c>
    </row>
    <row r="13693" spans="1:2" x14ac:dyDescent="0.25">
      <c r="A13693" s="57">
        <v>51211622</v>
      </c>
      <c r="B13693" s="58" t="s">
        <v>10232</v>
      </c>
    </row>
    <row r="13694" spans="1:2" x14ac:dyDescent="0.25">
      <c r="A13694" s="57">
        <v>51211623</v>
      </c>
      <c r="B13694" s="58" t="s">
        <v>13712</v>
      </c>
    </row>
    <row r="13695" spans="1:2" x14ac:dyDescent="0.25">
      <c r="A13695" s="57">
        <v>51211624</v>
      </c>
      <c r="B13695" s="58" t="s">
        <v>14131</v>
      </c>
    </row>
    <row r="13696" spans="1:2" x14ac:dyDescent="0.25">
      <c r="A13696" s="57">
        <v>51211625</v>
      </c>
      <c r="B13696" s="58" t="s">
        <v>10137</v>
      </c>
    </row>
    <row r="13697" spans="1:2" x14ac:dyDescent="0.25">
      <c r="A13697" s="57">
        <v>51211901</v>
      </c>
      <c r="B13697" s="58" t="s">
        <v>8504</v>
      </c>
    </row>
    <row r="13698" spans="1:2" x14ac:dyDescent="0.25">
      <c r="A13698" s="57">
        <v>51212001</v>
      </c>
      <c r="B13698" s="58" t="s">
        <v>14466</v>
      </c>
    </row>
    <row r="13699" spans="1:2" x14ac:dyDescent="0.25">
      <c r="A13699" s="57">
        <v>51212002</v>
      </c>
      <c r="B13699" s="58" t="s">
        <v>7342</v>
      </c>
    </row>
    <row r="13700" spans="1:2" x14ac:dyDescent="0.25">
      <c r="A13700" s="57">
        <v>51212003</v>
      </c>
      <c r="B13700" s="58" t="s">
        <v>15584</v>
      </c>
    </row>
    <row r="13701" spans="1:2" x14ac:dyDescent="0.25">
      <c r="A13701" s="57">
        <v>51212004</v>
      </c>
      <c r="B13701" s="58" t="s">
        <v>2745</v>
      </c>
    </row>
    <row r="13702" spans="1:2" x14ac:dyDescent="0.25">
      <c r="A13702" s="57">
        <v>51212005</v>
      </c>
      <c r="B13702" s="58" t="s">
        <v>11447</v>
      </c>
    </row>
    <row r="13703" spans="1:2" x14ac:dyDescent="0.25">
      <c r="A13703" s="57">
        <v>51212006</v>
      </c>
      <c r="B13703" s="58" t="s">
        <v>11493</v>
      </c>
    </row>
    <row r="13704" spans="1:2" x14ac:dyDescent="0.25">
      <c r="A13704" s="57">
        <v>51212007</v>
      </c>
      <c r="B13704" s="58" t="s">
        <v>6854</v>
      </c>
    </row>
    <row r="13705" spans="1:2" x14ac:dyDescent="0.25">
      <c r="A13705" s="57">
        <v>51212008</v>
      </c>
      <c r="B13705" s="58" t="s">
        <v>3808</v>
      </c>
    </row>
    <row r="13706" spans="1:2" x14ac:dyDescent="0.25">
      <c r="A13706" s="57">
        <v>51212009</v>
      </c>
      <c r="B13706" s="58" t="s">
        <v>3299</v>
      </c>
    </row>
    <row r="13707" spans="1:2" x14ac:dyDescent="0.25">
      <c r="A13707" s="57">
        <v>51212010</v>
      </c>
      <c r="B13707" s="58" t="s">
        <v>257</v>
      </c>
    </row>
    <row r="13708" spans="1:2" x14ac:dyDescent="0.25">
      <c r="A13708" s="57">
        <v>51212011</v>
      </c>
      <c r="B13708" s="58" t="s">
        <v>11469</v>
      </c>
    </row>
    <row r="13709" spans="1:2" x14ac:dyDescent="0.25">
      <c r="A13709" s="57">
        <v>51212012</v>
      </c>
      <c r="B13709" s="58" t="s">
        <v>8252</v>
      </c>
    </row>
    <row r="13710" spans="1:2" x14ac:dyDescent="0.25">
      <c r="A13710" s="57">
        <v>51212013</v>
      </c>
      <c r="B13710" s="58" t="s">
        <v>3528</v>
      </c>
    </row>
    <row r="13711" spans="1:2" x14ac:dyDescent="0.25">
      <c r="A13711" s="57">
        <v>51212014</v>
      </c>
      <c r="B13711" s="58" t="s">
        <v>12591</v>
      </c>
    </row>
    <row r="13712" spans="1:2" x14ac:dyDescent="0.25">
      <c r="A13712" s="57">
        <v>51212015</v>
      </c>
      <c r="B13712" s="58" t="s">
        <v>13531</v>
      </c>
    </row>
    <row r="13713" spans="1:2" x14ac:dyDescent="0.25">
      <c r="A13713" s="57">
        <v>51212016</v>
      </c>
      <c r="B13713" s="58" t="s">
        <v>5096</v>
      </c>
    </row>
    <row r="13714" spans="1:2" x14ac:dyDescent="0.25">
      <c r="A13714" s="57">
        <v>51212017</v>
      </c>
      <c r="B13714" s="58" t="s">
        <v>18307</v>
      </c>
    </row>
    <row r="13715" spans="1:2" x14ac:dyDescent="0.25">
      <c r="A13715" s="57">
        <v>51212018</v>
      </c>
      <c r="B13715" s="58" t="s">
        <v>1948</v>
      </c>
    </row>
    <row r="13716" spans="1:2" x14ac:dyDescent="0.25">
      <c r="A13716" s="57">
        <v>51212020</v>
      </c>
      <c r="B13716" s="58" t="s">
        <v>16642</v>
      </c>
    </row>
    <row r="13717" spans="1:2" x14ac:dyDescent="0.25">
      <c r="A13717" s="57">
        <v>51212021</v>
      </c>
      <c r="B13717" s="58" t="s">
        <v>18650</v>
      </c>
    </row>
    <row r="13718" spans="1:2" x14ac:dyDescent="0.25">
      <c r="A13718" s="57">
        <v>51212022</v>
      </c>
      <c r="B13718" s="58" t="s">
        <v>12200</v>
      </c>
    </row>
    <row r="13719" spans="1:2" x14ac:dyDescent="0.25">
      <c r="A13719" s="57">
        <v>51212023</v>
      </c>
      <c r="B13719" s="58" t="s">
        <v>5009</v>
      </c>
    </row>
    <row r="13720" spans="1:2" x14ac:dyDescent="0.25">
      <c r="A13720" s="57">
        <v>51212024</v>
      </c>
      <c r="B13720" s="58" t="s">
        <v>15574</v>
      </c>
    </row>
    <row r="13721" spans="1:2" x14ac:dyDescent="0.25">
      <c r="A13721" s="57">
        <v>51212025</v>
      </c>
      <c r="B13721" s="58" t="s">
        <v>16290</v>
      </c>
    </row>
    <row r="13722" spans="1:2" x14ac:dyDescent="0.25">
      <c r="A13722" s="57">
        <v>51212026</v>
      </c>
      <c r="B13722" s="58" t="s">
        <v>15263</v>
      </c>
    </row>
    <row r="13723" spans="1:2" x14ac:dyDescent="0.25">
      <c r="A13723" s="57">
        <v>51212027</v>
      </c>
      <c r="B13723" s="58" t="s">
        <v>1690</v>
      </c>
    </row>
    <row r="13724" spans="1:2" x14ac:dyDescent="0.25">
      <c r="A13724" s="57">
        <v>51212028</v>
      </c>
      <c r="B13724" s="58" t="s">
        <v>17921</v>
      </c>
    </row>
    <row r="13725" spans="1:2" x14ac:dyDescent="0.25">
      <c r="A13725" s="57">
        <v>51212029</v>
      </c>
      <c r="B13725" s="58" t="s">
        <v>8888</v>
      </c>
    </row>
    <row r="13726" spans="1:2" x14ac:dyDescent="0.25">
      <c r="A13726" s="57">
        <v>51212030</v>
      </c>
      <c r="B13726" s="58" t="s">
        <v>7452</v>
      </c>
    </row>
    <row r="13727" spans="1:2" x14ac:dyDescent="0.25">
      <c r="A13727" s="57">
        <v>51212031</v>
      </c>
      <c r="B13727" s="58" t="s">
        <v>512</v>
      </c>
    </row>
    <row r="13728" spans="1:2" x14ac:dyDescent="0.25">
      <c r="A13728" s="57">
        <v>51212032</v>
      </c>
      <c r="B13728" s="58" t="s">
        <v>1955</v>
      </c>
    </row>
    <row r="13729" spans="1:2" x14ac:dyDescent="0.25">
      <c r="A13729" s="57">
        <v>51212033</v>
      </c>
      <c r="B13729" s="58" t="s">
        <v>16531</v>
      </c>
    </row>
    <row r="13730" spans="1:2" x14ac:dyDescent="0.25">
      <c r="A13730" s="57">
        <v>51212034</v>
      </c>
      <c r="B13730" s="58" t="s">
        <v>6443</v>
      </c>
    </row>
    <row r="13731" spans="1:2" x14ac:dyDescent="0.25">
      <c r="A13731" s="57">
        <v>51212035</v>
      </c>
      <c r="B13731" s="58" t="s">
        <v>1923</v>
      </c>
    </row>
    <row r="13732" spans="1:2" x14ac:dyDescent="0.25">
      <c r="A13732" s="57">
        <v>51212036</v>
      </c>
      <c r="B13732" s="58" t="s">
        <v>5901</v>
      </c>
    </row>
    <row r="13733" spans="1:2" x14ac:dyDescent="0.25">
      <c r="A13733" s="57">
        <v>51212101</v>
      </c>
      <c r="B13733" s="58" t="s">
        <v>17529</v>
      </c>
    </row>
    <row r="13734" spans="1:2" x14ac:dyDescent="0.25">
      <c r="A13734" s="57">
        <v>51212201</v>
      </c>
      <c r="B13734" s="58" t="s">
        <v>16761</v>
      </c>
    </row>
    <row r="13735" spans="1:2" x14ac:dyDescent="0.25">
      <c r="A13735" s="57">
        <v>51212202</v>
      </c>
      <c r="B13735" s="58" t="s">
        <v>13650</v>
      </c>
    </row>
    <row r="13736" spans="1:2" x14ac:dyDescent="0.25">
      <c r="A13736" s="57">
        <v>51212203</v>
      </c>
      <c r="B13736" s="58" t="s">
        <v>1402</v>
      </c>
    </row>
    <row r="13737" spans="1:2" x14ac:dyDescent="0.25">
      <c r="A13737" s="57">
        <v>51212301</v>
      </c>
      <c r="B13737" s="58" t="s">
        <v>4940</v>
      </c>
    </row>
    <row r="13738" spans="1:2" x14ac:dyDescent="0.25">
      <c r="A13738" s="57">
        <v>51212302</v>
      </c>
      <c r="B13738" s="58" t="s">
        <v>9970</v>
      </c>
    </row>
    <row r="13739" spans="1:2" x14ac:dyDescent="0.25">
      <c r="A13739" s="57">
        <v>51212303</v>
      </c>
      <c r="B13739" s="58" t="s">
        <v>4913</v>
      </c>
    </row>
    <row r="13740" spans="1:2" x14ac:dyDescent="0.25">
      <c r="A13740" s="57">
        <v>51212304</v>
      </c>
      <c r="B13740" s="58" t="s">
        <v>10186</v>
      </c>
    </row>
    <row r="13741" spans="1:2" x14ac:dyDescent="0.25">
      <c r="A13741" s="57">
        <v>51212305</v>
      </c>
      <c r="B13741" s="58" t="s">
        <v>3127</v>
      </c>
    </row>
    <row r="13742" spans="1:2" x14ac:dyDescent="0.25">
      <c r="A13742" s="57">
        <v>51212306</v>
      </c>
      <c r="B13742" s="58" t="s">
        <v>6298</v>
      </c>
    </row>
    <row r="13743" spans="1:2" x14ac:dyDescent="0.25">
      <c r="A13743" s="57">
        <v>51212307</v>
      </c>
      <c r="B13743" s="58" t="s">
        <v>6095</v>
      </c>
    </row>
    <row r="13744" spans="1:2" x14ac:dyDescent="0.25">
      <c r="A13744" s="57">
        <v>51212308</v>
      </c>
      <c r="B13744" s="58" t="s">
        <v>15912</v>
      </c>
    </row>
    <row r="13745" spans="1:2" x14ac:dyDescent="0.25">
      <c r="A13745" s="57">
        <v>51212309</v>
      </c>
      <c r="B13745" s="58" t="s">
        <v>8007</v>
      </c>
    </row>
    <row r="13746" spans="1:2" x14ac:dyDescent="0.25">
      <c r="A13746" s="57">
        <v>51212401</v>
      </c>
      <c r="B13746" s="58" t="s">
        <v>5845</v>
      </c>
    </row>
    <row r="13747" spans="1:2" x14ac:dyDescent="0.25">
      <c r="A13747" s="57">
        <v>51212402</v>
      </c>
      <c r="B13747" s="58" t="s">
        <v>1858</v>
      </c>
    </row>
    <row r="13748" spans="1:2" x14ac:dyDescent="0.25">
      <c r="A13748" s="57">
        <v>51241001</v>
      </c>
      <c r="B13748" s="58" t="s">
        <v>2068</v>
      </c>
    </row>
    <row r="13749" spans="1:2" x14ac:dyDescent="0.25">
      <c r="A13749" s="57">
        <v>51241002</v>
      </c>
      <c r="B13749" s="58" t="s">
        <v>9179</v>
      </c>
    </row>
    <row r="13750" spans="1:2" x14ac:dyDescent="0.25">
      <c r="A13750" s="57">
        <v>51241101</v>
      </c>
      <c r="B13750" s="58" t="s">
        <v>4376</v>
      </c>
    </row>
    <row r="13751" spans="1:2" x14ac:dyDescent="0.25">
      <c r="A13751" s="57">
        <v>51241102</v>
      </c>
      <c r="B13751" s="58" t="s">
        <v>16242</v>
      </c>
    </row>
    <row r="13752" spans="1:2" x14ac:dyDescent="0.25">
      <c r="A13752" s="57">
        <v>51241103</v>
      </c>
      <c r="B13752" s="58" t="s">
        <v>18528</v>
      </c>
    </row>
    <row r="13753" spans="1:2" x14ac:dyDescent="0.25">
      <c r="A13753" s="57">
        <v>51241104</v>
      </c>
      <c r="B13753" s="58" t="s">
        <v>8842</v>
      </c>
    </row>
    <row r="13754" spans="1:2" x14ac:dyDescent="0.25">
      <c r="A13754" s="57">
        <v>51241105</v>
      </c>
      <c r="B13754" s="58" t="s">
        <v>11443</v>
      </c>
    </row>
    <row r="13755" spans="1:2" x14ac:dyDescent="0.25">
      <c r="A13755" s="57">
        <v>51241106</v>
      </c>
      <c r="B13755" s="58" t="s">
        <v>2289</v>
      </c>
    </row>
    <row r="13756" spans="1:2" x14ac:dyDescent="0.25">
      <c r="A13756" s="57">
        <v>51241107</v>
      </c>
      <c r="B13756" s="58" t="s">
        <v>12563</v>
      </c>
    </row>
    <row r="13757" spans="1:2" x14ac:dyDescent="0.25">
      <c r="A13757" s="57">
        <v>51241108</v>
      </c>
      <c r="B13757" s="58" t="s">
        <v>14629</v>
      </c>
    </row>
    <row r="13758" spans="1:2" x14ac:dyDescent="0.25">
      <c r="A13758" s="57">
        <v>51241109</v>
      </c>
      <c r="B13758" s="58" t="s">
        <v>181</v>
      </c>
    </row>
    <row r="13759" spans="1:2" x14ac:dyDescent="0.25">
      <c r="A13759" s="57">
        <v>51241110</v>
      </c>
      <c r="B13759" s="58" t="s">
        <v>11666</v>
      </c>
    </row>
    <row r="13760" spans="1:2" x14ac:dyDescent="0.25">
      <c r="A13760" s="57">
        <v>51241111</v>
      </c>
      <c r="B13760" s="58" t="s">
        <v>4706</v>
      </c>
    </row>
    <row r="13761" spans="1:2" x14ac:dyDescent="0.25">
      <c r="A13761" s="57">
        <v>51241112</v>
      </c>
      <c r="B13761" s="58" t="s">
        <v>2828</v>
      </c>
    </row>
    <row r="13762" spans="1:2" x14ac:dyDescent="0.25">
      <c r="A13762" s="57">
        <v>51241113</v>
      </c>
      <c r="B13762" s="58" t="s">
        <v>15028</v>
      </c>
    </row>
    <row r="13763" spans="1:2" x14ac:dyDescent="0.25">
      <c r="A13763" s="57">
        <v>51241114</v>
      </c>
      <c r="B13763" s="58" t="s">
        <v>5285</v>
      </c>
    </row>
    <row r="13764" spans="1:2" x14ac:dyDescent="0.25">
      <c r="A13764" s="57">
        <v>51241115</v>
      </c>
      <c r="B13764" s="58" t="s">
        <v>3099</v>
      </c>
    </row>
    <row r="13765" spans="1:2" x14ac:dyDescent="0.25">
      <c r="A13765" s="57">
        <v>51241116</v>
      </c>
      <c r="B13765" s="58" t="s">
        <v>4857</v>
      </c>
    </row>
    <row r="13766" spans="1:2" x14ac:dyDescent="0.25">
      <c r="A13766" s="57">
        <v>51241117</v>
      </c>
      <c r="B13766" s="58" t="s">
        <v>12099</v>
      </c>
    </row>
    <row r="13767" spans="1:2" x14ac:dyDescent="0.25">
      <c r="A13767" s="57">
        <v>51241118</v>
      </c>
      <c r="B13767" s="58" t="s">
        <v>11073</v>
      </c>
    </row>
    <row r="13768" spans="1:2" x14ac:dyDescent="0.25">
      <c r="A13768" s="57">
        <v>51241119</v>
      </c>
      <c r="B13768" s="58" t="s">
        <v>17350</v>
      </c>
    </row>
    <row r="13769" spans="1:2" x14ac:dyDescent="0.25">
      <c r="A13769" s="57">
        <v>51241120</v>
      </c>
      <c r="B13769" s="58" t="s">
        <v>8940</v>
      </c>
    </row>
    <row r="13770" spans="1:2" x14ac:dyDescent="0.25">
      <c r="A13770" s="57">
        <v>51241201</v>
      </c>
      <c r="B13770" s="58" t="s">
        <v>10204</v>
      </c>
    </row>
    <row r="13771" spans="1:2" x14ac:dyDescent="0.25">
      <c r="A13771" s="57">
        <v>51241202</v>
      </c>
      <c r="B13771" s="58" t="s">
        <v>13328</v>
      </c>
    </row>
    <row r="13772" spans="1:2" x14ac:dyDescent="0.25">
      <c r="A13772" s="57">
        <v>51241203</v>
      </c>
      <c r="B13772" s="58" t="s">
        <v>7328</v>
      </c>
    </row>
    <row r="13773" spans="1:2" x14ac:dyDescent="0.25">
      <c r="A13773" s="57">
        <v>51241204</v>
      </c>
      <c r="B13773" s="58" t="s">
        <v>13997</v>
      </c>
    </row>
    <row r="13774" spans="1:2" x14ac:dyDescent="0.25">
      <c r="A13774" s="57">
        <v>51241205</v>
      </c>
      <c r="B13774" s="58" t="s">
        <v>1901</v>
      </c>
    </row>
    <row r="13775" spans="1:2" x14ac:dyDescent="0.25">
      <c r="A13775" s="57">
        <v>51241206</v>
      </c>
      <c r="B13775" s="58" t="s">
        <v>114</v>
      </c>
    </row>
    <row r="13776" spans="1:2" x14ac:dyDescent="0.25">
      <c r="A13776" s="57">
        <v>51241207</v>
      </c>
      <c r="B13776" s="58" t="s">
        <v>9736</v>
      </c>
    </row>
    <row r="13777" spans="1:2" x14ac:dyDescent="0.25">
      <c r="A13777" s="57">
        <v>51241208</v>
      </c>
      <c r="B13777" s="58" t="s">
        <v>42</v>
      </c>
    </row>
    <row r="13778" spans="1:2" x14ac:dyDescent="0.25">
      <c r="A13778" s="57">
        <v>51241209</v>
      </c>
      <c r="B13778" s="58" t="s">
        <v>5778</v>
      </c>
    </row>
    <row r="13779" spans="1:2" x14ac:dyDescent="0.25">
      <c r="A13779" s="57">
        <v>51241210</v>
      </c>
      <c r="B13779" s="58" t="s">
        <v>8838</v>
      </c>
    </row>
    <row r="13780" spans="1:2" x14ac:dyDescent="0.25">
      <c r="A13780" s="57">
        <v>51241211</v>
      </c>
      <c r="B13780" s="58" t="s">
        <v>7636</v>
      </c>
    </row>
    <row r="13781" spans="1:2" x14ac:dyDescent="0.25">
      <c r="A13781" s="57">
        <v>51241212</v>
      </c>
      <c r="B13781" s="58" t="s">
        <v>16538</v>
      </c>
    </row>
    <row r="13782" spans="1:2" x14ac:dyDescent="0.25">
      <c r="A13782" s="57">
        <v>51241213</v>
      </c>
      <c r="B13782" s="58" t="s">
        <v>14206</v>
      </c>
    </row>
    <row r="13783" spans="1:2" x14ac:dyDescent="0.25">
      <c r="A13783" s="57">
        <v>51241214</v>
      </c>
      <c r="B13783" s="58" t="s">
        <v>6249</v>
      </c>
    </row>
    <row r="13784" spans="1:2" x14ac:dyDescent="0.25">
      <c r="A13784" s="57">
        <v>51241215</v>
      </c>
      <c r="B13784" s="58" t="s">
        <v>18812</v>
      </c>
    </row>
    <row r="13785" spans="1:2" x14ac:dyDescent="0.25">
      <c r="A13785" s="57">
        <v>51241216</v>
      </c>
      <c r="B13785" s="58" t="s">
        <v>5017</v>
      </c>
    </row>
    <row r="13786" spans="1:2" x14ac:dyDescent="0.25">
      <c r="A13786" s="57">
        <v>51241217</v>
      </c>
      <c r="B13786" s="58" t="s">
        <v>11216</v>
      </c>
    </row>
    <row r="13787" spans="1:2" x14ac:dyDescent="0.25">
      <c r="A13787" s="57">
        <v>51241218</v>
      </c>
      <c r="B13787" s="58" t="s">
        <v>713</v>
      </c>
    </row>
    <row r="13788" spans="1:2" x14ac:dyDescent="0.25">
      <c r="A13788" s="57">
        <v>51241219</v>
      </c>
      <c r="B13788" s="58" t="s">
        <v>4343</v>
      </c>
    </row>
    <row r="13789" spans="1:2" x14ac:dyDescent="0.25">
      <c r="A13789" s="57">
        <v>51241220</v>
      </c>
      <c r="B13789" s="58" t="s">
        <v>16731</v>
      </c>
    </row>
    <row r="13790" spans="1:2" x14ac:dyDescent="0.25">
      <c r="A13790" s="57">
        <v>51241221</v>
      </c>
      <c r="B13790" s="58" t="s">
        <v>12775</v>
      </c>
    </row>
    <row r="13791" spans="1:2" x14ac:dyDescent="0.25">
      <c r="A13791" s="57">
        <v>51241222</v>
      </c>
      <c r="B13791" s="58" t="s">
        <v>2277</v>
      </c>
    </row>
    <row r="13792" spans="1:2" x14ac:dyDescent="0.25">
      <c r="A13792" s="57">
        <v>51241223</v>
      </c>
      <c r="B13792" s="58" t="s">
        <v>2246</v>
      </c>
    </row>
    <row r="13793" spans="1:2" x14ac:dyDescent="0.25">
      <c r="A13793" s="57">
        <v>51241224</v>
      </c>
      <c r="B13793" s="58" t="s">
        <v>11705</v>
      </c>
    </row>
    <row r="13794" spans="1:2" x14ac:dyDescent="0.25">
      <c r="A13794" s="57">
        <v>51241225</v>
      </c>
      <c r="B13794" s="58" t="s">
        <v>406</v>
      </c>
    </row>
    <row r="13795" spans="1:2" x14ac:dyDescent="0.25">
      <c r="A13795" s="57">
        <v>51241226</v>
      </c>
      <c r="B13795" s="58" t="s">
        <v>4658</v>
      </c>
    </row>
    <row r="13796" spans="1:2" x14ac:dyDescent="0.25">
      <c r="A13796" s="57">
        <v>51241227</v>
      </c>
      <c r="B13796" s="58" t="s">
        <v>8721</v>
      </c>
    </row>
    <row r="13797" spans="1:2" x14ac:dyDescent="0.25">
      <c r="A13797" s="57">
        <v>51241228</v>
      </c>
      <c r="B13797" s="58" t="s">
        <v>17218</v>
      </c>
    </row>
    <row r="13798" spans="1:2" x14ac:dyDescent="0.25">
      <c r="A13798" s="57">
        <v>51241229</v>
      </c>
      <c r="B13798" s="58" t="s">
        <v>14087</v>
      </c>
    </row>
    <row r="13799" spans="1:2" x14ac:dyDescent="0.25">
      <c r="A13799" s="57">
        <v>51241301</v>
      </c>
      <c r="B13799" s="58" t="s">
        <v>17623</v>
      </c>
    </row>
    <row r="13800" spans="1:2" x14ac:dyDescent="0.25">
      <c r="A13800" s="57">
        <v>51241302</v>
      </c>
      <c r="B13800" s="58" t="s">
        <v>9279</v>
      </c>
    </row>
    <row r="13801" spans="1:2" x14ac:dyDescent="0.25">
      <c r="A13801" s="57">
        <v>51241303</v>
      </c>
      <c r="B13801" s="58" t="s">
        <v>15202</v>
      </c>
    </row>
    <row r="13802" spans="1:2" x14ac:dyDescent="0.25">
      <c r="A13802" s="57">
        <v>51241304</v>
      </c>
      <c r="B13802" s="58" t="s">
        <v>15575</v>
      </c>
    </row>
    <row r="13803" spans="1:2" x14ac:dyDescent="0.25">
      <c r="A13803" s="57">
        <v>51241305</v>
      </c>
      <c r="B13803" s="58" t="s">
        <v>12245</v>
      </c>
    </row>
    <row r="13804" spans="1:2" x14ac:dyDescent="0.25">
      <c r="A13804" s="57">
        <v>51251001</v>
      </c>
      <c r="B13804" s="58" t="s">
        <v>17742</v>
      </c>
    </row>
    <row r="13805" spans="1:2" x14ac:dyDescent="0.25">
      <c r="A13805" s="57">
        <v>52101501</v>
      </c>
      <c r="B13805" s="58" t="s">
        <v>2148</v>
      </c>
    </row>
    <row r="13806" spans="1:2" x14ac:dyDescent="0.25">
      <c r="A13806" s="57">
        <v>52101502</v>
      </c>
      <c r="B13806" s="58" t="s">
        <v>18659</v>
      </c>
    </row>
    <row r="13807" spans="1:2" x14ac:dyDescent="0.25">
      <c r="A13807" s="57">
        <v>52101503</v>
      </c>
      <c r="B13807" s="58" t="s">
        <v>5998</v>
      </c>
    </row>
    <row r="13808" spans="1:2" x14ac:dyDescent="0.25">
      <c r="A13808" s="57">
        <v>52101504</v>
      </c>
      <c r="B13808" s="58" t="s">
        <v>11131</v>
      </c>
    </row>
    <row r="13809" spans="1:2" x14ac:dyDescent="0.25">
      <c r="A13809" s="57">
        <v>52101505</v>
      </c>
      <c r="B13809" s="58" t="s">
        <v>2876</v>
      </c>
    </row>
    <row r="13810" spans="1:2" x14ac:dyDescent="0.25">
      <c r="A13810" s="57">
        <v>52101506</v>
      </c>
      <c r="B13810" s="58" t="s">
        <v>10540</v>
      </c>
    </row>
    <row r="13811" spans="1:2" x14ac:dyDescent="0.25">
      <c r="A13811" s="57">
        <v>52101507</v>
      </c>
      <c r="B13811" s="58" t="s">
        <v>5371</v>
      </c>
    </row>
    <row r="13812" spans="1:2" x14ac:dyDescent="0.25">
      <c r="A13812" s="57">
        <v>52101508</v>
      </c>
      <c r="B13812" s="58" t="s">
        <v>13632</v>
      </c>
    </row>
    <row r="13813" spans="1:2" x14ac:dyDescent="0.25">
      <c r="A13813" s="57">
        <v>52101509</v>
      </c>
      <c r="B13813" s="58" t="s">
        <v>3201</v>
      </c>
    </row>
    <row r="13814" spans="1:2" x14ac:dyDescent="0.25">
      <c r="A13814" s="57">
        <v>52101510</v>
      </c>
      <c r="B13814" s="58" t="s">
        <v>11667</v>
      </c>
    </row>
    <row r="13815" spans="1:2" x14ac:dyDescent="0.25">
      <c r="A13815" s="57">
        <v>52101511</v>
      </c>
      <c r="B13815" s="58" t="s">
        <v>5339</v>
      </c>
    </row>
    <row r="13816" spans="1:2" x14ac:dyDescent="0.25">
      <c r="A13816" s="57">
        <v>52101512</v>
      </c>
      <c r="B13816" s="58" t="s">
        <v>6689</v>
      </c>
    </row>
    <row r="13817" spans="1:2" x14ac:dyDescent="0.25">
      <c r="A13817" s="57">
        <v>52101513</v>
      </c>
      <c r="B13817" s="58" t="s">
        <v>12147</v>
      </c>
    </row>
    <row r="13818" spans="1:2" x14ac:dyDescent="0.25">
      <c r="A13818" s="57">
        <v>52121501</v>
      </c>
      <c r="B13818" s="58" t="s">
        <v>15831</v>
      </c>
    </row>
    <row r="13819" spans="1:2" x14ac:dyDescent="0.25">
      <c r="A13819" s="57">
        <v>52121502</v>
      </c>
      <c r="B13819" s="58" t="s">
        <v>8507</v>
      </c>
    </row>
    <row r="13820" spans="1:2" x14ac:dyDescent="0.25">
      <c r="A13820" s="57">
        <v>52121503</v>
      </c>
      <c r="B13820" s="58" t="s">
        <v>15910</v>
      </c>
    </row>
    <row r="13821" spans="1:2" x14ac:dyDescent="0.25">
      <c r="A13821" s="57">
        <v>52121504</v>
      </c>
      <c r="B13821" s="58" t="s">
        <v>16268</v>
      </c>
    </row>
    <row r="13822" spans="1:2" x14ac:dyDescent="0.25">
      <c r="A13822" s="57">
        <v>52121505</v>
      </c>
      <c r="B13822" s="58" t="s">
        <v>5775</v>
      </c>
    </row>
    <row r="13823" spans="1:2" x14ac:dyDescent="0.25">
      <c r="A13823" s="57">
        <v>52121506</v>
      </c>
      <c r="B13823" s="58" t="s">
        <v>17734</v>
      </c>
    </row>
    <row r="13824" spans="1:2" x14ac:dyDescent="0.25">
      <c r="A13824" s="57">
        <v>52121507</v>
      </c>
      <c r="B13824" s="58" t="s">
        <v>55</v>
      </c>
    </row>
    <row r="13825" spans="1:2" x14ac:dyDescent="0.25">
      <c r="A13825" s="57">
        <v>52121508</v>
      </c>
      <c r="B13825" s="58" t="s">
        <v>1301</v>
      </c>
    </row>
    <row r="13826" spans="1:2" x14ac:dyDescent="0.25">
      <c r="A13826" s="57">
        <v>52121509</v>
      </c>
      <c r="B13826" s="58" t="s">
        <v>5795</v>
      </c>
    </row>
    <row r="13827" spans="1:2" x14ac:dyDescent="0.25">
      <c r="A13827" s="57">
        <v>52121510</v>
      </c>
      <c r="B13827" s="58" t="s">
        <v>7045</v>
      </c>
    </row>
    <row r="13828" spans="1:2" x14ac:dyDescent="0.25">
      <c r="A13828" s="57">
        <v>52121511</v>
      </c>
      <c r="B13828" s="58" t="s">
        <v>8235</v>
      </c>
    </row>
    <row r="13829" spans="1:2" x14ac:dyDescent="0.25">
      <c r="A13829" s="57">
        <v>52121512</v>
      </c>
      <c r="B13829" s="58" t="s">
        <v>2363</v>
      </c>
    </row>
    <row r="13830" spans="1:2" x14ac:dyDescent="0.25">
      <c r="A13830" s="57">
        <v>52121513</v>
      </c>
      <c r="B13830" s="58" t="s">
        <v>12919</v>
      </c>
    </row>
    <row r="13831" spans="1:2" x14ac:dyDescent="0.25">
      <c r="A13831" s="57">
        <v>52121601</v>
      </c>
      <c r="B13831" s="58" t="s">
        <v>17696</v>
      </c>
    </row>
    <row r="13832" spans="1:2" x14ac:dyDescent="0.25">
      <c r="A13832" s="57">
        <v>52121602</v>
      </c>
      <c r="B13832" s="58" t="s">
        <v>14536</v>
      </c>
    </row>
    <row r="13833" spans="1:2" x14ac:dyDescent="0.25">
      <c r="A13833" s="57">
        <v>52121603</v>
      </c>
      <c r="B13833" s="58" t="s">
        <v>10554</v>
      </c>
    </row>
    <row r="13834" spans="1:2" x14ac:dyDescent="0.25">
      <c r="A13834" s="57">
        <v>52121604</v>
      </c>
      <c r="B13834" s="58" t="s">
        <v>3173</v>
      </c>
    </row>
    <row r="13835" spans="1:2" x14ac:dyDescent="0.25">
      <c r="A13835" s="57">
        <v>52121605</v>
      </c>
      <c r="B13835" s="58" t="s">
        <v>7541</v>
      </c>
    </row>
    <row r="13836" spans="1:2" x14ac:dyDescent="0.25">
      <c r="A13836" s="57">
        <v>52121606</v>
      </c>
      <c r="B13836" s="58" t="s">
        <v>5645</v>
      </c>
    </row>
    <row r="13837" spans="1:2" x14ac:dyDescent="0.25">
      <c r="A13837" s="57">
        <v>52121607</v>
      </c>
      <c r="B13837" s="58" t="s">
        <v>386</v>
      </c>
    </row>
    <row r="13838" spans="1:2" x14ac:dyDescent="0.25">
      <c r="A13838" s="57">
        <v>52121608</v>
      </c>
      <c r="B13838" s="58" t="s">
        <v>5445</v>
      </c>
    </row>
    <row r="13839" spans="1:2" x14ac:dyDescent="0.25">
      <c r="A13839" s="57">
        <v>52121701</v>
      </c>
      <c r="B13839" s="58" t="s">
        <v>4617</v>
      </c>
    </row>
    <row r="13840" spans="1:2" x14ac:dyDescent="0.25">
      <c r="A13840" s="57">
        <v>52121702</v>
      </c>
      <c r="B13840" s="58" t="s">
        <v>3890</v>
      </c>
    </row>
    <row r="13841" spans="1:2" x14ac:dyDescent="0.25">
      <c r="A13841" s="57">
        <v>52121703</v>
      </c>
      <c r="B13841" s="58" t="s">
        <v>13074</v>
      </c>
    </row>
    <row r="13842" spans="1:2" x14ac:dyDescent="0.25">
      <c r="A13842" s="57">
        <v>52121704</v>
      </c>
      <c r="B13842" s="58" t="s">
        <v>7285</v>
      </c>
    </row>
    <row r="13843" spans="1:2" x14ac:dyDescent="0.25">
      <c r="A13843" s="57">
        <v>52131501</v>
      </c>
      <c r="B13843" s="58" t="s">
        <v>13955</v>
      </c>
    </row>
    <row r="13844" spans="1:2" x14ac:dyDescent="0.25">
      <c r="A13844" s="57">
        <v>52131503</v>
      </c>
      <c r="B13844" s="58" t="s">
        <v>3084</v>
      </c>
    </row>
    <row r="13845" spans="1:2" x14ac:dyDescent="0.25">
      <c r="A13845" s="57">
        <v>52131601</v>
      </c>
      <c r="B13845" s="58" t="s">
        <v>14134</v>
      </c>
    </row>
    <row r="13846" spans="1:2" x14ac:dyDescent="0.25">
      <c r="A13846" s="57">
        <v>52131602</v>
      </c>
      <c r="B13846" s="58" t="s">
        <v>6943</v>
      </c>
    </row>
    <row r="13847" spans="1:2" x14ac:dyDescent="0.25">
      <c r="A13847" s="57">
        <v>52131603</v>
      </c>
      <c r="B13847" s="58" t="s">
        <v>6050</v>
      </c>
    </row>
    <row r="13848" spans="1:2" x14ac:dyDescent="0.25">
      <c r="A13848" s="57">
        <v>52131604</v>
      </c>
      <c r="B13848" s="58" t="s">
        <v>1035</v>
      </c>
    </row>
    <row r="13849" spans="1:2" x14ac:dyDescent="0.25">
      <c r="A13849" s="57">
        <v>52131701</v>
      </c>
      <c r="B13849" s="58" t="s">
        <v>17384</v>
      </c>
    </row>
    <row r="13850" spans="1:2" x14ac:dyDescent="0.25">
      <c r="A13850" s="57">
        <v>52131702</v>
      </c>
      <c r="B13850" s="58" t="s">
        <v>15184</v>
      </c>
    </row>
    <row r="13851" spans="1:2" x14ac:dyDescent="0.25">
      <c r="A13851" s="57">
        <v>52131703</v>
      </c>
      <c r="B13851" s="58" t="s">
        <v>9124</v>
      </c>
    </row>
    <row r="13852" spans="1:2" x14ac:dyDescent="0.25">
      <c r="A13852" s="57">
        <v>52131704</v>
      </c>
      <c r="B13852" s="58" t="s">
        <v>10399</v>
      </c>
    </row>
    <row r="13853" spans="1:2" x14ac:dyDescent="0.25">
      <c r="A13853" s="57">
        <v>52141501</v>
      </c>
      <c r="B13853" s="58" t="s">
        <v>7824</v>
      </c>
    </row>
    <row r="13854" spans="1:2" x14ac:dyDescent="0.25">
      <c r="A13854" s="57">
        <v>52141502</v>
      </c>
      <c r="B13854" s="58" t="s">
        <v>3723</v>
      </c>
    </row>
    <row r="13855" spans="1:2" x14ac:dyDescent="0.25">
      <c r="A13855" s="57">
        <v>52141503</v>
      </c>
      <c r="B13855" s="58" t="s">
        <v>7206</v>
      </c>
    </row>
    <row r="13856" spans="1:2" x14ac:dyDescent="0.25">
      <c r="A13856" s="57">
        <v>52141504</v>
      </c>
      <c r="B13856" s="58" t="s">
        <v>14081</v>
      </c>
    </row>
    <row r="13857" spans="1:2" x14ac:dyDescent="0.25">
      <c r="A13857" s="57">
        <v>52141505</v>
      </c>
      <c r="B13857" s="58" t="s">
        <v>5909</v>
      </c>
    </row>
    <row r="13858" spans="1:2" x14ac:dyDescent="0.25">
      <c r="A13858" s="57">
        <v>52141506</v>
      </c>
      <c r="B13858" s="58" t="s">
        <v>5514</v>
      </c>
    </row>
    <row r="13859" spans="1:2" x14ac:dyDescent="0.25">
      <c r="A13859" s="57">
        <v>52141507</v>
      </c>
      <c r="B13859" s="58" t="s">
        <v>7537</v>
      </c>
    </row>
    <row r="13860" spans="1:2" x14ac:dyDescent="0.25">
      <c r="A13860" s="57">
        <v>52141508</v>
      </c>
      <c r="B13860" s="58" t="s">
        <v>690</v>
      </c>
    </row>
    <row r="13861" spans="1:2" x14ac:dyDescent="0.25">
      <c r="A13861" s="57">
        <v>52141509</v>
      </c>
      <c r="B13861" s="58" t="s">
        <v>1926</v>
      </c>
    </row>
    <row r="13862" spans="1:2" x14ac:dyDescent="0.25">
      <c r="A13862" s="57">
        <v>52141510</v>
      </c>
      <c r="B13862" s="58" t="s">
        <v>11749</v>
      </c>
    </row>
    <row r="13863" spans="1:2" x14ac:dyDescent="0.25">
      <c r="A13863" s="57">
        <v>52141511</v>
      </c>
      <c r="B13863" s="58" t="s">
        <v>3393</v>
      </c>
    </row>
    <row r="13864" spans="1:2" x14ac:dyDescent="0.25">
      <c r="A13864" s="57">
        <v>52141512</v>
      </c>
      <c r="B13864" s="58" t="s">
        <v>8037</v>
      </c>
    </row>
    <row r="13865" spans="1:2" x14ac:dyDescent="0.25">
      <c r="A13865" s="57">
        <v>52141513</v>
      </c>
      <c r="B13865" s="58" t="s">
        <v>2822</v>
      </c>
    </row>
    <row r="13866" spans="1:2" x14ac:dyDescent="0.25">
      <c r="A13866" s="57">
        <v>52141514</v>
      </c>
      <c r="B13866" s="58" t="s">
        <v>2481</v>
      </c>
    </row>
    <row r="13867" spans="1:2" x14ac:dyDescent="0.25">
      <c r="A13867" s="57">
        <v>52141515</v>
      </c>
      <c r="B13867" s="58" t="s">
        <v>14315</v>
      </c>
    </row>
    <row r="13868" spans="1:2" x14ac:dyDescent="0.25">
      <c r="A13868" s="57">
        <v>52141516</v>
      </c>
      <c r="B13868" s="58" t="s">
        <v>5979</v>
      </c>
    </row>
    <row r="13869" spans="1:2" x14ac:dyDescent="0.25">
      <c r="A13869" s="57">
        <v>52141517</v>
      </c>
      <c r="B13869" s="58" t="s">
        <v>17819</v>
      </c>
    </row>
    <row r="13870" spans="1:2" x14ac:dyDescent="0.25">
      <c r="A13870" s="57">
        <v>52141518</v>
      </c>
      <c r="B13870" s="58" t="s">
        <v>14845</v>
      </c>
    </row>
    <row r="13871" spans="1:2" x14ac:dyDescent="0.25">
      <c r="A13871" s="57">
        <v>52141519</v>
      </c>
      <c r="B13871" s="58" t="s">
        <v>7598</v>
      </c>
    </row>
    <row r="13872" spans="1:2" x14ac:dyDescent="0.25">
      <c r="A13872" s="57">
        <v>52141520</v>
      </c>
      <c r="B13872" s="58" t="s">
        <v>2031</v>
      </c>
    </row>
    <row r="13873" spans="1:2" x14ac:dyDescent="0.25">
      <c r="A13873" s="57">
        <v>52141521</v>
      </c>
      <c r="B13873" s="58" t="s">
        <v>8890</v>
      </c>
    </row>
    <row r="13874" spans="1:2" x14ac:dyDescent="0.25">
      <c r="A13874" s="57">
        <v>52141522</v>
      </c>
      <c r="B13874" s="58" t="s">
        <v>11550</v>
      </c>
    </row>
    <row r="13875" spans="1:2" x14ac:dyDescent="0.25">
      <c r="A13875" s="57">
        <v>52141523</v>
      </c>
      <c r="B13875" s="58" t="s">
        <v>14726</v>
      </c>
    </row>
    <row r="13876" spans="1:2" x14ac:dyDescent="0.25">
      <c r="A13876" s="57">
        <v>52141524</v>
      </c>
      <c r="B13876" s="58" t="s">
        <v>16676</v>
      </c>
    </row>
    <row r="13877" spans="1:2" x14ac:dyDescent="0.25">
      <c r="A13877" s="57">
        <v>52141525</v>
      </c>
      <c r="B13877" s="58" t="s">
        <v>1827</v>
      </c>
    </row>
    <row r="13878" spans="1:2" x14ac:dyDescent="0.25">
      <c r="A13878" s="57">
        <v>52141526</v>
      </c>
      <c r="B13878" s="58" t="s">
        <v>205</v>
      </c>
    </row>
    <row r="13879" spans="1:2" x14ac:dyDescent="0.25">
      <c r="A13879" s="57">
        <v>52141527</v>
      </c>
      <c r="B13879" s="58" t="s">
        <v>2005</v>
      </c>
    </row>
    <row r="13880" spans="1:2" x14ac:dyDescent="0.25">
      <c r="A13880" s="57">
        <v>52141528</v>
      </c>
      <c r="B13880" s="58" t="s">
        <v>15715</v>
      </c>
    </row>
    <row r="13881" spans="1:2" x14ac:dyDescent="0.25">
      <c r="A13881" s="57">
        <v>52141529</v>
      </c>
      <c r="B13881" s="58" t="s">
        <v>5537</v>
      </c>
    </row>
    <row r="13882" spans="1:2" x14ac:dyDescent="0.25">
      <c r="A13882" s="57">
        <v>52141530</v>
      </c>
      <c r="B13882" s="58" t="s">
        <v>10992</v>
      </c>
    </row>
    <row r="13883" spans="1:2" x14ac:dyDescent="0.25">
      <c r="A13883" s="57">
        <v>52141531</v>
      </c>
      <c r="B13883" s="58" t="s">
        <v>1475</v>
      </c>
    </row>
    <row r="13884" spans="1:2" x14ac:dyDescent="0.25">
      <c r="A13884" s="57">
        <v>52141532</v>
      </c>
      <c r="B13884" s="58" t="s">
        <v>3505</v>
      </c>
    </row>
    <row r="13885" spans="1:2" x14ac:dyDescent="0.25">
      <c r="A13885" s="57">
        <v>52141533</v>
      </c>
      <c r="B13885" s="58" t="s">
        <v>8584</v>
      </c>
    </row>
    <row r="13886" spans="1:2" x14ac:dyDescent="0.25">
      <c r="A13886" s="57">
        <v>52141534</v>
      </c>
      <c r="B13886" s="58" t="s">
        <v>8444</v>
      </c>
    </row>
    <row r="13887" spans="1:2" x14ac:dyDescent="0.25">
      <c r="A13887" s="57">
        <v>52141535</v>
      </c>
      <c r="B13887" s="58" t="s">
        <v>13253</v>
      </c>
    </row>
    <row r="13888" spans="1:2" x14ac:dyDescent="0.25">
      <c r="A13888" s="57">
        <v>52141536</v>
      </c>
      <c r="B13888" s="58" t="s">
        <v>5386</v>
      </c>
    </row>
    <row r="13889" spans="1:2" x14ac:dyDescent="0.25">
      <c r="A13889" s="57">
        <v>52141537</v>
      </c>
      <c r="B13889" s="58" t="s">
        <v>15882</v>
      </c>
    </row>
    <row r="13890" spans="1:2" x14ac:dyDescent="0.25">
      <c r="A13890" s="57">
        <v>52141538</v>
      </c>
      <c r="B13890" s="58" t="s">
        <v>18252</v>
      </c>
    </row>
    <row r="13891" spans="1:2" x14ac:dyDescent="0.25">
      <c r="A13891" s="57">
        <v>52141539</v>
      </c>
      <c r="B13891" s="58" t="s">
        <v>15188</v>
      </c>
    </row>
    <row r="13892" spans="1:2" x14ac:dyDescent="0.25">
      <c r="A13892" s="57">
        <v>52141601</v>
      </c>
      <c r="B13892" s="58" t="s">
        <v>1224</v>
      </c>
    </row>
    <row r="13893" spans="1:2" x14ac:dyDescent="0.25">
      <c r="A13893" s="57">
        <v>52141602</v>
      </c>
      <c r="B13893" s="58" t="s">
        <v>11909</v>
      </c>
    </row>
    <row r="13894" spans="1:2" x14ac:dyDescent="0.25">
      <c r="A13894" s="57">
        <v>52141603</v>
      </c>
      <c r="B13894" s="58" t="s">
        <v>10506</v>
      </c>
    </row>
    <row r="13895" spans="1:2" x14ac:dyDescent="0.25">
      <c r="A13895" s="57">
        <v>52141604</v>
      </c>
      <c r="B13895" s="58" t="s">
        <v>12702</v>
      </c>
    </row>
    <row r="13896" spans="1:2" x14ac:dyDescent="0.25">
      <c r="A13896" s="57">
        <v>52141605</v>
      </c>
      <c r="B13896" s="58" t="s">
        <v>12222</v>
      </c>
    </row>
    <row r="13897" spans="1:2" x14ac:dyDescent="0.25">
      <c r="A13897" s="57">
        <v>52141606</v>
      </c>
      <c r="B13897" s="58" t="s">
        <v>9477</v>
      </c>
    </row>
    <row r="13898" spans="1:2" x14ac:dyDescent="0.25">
      <c r="A13898" s="57">
        <v>52141607</v>
      </c>
      <c r="B13898" s="58" t="s">
        <v>5879</v>
      </c>
    </row>
    <row r="13899" spans="1:2" x14ac:dyDescent="0.25">
      <c r="A13899" s="57">
        <v>52141608</v>
      </c>
      <c r="B13899" s="58" t="s">
        <v>11761</v>
      </c>
    </row>
    <row r="13900" spans="1:2" x14ac:dyDescent="0.25">
      <c r="A13900" s="57">
        <v>52141701</v>
      </c>
      <c r="B13900" s="58" t="s">
        <v>811</v>
      </c>
    </row>
    <row r="13901" spans="1:2" x14ac:dyDescent="0.25">
      <c r="A13901" s="57">
        <v>52141703</v>
      </c>
      <c r="B13901" s="58" t="s">
        <v>12928</v>
      </c>
    </row>
    <row r="13902" spans="1:2" x14ac:dyDescent="0.25">
      <c r="A13902" s="57">
        <v>52141704</v>
      </c>
      <c r="B13902" s="58" t="s">
        <v>12301</v>
      </c>
    </row>
    <row r="13903" spans="1:2" x14ac:dyDescent="0.25">
      <c r="A13903" s="57">
        <v>52141705</v>
      </c>
      <c r="B13903" s="58" t="s">
        <v>7166</v>
      </c>
    </row>
    <row r="13904" spans="1:2" x14ac:dyDescent="0.25">
      <c r="A13904" s="57">
        <v>52141706</v>
      </c>
      <c r="B13904" s="58" t="s">
        <v>12926</v>
      </c>
    </row>
    <row r="13905" spans="1:2" x14ac:dyDescent="0.25">
      <c r="A13905" s="57">
        <v>52141801</v>
      </c>
      <c r="B13905" s="58" t="s">
        <v>18105</v>
      </c>
    </row>
    <row r="13906" spans="1:2" x14ac:dyDescent="0.25">
      <c r="A13906" s="57">
        <v>52141802</v>
      </c>
      <c r="B13906" s="58" t="s">
        <v>3335</v>
      </c>
    </row>
    <row r="13907" spans="1:2" x14ac:dyDescent="0.25">
      <c r="A13907" s="57">
        <v>52141803</v>
      </c>
      <c r="B13907" s="58" t="s">
        <v>11295</v>
      </c>
    </row>
    <row r="13908" spans="1:2" x14ac:dyDescent="0.25">
      <c r="A13908" s="57">
        <v>52151501</v>
      </c>
      <c r="B13908" s="58" t="s">
        <v>13801</v>
      </c>
    </row>
    <row r="13909" spans="1:2" x14ac:dyDescent="0.25">
      <c r="A13909" s="57">
        <v>52151502</v>
      </c>
      <c r="B13909" s="58" t="s">
        <v>18238</v>
      </c>
    </row>
    <row r="13910" spans="1:2" x14ac:dyDescent="0.25">
      <c r="A13910" s="57">
        <v>52151503</v>
      </c>
      <c r="B13910" s="58" t="s">
        <v>3747</v>
      </c>
    </row>
    <row r="13911" spans="1:2" x14ac:dyDescent="0.25">
      <c r="A13911" s="57">
        <v>52151504</v>
      </c>
      <c r="B13911" s="58" t="s">
        <v>7501</v>
      </c>
    </row>
    <row r="13912" spans="1:2" x14ac:dyDescent="0.25">
      <c r="A13912" s="57">
        <v>52151505</v>
      </c>
      <c r="B13912" s="58" t="s">
        <v>15903</v>
      </c>
    </row>
    <row r="13913" spans="1:2" x14ac:dyDescent="0.25">
      <c r="A13913" s="57">
        <v>52151506</v>
      </c>
      <c r="B13913" s="58" t="s">
        <v>15552</v>
      </c>
    </row>
    <row r="13914" spans="1:2" x14ac:dyDescent="0.25">
      <c r="A13914" s="57">
        <v>52151507</v>
      </c>
      <c r="B13914" s="58" t="s">
        <v>1197</v>
      </c>
    </row>
    <row r="13915" spans="1:2" x14ac:dyDescent="0.25">
      <c r="A13915" s="57">
        <v>52151601</v>
      </c>
      <c r="B13915" s="58" t="s">
        <v>17254</v>
      </c>
    </row>
    <row r="13916" spans="1:2" x14ac:dyDescent="0.25">
      <c r="A13916" s="57">
        <v>52151602</v>
      </c>
      <c r="B13916" s="58" t="s">
        <v>12952</v>
      </c>
    </row>
    <row r="13917" spans="1:2" x14ac:dyDescent="0.25">
      <c r="A13917" s="57">
        <v>52151603</v>
      </c>
      <c r="B13917" s="58" t="s">
        <v>12161</v>
      </c>
    </row>
    <row r="13918" spans="1:2" x14ac:dyDescent="0.25">
      <c r="A13918" s="57">
        <v>52151604</v>
      </c>
      <c r="B13918" s="58" t="s">
        <v>8620</v>
      </c>
    </row>
    <row r="13919" spans="1:2" x14ac:dyDescent="0.25">
      <c r="A13919" s="57">
        <v>52151605</v>
      </c>
      <c r="B13919" s="58" t="s">
        <v>9473</v>
      </c>
    </row>
    <row r="13920" spans="1:2" x14ac:dyDescent="0.25">
      <c r="A13920" s="57">
        <v>52151606</v>
      </c>
      <c r="B13920" s="58" t="s">
        <v>10392</v>
      </c>
    </row>
    <row r="13921" spans="1:2" x14ac:dyDescent="0.25">
      <c r="A13921" s="57">
        <v>52151607</v>
      </c>
      <c r="B13921" s="58" t="s">
        <v>9993</v>
      </c>
    </row>
    <row r="13922" spans="1:2" x14ac:dyDescent="0.25">
      <c r="A13922" s="57">
        <v>52151608</v>
      </c>
      <c r="B13922" s="58" t="s">
        <v>7305</v>
      </c>
    </row>
    <row r="13923" spans="1:2" x14ac:dyDescent="0.25">
      <c r="A13923" s="57">
        <v>52151609</v>
      </c>
      <c r="B13923" s="58" t="s">
        <v>13974</v>
      </c>
    </row>
    <row r="13924" spans="1:2" x14ac:dyDescent="0.25">
      <c r="A13924" s="57">
        <v>52151610</v>
      </c>
      <c r="B13924" s="58" t="s">
        <v>13523</v>
      </c>
    </row>
    <row r="13925" spans="1:2" x14ac:dyDescent="0.25">
      <c r="A13925" s="57">
        <v>52151611</v>
      </c>
      <c r="B13925" s="58" t="s">
        <v>7035</v>
      </c>
    </row>
    <row r="13926" spans="1:2" x14ac:dyDescent="0.25">
      <c r="A13926" s="57">
        <v>52151612</v>
      </c>
      <c r="B13926" s="58" t="s">
        <v>4059</v>
      </c>
    </row>
    <row r="13927" spans="1:2" x14ac:dyDescent="0.25">
      <c r="A13927" s="57">
        <v>52151613</v>
      </c>
      <c r="B13927" s="58" t="s">
        <v>16142</v>
      </c>
    </row>
    <row r="13928" spans="1:2" x14ac:dyDescent="0.25">
      <c r="A13928" s="57">
        <v>52151614</v>
      </c>
      <c r="B13928" s="58" t="s">
        <v>17252</v>
      </c>
    </row>
    <row r="13929" spans="1:2" x14ac:dyDescent="0.25">
      <c r="A13929" s="57">
        <v>52151615</v>
      </c>
      <c r="B13929" s="58" t="s">
        <v>10363</v>
      </c>
    </row>
    <row r="13930" spans="1:2" x14ac:dyDescent="0.25">
      <c r="A13930" s="57">
        <v>52151616</v>
      </c>
      <c r="B13930" s="58" t="s">
        <v>8655</v>
      </c>
    </row>
    <row r="13931" spans="1:2" x14ac:dyDescent="0.25">
      <c r="A13931" s="57">
        <v>52151617</v>
      </c>
      <c r="B13931" s="58" t="s">
        <v>15221</v>
      </c>
    </row>
    <row r="13932" spans="1:2" x14ac:dyDescent="0.25">
      <c r="A13932" s="57">
        <v>52151618</v>
      </c>
      <c r="B13932" s="58" t="s">
        <v>16776</v>
      </c>
    </row>
    <row r="13933" spans="1:2" x14ac:dyDescent="0.25">
      <c r="A13933" s="57">
        <v>52151619</v>
      </c>
      <c r="B13933" s="58" t="s">
        <v>14091</v>
      </c>
    </row>
    <row r="13934" spans="1:2" x14ac:dyDescent="0.25">
      <c r="A13934" s="57">
        <v>52151620</v>
      </c>
      <c r="B13934" s="58" t="s">
        <v>1861</v>
      </c>
    </row>
    <row r="13935" spans="1:2" x14ac:dyDescent="0.25">
      <c r="A13935" s="57">
        <v>52151621</v>
      </c>
      <c r="B13935" s="58" t="s">
        <v>12433</v>
      </c>
    </row>
    <row r="13936" spans="1:2" x14ac:dyDescent="0.25">
      <c r="A13936" s="57">
        <v>52151622</v>
      </c>
      <c r="B13936" s="58" t="s">
        <v>2627</v>
      </c>
    </row>
    <row r="13937" spans="1:2" x14ac:dyDescent="0.25">
      <c r="A13937" s="57">
        <v>52151623</v>
      </c>
      <c r="B13937" s="58" t="s">
        <v>18730</v>
      </c>
    </row>
    <row r="13938" spans="1:2" x14ac:dyDescent="0.25">
      <c r="A13938" s="57">
        <v>52151624</v>
      </c>
      <c r="B13938" s="58" t="s">
        <v>12126</v>
      </c>
    </row>
    <row r="13939" spans="1:2" x14ac:dyDescent="0.25">
      <c r="A13939" s="57">
        <v>52151625</v>
      </c>
      <c r="B13939" s="58" t="s">
        <v>401</v>
      </c>
    </row>
    <row r="13940" spans="1:2" x14ac:dyDescent="0.25">
      <c r="A13940" s="57">
        <v>52151626</v>
      </c>
      <c r="B13940" s="58" t="s">
        <v>10599</v>
      </c>
    </row>
    <row r="13941" spans="1:2" x14ac:dyDescent="0.25">
      <c r="A13941" s="57">
        <v>52151627</v>
      </c>
      <c r="B13941" s="58" t="s">
        <v>11332</v>
      </c>
    </row>
    <row r="13942" spans="1:2" x14ac:dyDescent="0.25">
      <c r="A13942" s="57">
        <v>52151628</v>
      </c>
      <c r="B13942" s="58" t="s">
        <v>18611</v>
      </c>
    </row>
    <row r="13943" spans="1:2" x14ac:dyDescent="0.25">
      <c r="A13943" s="57">
        <v>52151629</v>
      </c>
      <c r="B13943" s="58" t="s">
        <v>2422</v>
      </c>
    </row>
    <row r="13944" spans="1:2" x14ac:dyDescent="0.25">
      <c r="A13944" s="57">
        <v>52151630</v>
      </c>
      <c r="B13944" s="58" t="s">
        <v>18249</v>
      </c>
    </row>
    <row r="13945" spans="1:2" x14ac:dyDescent="0.25">
      <c r="A13945" s="57">
        <v>52151631</v>
      </c>
      <c r="B13945" s="58" t="s">
        <v>186</v>
      </c>
    </row>
    <row r="13946" spans="1:2" x14ac:dyDescent="0.25">
      <c r="A13946" s="57">
        <v>52151632</v>
      </c>
      <c r="B13946" s="58" t="s">
        <v>2785</v>
      </c>
    </row>
    <row r="13947" spans="1:2" x14ac:dyDescent="0.25">
      <c r="A13947" s="57">
        <v>52151633</v>
      </c>
      <c r="B13947" s="58" t="s">
        <v>10965</v>
      </c>
    </row>
    <row r="13948" spans="1:2" x14ac:dyDescent="0.25">
      <c r="A13948" s="57">
        <v>52151634</v>
      </c>
      <c r="B13948" s="58" t="s">
        <v>6038</v>
      </c>
    </row>
    <row r="13949" spans="1:2" x14ac:dyDescent="0.25">
      <c r="A13949" s="57">
        <v>52151635</v>
      </c>
      <c r="B13949" s="58" t="s">
        <v>5056</v>
      </c>
    </row>
    <row r="13950" spans="1:2" x14ac:dyDescent="0.25">
      <c r="A13950" s="57">
        <v>52151636</v>
      </c>
      <c r="B13950" s="58" t="s">
        <v>13717</v>
      </c>
    </row>
    <row r="13951" spans="1:2" x14ac:dyDescent="0.25">
      <c r="A13951" s="57">
        <v>52151637</v>
      </c>
      <c r="B13951" s="58" t="s">
        <v>12056</v>
      </c>
    </row>
    <row r="13952" spans="1:2" x14ac:dyDescent="0.25">
      <c r="A13952" s="57">
        <v>52151638</v>
      </c>
      <c r="B13952" s="58" t="s">
        <v>7257</v>
      </c>
    </row>
    <row r="13953" spans="1:2" x14ac:dyDescent="0.25">
      <c r="A13953" s="57">
        <v>52151639</v>
      </c>
      <c r="B13953" s="58" t="s">
        <v>11524</v>
      </c>
    </row>
    <row r="13954" spans="1:2" x14ac:dyDescent="0.25">
      <c r="A13954" s="57">
        <v>52151640</v>
      </c>
      <c r="B13954" s="58" t="s">
        <v>17522</v>
      </c>
    </row>
    <row r="13955" spans="1:2" x14ac:dyDescent="0.25">
      <c r="A13955" s="57">
        <v>52151641</v>
      </c>
      <c r="B13955" s="58" t="s">
        <v>3065</v>
      </c>
    </row>
    <row r="13956" spans="1:2" x14ac:dyDescent="0.25">
      <c r="A13956" s="57">
        <v>52151642</v>
      </c>
      <c r="B13956" s="58" t="s">
        <v>7819</v>
      </c>
    </row>
    <row r="13957" spans="1:2" x14ac:dyDescent="0.25">
      <c r="A13957" s="57">
        <v>52151643</v>
      </c>
      <c r="B13957" s="58" t="s">
        <v>17634</v>
      </c>
    </row>
    <row r="13958" spans="1:2" x14ac:dyDescent="0.25">
      <c r="A13958" s="57">
        <v>52151644</v>
      </c>
      <c r="B13958" s="58" t="s">
        <v>14242</v>
      </c>
    </row>
    <row r="13959" spans="1:2" x14ac:dyDescent="0.25">
      <c r="A13959" s="57">
        <v>52151645</v>
      </c>
      <c r="B13959" s="58" t="s">
        <v>15603</v>
      </c>
    </row>
    <row r="13960" spans="1:2" x14ac:dyDescent="0.25">
      <c r="A13960" s="57">
        <v>52151646</v>
      </c>
      <c r="B13960" s="58" t="s">
        <v>14181</v>
      </c>
    </row>
    <row r="13961" spans="1:2" x14ac:dyDescent="0.25">
      <c r="A13961" s="57">
        <v>52151647</v>
      </c>
      <c r="B13961" s="58" t="s">
        <v>15620</v>
      </c>
    </row>
    <row r="13962" spans="1:2" x14ac:dyDescent="0.25">
      <c r="A13962" s="57">
        <v>52151648</v>
      </c>
      <c r="B13962" s="58" t="s">
        <v>15409</v>
      </c>
    </row>
    <row r="13963" spans="1:2" x14ac:dyDescent="0.25">
      <c r="A13963" s="57">
        <v>52151649</v>
      </c>
      <c r="B13963" s="58" t="s">
        <v>9603</v>
      </c>
    </row>
    <row r="13964" spans="1:2" x14ac:dyDescent="0.25">
      <c r="A13964" s="57">
        <v>52151650</v>
      </c>
      <c r="B13964" s="58" t="s">
        <v>16607</v>
      </c>
    </row>
    <row r="13965" spans="1:2" x14ac:dyDescent="0.25">
      <c r="A13965" s="57">
        <v>52151701</v>
      </c>
      <c r="B13965" s="58" t="s">
        <v>16898</v>
      </c>
    </row>
    <row r="13966" spans="1:2" x14ac:dyDescent="0.25">
      <c r="A13966" s="57">
        <v>52151702</v>
      </c>
      <c r="B13966" s="58" t="s">
        <v>6530</v>
      </c>
    </row>
    <row r="13967" spans="1:2" x14ac:dyDescent="0.25">
      <c r="A13967" s="57">
        <v>52151703</v>
      </c>
      <c r="B13967" s="58" t="s">
        <v>4897</v>
      </c>
    </row>
    <row r="13968" spans="1:2" x14ac:dyDescent="0.25">
      <c r="A13968" s="57">
        <v>52151704</v>
      </c>
      <c r="B13968" s="58" t="s">
        <v>615</v>
      </c>
    </row>
    <row r="13969" spans="1:2" x14ac:dyDescent="0.25">
      <c r="A13969" s="57">
        <v>52151705</v>
      </c>
      <c r="B13969" s="58" t="s">
        <v>149</v>
      </c>
    </row>
    <row r="13970" spans="1:2" x14ac:dyDescent="0.25">
      <c r="A13970" s="57">
        <v>52151706</v>
      </c>
      <c r="B13970" s="58" t="s">
        <v>17124</v>
      </c>
    </row>
    <row r="13971" spans="1:2" x14ac:dyDescent="0.25">
      <c r="A13971" s="57">
        <v>52151707</v>
      </c>
      <c r="B13971" s="58" t="s">
        <v>1773</v>
      </c>
    </row>
    <row r="13972" spans="1:2" x14ac:dyDescent="0.25">
      <c r="A13972" s="57">
        <v>52151708</v>
      </c>
      <c r="B13972" s="58" t="s">
        <v>14234</v>
      </c>
    </row>
    <row r="13973" spans="1:2" x14ac:dyDescent="0.25">
      <c r="A13973" s="57">
        <v>52151709</v>
      </c>
      <c r="B13973" s="58" t="s">
        <v>8659</v>
      </c>
    </row>
    <row r="13974" spans="1:2" x14ac:dyDescent="0.25">
      <c r="A13974" s="57">
        <v>52151801</v>
      </c>
      <c r="B13974" s="58" t="s">
        <v>9971</v>
      </c>
    </row>
    <row r="13975" spans="1:2" x14ac:dyDescent="0.25">
      <c r="A13975" s="57">
        <v>52151802</v>
      </c>
      <c r="B13975" s="58" t="s">
        <v>17917</v>
      </c>
    </row>
    <row r="13976" spans="1:2" x14ac:dyDescent="0.25">
      <c r="A13976" s="57">
        <v>52151803</v>
      </c>
      <c r="B13976" s="58" t="s">
        <v>15796</v>
      </c>
    </row>
    <row r="13977" spans="1:2" x14ac:dyDescent="0.25">
      <c r="A13977" s="57">
        <v>52151804</v>
      </c>
      <c r="B13977" s="58" t="s">
        <v>18765</v>
      </c>
    </row>
    <row r="13978" spans="1:2" x14ac:dyDescent="0.25">
      <c r="A13978" s="57">
        <v>52151805</v>
      </c>
      <c r="B13978" s="58" t="s">
        <v>5047</v>
      </c>
    </row>
    <row r="13979" spans="1:2" x14ac:dyDescent="0.25">
      <c r="A13979" s="57">
        <v>52151806</v>
      </c>
      <c r="B13979" s="58" t="s">
        <v>2443</v>
      </c>
    </row>
    <row r="13980" spans="1:2" x14ac:dyDescent="0.25">
      <c r="A13980" s="57">
        <v>52151807</v>
      </c>
      <c r="B13980" s="58" t="s">
        <v>10609</v>
      </c>
    </row>
    <row r="13981" spans="1:2" x14ac:dyDescent="0.25">
      <c r="A13981" s="57">
        <v>52151808</v>
      </c>
      <c r="B13981" s="58" t="s">
        <v>7402</v>
      </c>
    </row>
    <row r="13982" spans="1:2" x14ac:dyDescent="0.25">
      <c r="A13982" s="57">
        <v>52151809</v>
      </c>
      <c r="B13982" s="58" t="s">
        <v>15349</v>
      </c>
    </row>
    <row r="13983" spans="1:2" x14ac:dyDescent="0.25">
      <c r="A13983" s="57">
        <v>52151810</v>
      </c>
      <c r="B13983" s="58" t="s">
        <v>6107</v>
      </c>
    </row>
    <row r="13984" spans="1:2" x14ac:dyDescent="0.25">
      <c r="A13984" s="57">
        <v>52151811</v>
      </c>
      <c r="B13984" s="58" t="s">
        <v>15963</v>
      </c>
    </row>
    <row r="13985" spans="1:2" x14ac:dyDescent="0.25">
      <c r="A13985" s="57">
        <v>52151812</v>
      </c>
      <c r="B13985" s="58" t="s">
        <v>6127</v>
      </c>
    </row>
    <row r="13986" spans="1:2" x14ac:dyDescent="0.25">
      <c r="A13986" s="57">
        <v>52151813</v>
      </c>
      <c r="B13986" s="58" t="s">
        <v>18118</v>
      </c>
    </row>
    <row r="13987" spans="1:2" x14ac:dyDescent="0.25">
      <c r="A13987" s="57">
        <v>52151901</v>
      </c>
      <c r="B13987" s="58" t="s">
        <v>11787</v>
      </c>
    </row>
    <row r="13988" spans="1:2" x14ac:dyDescent="0.25">
      <c r="A13988" s="57">
        <v>52151902</v>
      </c>
      <c r="B13988" s="58" t="s">
        <v>4462</v>
      </c>
    </row>
    <row r="13989" spans="1:2" x14ac:dyDescent="0.25">
      <c r="A13989" s="57">
        <v>52151903</v>
      </c>
      <c r="B13989" s="58" t="s">
        <v>17104</v>
      </c>
    </row>
    <row r="13990" spans="1:2" x14ac:dyDescent="0.25">
      <c r="A13990" s="57">
        <v>52151904</v>
      </c>
      <c r="B13990" s="58" t="s">
        <v>6106</v>
      </c>
    </row>
    <row r="13991" spans="1:2" x14ac:dyDescent="0.25">
      <c r="A13991" s="57">
        <v>52151905</v>
      </c>
      <c r="B13991" s="58" t="s">
        <v>8845</v>
      </c>
    </row>
    <row r="13992" spans="1:2" x14ac:dyDescent="0.25">
      <c r="A13992" s="57">
        <v>52151906</v>
      </c>
      <c r="B13992" s="58" t="s">
        <v>13223</v>
      </c>
    </row>
    <row r="13993" spans="1:2" x14ac:dyDescent="0.25">
      <c r="A13993" s="57">
        <v>52151907</v>
      </c>
      <c r="B13993" s="58" t="s">
        <v>13423</v>
      </c>
    </row>
    <row r="13994" spans="1:2" x14ac:dyDescent="0.25">
      <c r="A13994" s="57">
        <v>52151908</v>
      </c>
      <c r="B13994" s="58" t="s">
        <v>17407</v>
      </c>
    </row>
    <row r="13995" spans="1:2" x14ac:dyDescent="0.25">
      <c r="A13995" s="57">
        <v>52151909</v>
      </c>
      <c r="B13995" s="58" t="s">
        <v>5838</v>
      </c>
    </row>
    <row r="13996" spans="1:2" x14ac:dyDescent="0.25">
      <c r="A13996" s="57">
        <v>52152001</v>
      </c>
      <c r="B13996" s="58" t="s">
        <v>1765</v>
      </c>
    </row>
    <row r="13997" spans="1:2" x14ac:dyDescent="0.25">
      <c r="A13997" s="57">
        <v>52152002</v>
      </c>
      <c r="B13997" s="58" t="s">
        <v>7524</v>
      </c>
    </row>
    <row r="13998" spans="1:2" x14ac:dyDescent="0.25">
      <c r="A13998" s="57">
        <v>52152003</v>
      </c>
      <c r="B13998" s="58" t="s">
        <v>9311</v>
      </c>
    </row>
    <row r="13999" spans="1:2" x14ac:dyDescent="0.25">
      <c r="A13999" s="57">
        <v>52152004</v>
      </c>
      <c r="B13999" s="58" t="s">
        <v>10275</v>
      </c>
    </row>
    <row r="14000" spans="1:2" x14ac:dyDescent="0.25">
      <c r="A14000" s="57">
        <v>52152005</v>
      </c>
      <c r="B14000" s="58" t="s">
        <v>184</v>
      </c>
    </row>
    <row r="14001" spans="1:2" x14ac:dyDescent="0.25">
      <c r="A14001" s="57">
        <v>52152006</v>
      </c>
      <c r="B14001" s="58" t="s">
        <v>3330</v>
      </c>
    </row>
    <row r="14002" spans="1:2" x14ac:dyDescent="0.25">
      <c r="A14002" s="57">
        <v>52152007</v>
      </c>
      <c r="B14002" s="58" t="s">
        <v>5199</v>
      </c>
    </row>
    <row r="14003" spans="1:2" x14ac:dyDescent="0.25">
      <c r="A14003" s="57">
        <v>52152008</v>
      </c>
      <c r="B14003" s="58" t="s">
        <v>7720</v>
      </c>
    </row>
    <row r="14004" spans="1:2" x14ac:dyDescent="0.25">
      <c r="A14004" s="57">
        <v>52152009</v>
      </c>
      <c r="B14004" s="58" t="s">
        <v>10514</v>
      </c>
    </row>
    <row r="14005" spans="1:2" x14ac:dyDescent="0.25">
      <c r="A14005" s="57">
        <v>52152010</v>
      </c>
      <c r="B14005" s="58" t="s">
        <v>14535</v>
      </c>
    </row>
    <row r="14006" spans="1:2" x14ac:dyDescent="0.25">
      <c r="A14006" s="57">
        <v>52152011</v>
      </c>
      <c r="B14006" s="58" t="s">
        <v>3938</v>
      </c>
    </row>
    <row r="14007" spans="1:2" x14ac:dyDescent="0.25">
      <c r="A14007" s="57">
        <v>52152012</v>
      </c>
      <c r="B14007" s="58" t="s">
        <v>8765</v>
      </c>
    </row>
    <row r="14008" spans="1:2" x14ac:dyDescent="0.25">
      <c r="A14008" s="57">
        <v>52152013</v>
      </c>
      <c r="B14008" s="58" t="s">
        <v>1114</v>
      </c>
    </row>
    <row r="14009" spans="1:2" x14ac:dyDescent="0.25">
      <c r="A14009" s="57">
        <v>52152014</v>
      </c>
      <c r="B14009" s="58" t="s">
        <v>13691</v>
      </c>
    </row>
    <row r="14010" spans="1:2" x14ac:dyDescent="0.25">
      <c r="A14010" s="57">
        <v>52152015</v>
      </c>
      <c r="B14010" s="58" t="s">
        <v>8648</v>
      </c>
    </row>
    <row r="14011" spans="1:2" x14ac:dyDescent="0.25">
      <c r="A14011" s="57">
        <v>52152016</v>
      </c>
      <c r="B14011" s="58" t="s">
        <v>4645</v>
      </c>
    </row>
    <row r="14012" spans="1:2" x14ac:dyDescent="0.25">
      <c r="A14012" s="57">
        <v>52152101</v>
      </c>
      <c r="B14012" s="58" t="s">
        <v>7149</v>
      </c>
    </row>
    <row r="14013" spans="1:2" x14ac:dyDescent="0.25">
      <c r="A14013" s="57">
        <v>52152102</v>
      </c>
      <c r="B14013" s="58" t="s">
        <v>6431</v>
      </c>
    </row>
    <row r="14014" spans="1:2" x14ac:dyDescent="0.25">
      <c r="A14014" s="57">
        <v>52152103</v>
      </c>
      <c r="B14014" s="58" t="s">
        <v>11363</v>
      </c>
    </row>
    <row r="14015" spans="1:2" x14ac:dyDescent="0.25">
      <c r="A14015" s="57">
        <v>52152104</v>
      </c>
      <c r="B14015" s="58" t="s">
        <v>10511</v>
      </c>
    </row>
    <row r="14016" spans="1:2" x14ac:dyDescent="0.25">
      <c r="A14016" s="57">
        <v>52152105</v>
      </c>
      <c r="B14016" s="58" t="s">
        <v>16624</v>
      </c>
    </row>
    <row r="14017" spans="1:2" x14ac:dyDescent="0.25">
      <c r="A14017" s="57">
        <v>52152201</v>
      </c>
      <c r="B14017" s="58" t="s">
        <v>10964</v>
      </c>
    </row>
    <row r="14018" spans="1:2" x14ac:dyDescent="0.25">
      <c r="A14018" s="57">
        <v>52152202</v>
      </c>
      <c r="B14018" s="58" t="s">
        <v>10799</v>
      </c>
    </row>
    <row r="14019" spans="1:2" x14ac:dyDescent="0.25">
      <c r="A14019" s="57">
        <v>52152203</v>
      </c>
      <c r="B14019" s="58" t="s">
        <v>14421</v>
      </c>
    </row>
    <row r="14020" spans="1:2" x14ac:dyDescent="0.25">
      <c r="A14020" s="57">
        <v>52161502</v>
      </c>
      <c r="B14020" s="58" t="s">
        <v>11298</v>
      </c>
    </row>
    <row r="14021" spans="1:2" x14ac:dyDescent="0.25">
      <c r="A14021" s="57">
        <v>52161505</v>
      </c>
      <c r="B14021" s="58" t="s">
        <v>10356</v>
      </c>
    </row>
    <row r="14022" spans="1:2" x14ac:dyDescent="0.25">
      <c r="A14022" s="57">
        <v>52161507</v>
      </c>
      <c r="B14022" s="58" t="s">
        <v>17159</v>
      </c>
    </row>
    <row r="14023" spans="1:2" x14ac:dyDescent="0.25">
      <c r="A14023" s="57">
        <v>52161508</v>
      </c>
      <c r="B14023" s="58" t="s">
        <v>14820</v>
      </c>
    </row>
    <row r="14024" spans="1:2" x14ac:dyDescent="0.25">
      <c r="A14024" s="57">
        <v>52161509</v>
      </c>
      <c r="B14024" s="58" t="s">
        <v>8781</v>
      </c>
    </row>
    <row r="14025" spans="1:2" x14ac:dyDescent="0.25">
      <c r="A14025" s="57">
        <v>52161510</v>
      </c>
      <c r="B14025" s="58" t="s">
        <v>11286</v>
      </c>
    </row>
    <row r="14026" spans="1:2" x14ac:dyDescent="0.25">
      <c r="A14026" s="57">
        <v>52161511</v>
      </c>
      <c r="B14026" s="58" t="s">
        <v>3956</v>
      </c>
    </row>
    <row r="14027" spans="1:2" x14ac:dyDescent="0.25">
      <c r="A14027" s="57">
        <v>52161512</v>
      </c>
      <c r="B14027" s="58" t="s">
        <v>7108</v>
      </c>
    </row>
    <row r="14028" spans="1:2" x14ac:dyDescent="0.25">
      <c r="A14028" s="57">
        <v>52161513</v>
      </c>
      <c r="B14028" s="58" t="s">
        <v>5463</v>
      </c>
    </row>
    <row r="14029" spans="1:2" x14ac:dyDescent="0.25">
      <c r="A14029" s="57">
        <v>52161514</v>
      </c>
      <c r="B14029" s="58" t="s">
        <v>12930</v>
      </c>
    </row>
    <row r="14030" spans="1:2" x14ac:dyDescent="0.25">
      <c r="A14030" s="57">
        <v>52161515</v>
      </c>
      <c r="B14030" s="58" t="s">
        <v>6391</v>
      </c>
    </row>
    <row r="14031" spans="1:2" x14ac:dyDescent="0.25">
      <c r="A14031" s="57">
        <v>52161516</v>
      </c>
      <c r="B14031" s="58" t="s">
        <v>10694</v>
      </c>
    </row>
    <row r="14032" spans="1:2" x14ac:dyDescent="0.25">
      <c r="A14032" s="57">
        <v>52161517</v>
      </c>
      <c r="B14032" s="58" t="s">
        <v>1732</v>
      </c>
    </row>
    <row r="14033" spans="1:2" x14ac:dyDescent="0.25">
      <c r="A14033" s="57">
        <v>52161518</v>
      </c>
      <c r="B14033" s="58" t="s">
        <v>4538</v>
      </c>
    </row>
    <row r="14034" spans="1:2" x14ac:dyDescent="0.25">
      <c r="A14034" s="57">
        <v>52161520</v>
      </c>
      <c r="B14034" s="58" t="s">
        <v>10184</v>
      </c>
    </row>
    <row r="14035" spans="1:2" x14ac:dyDescent="0.25">
      <c r="A14035" s="57">
        <v>52161521</v>
      </c>
      <c r="B14035" s="58" t="s">
        <v>3563</v>
      </c>
    </row>
    <row r="14036" spans="1:2" x14ac:dyDescent="0.25">
      <c r="A14036" s="57">
        <v>52161522</v>
      </c>
      <c r="B14036" s="58" t="s">
        <v>14971</v>
      </c>
    </row>
    <row r="14037" spans="1:2" x14ac:dyDescent="0.25">
      <c r="A14037" s="57">
        <v>52161523</v>
      </c>
      <c r="B14037" s="58" t="s">
        <v>10857</v>
      </c>
    </row>
    <row r="14038" spans="1:2" x14ac:dyDescent="0.25">
      <c r="A14038" s="57">
        <v>52161524</v>
      </c>
      <c r="B14038" s="58" t="s">
        <v>10384</v>
      </c>
    </row>
    <row r="14039" spans="1:2" x14ac:dyDescent="0.25">
      <c r="A14039" s="57">
        <v>52161525</v>
      </c>
      <c r="B14039" s="58" t="s">
        <v>18652</v>
      </c>
    </row>
    <row r="14040" spans="1:2" x14ac:dyDescent="0.25">
      <c r="A14040" s="57">
        <v>52161526</v>
      </c>
      <c r="B14040" s="58" t="s">
        <v>9889</v>
      </c>
    </row>
    <row r="14041" spans="1:2" x14ac:dyDescent="0.25">
      <c r="A14041" s="57">
        <v>52161527</v>
      </c>
      <c r="B14041" s="58" t="s">
        <v>7900</v>
      </c>
    </row>
    <row r="14042" spans="1:2" x14ac:dyDescent="0.25">
      <c r="A14042" s="57">
        <v>52161529</v>
      </c>
      <c r="B14042" s="58" t="s">
        <v>3907</v>
      </c>
    </row>
    <row r="14043" spans="1:2" x14ac:dyDescent="0.25">
      <c r="A14043" s="57">
        <v>52161531</v>
      </c>
      <c r="B14043" s="58" t="s">
        <v>6873</v>
      </c>
    </row>
    <row r="14044" spans="1:2" x14ac:dyDescent="0.25">
      <c r="A14044" s="57">
        <v>52161532</v>
      </c>
      <c r="B14044" s="58" t="s">
        <v>3279</v>
      </c>
    </row>
    <row r="14045" spans="1:2" x14ac:dyDescent="0.25">
      <c r="A14045" s="57">
        <v>52161533</v>
      </c>
      <c r="B14045" s="58" t="s">
        <v>7151</v>
      </c>
    </row>
    <row r="14046" spans="1:2" x14ac:dyDescent="0.25">
      <c r="A14046" s="57">
        <v>52161534</v>
      </c>
      <c r="B14046" s="58" t="s">
        <v>255</v>
      </c>
    </row>
    <row r="14047" spans="1:2" x14ac:dyDescent="0.25">
      <c r="A14047" s="57">
        <v>52161535</v>
      </c>
      <c r="B14047" s="58" t="s">
        <v>6071</v>
      </c>
    </row>
    <row r="14048" spans="1:2" x14ac:dyDescent="0.25">
      <c r="A14048" s="57">
        <v>52161536</v>
      </c>
      <c r="B14048" s="58" t="s">
        <v>4194</v>
      </c>
    </row>
    <row r="14049" spans="1:2" x14ac:dyDescent="0.25">
      <c r="A14049" s="57">
        <v>52161537</v>
      </c>
      <c r="B14049" s="58" t="s">
        <v>13363</v>
      </c>
    </row>
    <row r="14050" spans="1:2" x14ac:dyDescent="0.25">
      <c r="A14050" s="57">
        <v>52161538</v>
      </c>
      <c r="B14050" s="58" t="s">
        <v>1784</v>
      </c>
    </row>
    <row r="14051" spans="1:2" x14ac:dyDescent="0.25">
      <c r="A14051" s="57">
        <v>52161539</v>
      </c>
      <c r="B14051" s="58" t="s">
        <v>16013</v>
      </c>
    </row>
    <row r="14052" spans="1:2" x14ac:dyDescent="0.25">
      <c r="A14052" s="57">
        <v>52161540</v>
      </c>
      <c r="B14052" s="58" t="s">
        <v>3219</v>
      </c>
    </row>
    <row r="14053" spans="1:2" x14ac:dyDescent="0.25">
      <c r="A14053" s="57">
        <v>52161541</v>
      </c>
      <c r="B14053" s="58" t="s">
        <v>3522</v>
      </c>
    </row>
    <row r="14054" spans="1:2" x14ac:dyDescent="0.25">
      <c r="A14054" s="57">
        <v>52161542</v>
      </c>
      <c r="B14054" s="58" t="s">
        <v>7317</v>
      </c>
    </row>
    <row r="14055" spans="1:2" x14ac:dyDescent="0.25">
      <c r="A14055" s="57">
        <v>52161543</v>
      </c>
      <c r="B14055" s="58" t="s">
        <v>16248</v>
      </c>
    </row>
    <row r="14056" spans="1:2" x14ac:dyDescent="0.25">
      <c r="A14056" s="57">
        <v>52161544</v>
      </c>
      <c r="B14056" s="58" t="s">
        <v>18410</v>
      </c>
    </row>
    <row r="14057" spans="1:2" x14ac:dyDescent="0.25">
      <c r="A14057" s="57">
        <v>52161601</v>
      </c>
      <c r="B14057" s="58" t="s">
        <v>14213</v>
      </c>
    </row>
    <row r="14058" spans="1:2" x14ac:dyDescent="0.25">
      <c r="A14058" s="57">
        <v>52161602</v>
      </c>
      <c r="B14058" s="58" t="s">
        <v>17472</v>
      </c>
    </row>
    <row r="14059" spans="1:2" x14ac:dyDescent="0.25">
      <c r="A14059" s="57">
        <v>52161603</v>
      </c>
      <c r="B14059" s="58" t="s">
        <v>9638</v>
      </c>
    </row>
    <row r="14060" spans="1:2" x14ac:dyDescent="0.25">
      <c r="A14060" s="57">
        <v>52161604</v>
      </c>
      <c r="B14060" s="58" t="s">
        <v>6768</v>
      </c>
    </row>
    <row r="14061" spans="1:2" x14ac:dyDescent="0.25">
      <c r="A14061" s="57">
        <v>52171001</v>
      </c>
      <c r="B14061" s="58" t="s">
        <v>12866</v>
      </c>
    </row>
    <row r="14062" spans="1:2" x14ac:dyDescent="0.25">
      <c r="A14062" s="57">
        <v>53101501</v>
      </c>
      <c r="B14062" s="58" t="s">
        <v>8551</v>
      </c>
    </row>
    <row r="14063" spans="1:2" x14ac:dyDescent="0.25">
      <c r="A14063" s="57">
        <v>53101502</v>
      </c>
      <c r="B14063" s="58" t="s">
        <v>2647</v>
      </c>
    </row>
    <row r="14064" spans="1:2" x14ac:dyDescent="0.25">
      <c r="A14064" s="57">
        <v>53101503</v>
      </c>
      <c r="B14064" s="58" t="s">
        <v>8542</v>
      </c>
    </row>
    <row r="14065" spans="1:2" x14ac:dyDescent="0.25">
      <c r="A14065" s="57">
        <v>53101504</v>
      </c>
      <c r="B14065" s="58" t="s">
        <v>8827</v>
      </c>
    </row>
    <row r="14066" spans="1:2" x14ac:dyDescent="0.25">
      <c r="A14066" s="57">
        <v>53101505</v>
      </c>
      <c r="B14066" s="58" t="s">
        <v>15318</v>
      </c>
    </row>
    <row r="14067" spans="1:2" x14ac:dyDescent="0.25">
      <c r="A14067" s="57">
        <v>53101601</v>
      </c>
      <c r="B14067" s="58" t="s">
        <v>13747</v>
      </c>
    </row>
    <row r="14068" spans="1:2" x14ac:dyDescent="0.25">
      <c r="A14068" s="57">
        <v>53101602</v>
      </c>
      <c r="B14068" s="58" t="s">
        <v>16596</v>
      </c>
    </row>
    <row r="14069" spans="1:2" x14ac:dyDescent="0.25">
      <c r="A14069" s="57">
        <v>53101603</v>
      </c>
      <c r="B14069" s="58" t="s">
        <v>5416</v>
      </c>
    </row>
    <row r="14070" spans="1:2" x14ac:dyDescent="0.25">
      <c r="A14070" s="57">
        <v>53101604</v>
      </c>
      <c r="B14070" s="58" t="s">
        <v>12512</v>
      </c>
    </row>
    <row r="14071" spans="1:2" x14ac:dyDescent="0.25">
      <c r="A14071" s="57">
        <v>53101605</v>
      </c>
      <c r="B14071" s="58" t="s">
        <v>17842</v>
      </c>
    </row>
    <row r="14072" spans="1:2" x14ac:dyDescent="0.25">
      <c r="A14072" s="57">
        <v>53101701</v>
      </c>
      <c r="B14072" s="58" t="s">
        <v>711</v>
      </c>
    </row>
    <row r="14073" spans="1:2" x14ac:dyDescent="0.25">
      <c r="A14073" s="57">
        <v>53101702</v>
      </c>
      <c r="B14073" s="58" t="s">
        <v>13144</v>
      </c>
    </row>
    <row r="14074" spans="1:2" x14ac:dyDescent="0.25">
      <c r="A14074" s="57">
        <v>53101703</v>
      </c>
      <c r="B14074" s="58" t="s">
        <v>13155</v>
      </c>
    </row>
    <row r="14075" spans="1:2" x14ac:dyDescent="0.25">
      <c r="A14075" s="57">
        <v>53101704</v>
      </c>
      <c r="B14075" s="58" t="s">
        <v>17520</v>
      </c>
    </row>
    <row r="14076" spans="1:2" x14ac:dyDescent="0.25">
      <c r="A14076" s="57">
        <v>53101705</v>
      </c>
      <c r="B14076" s="58" t="s">
        <v>2752</v>
      </c>
    </row>
    <row r="14077" spans="1:2" x14ac:dyDescent="0.25">
      <c r="A14077" s="57">
        <v>53101801</v>
      </c>
      <c r="B14077" s="58" t="s">
        <v>12691</v>
      </c>
    </row>
    <row r="14078" spans="1:2" x14ac:dyDescent="0.25">
      <c r="A14078" s="57">
        <v>53101802</v>
      </c>
      <c r="B14078" s="58" t="s">
        <v>14329</v>
      </c>
    </row>
    <row r="14079" spans="1:2" x14ac:dyDescent="0.25">
      <c r="A14079" s="57">
        <v>53101803</v>
      </c>
      <c r="B14079" s="58" t="s">
        <v>12800</v>
      </c>
    </row>
    <row r="14080" spans="1:2" x14ac:dyDescent="0.25">
      <c r="A14080" s="57">
        <v>53101804</v>
      </c>
      <c r="B14080" s="58" t="s">
        <v>3598</v>
      </c>
    </row>
    <row r="14081" spans="1:2" x14ac:dyDescent="0.25">
      <c r="A14081" s="57">
        <v>53101805</v>
      </c>
      <c r="B14081" s="58" t="s">
        <v>17276</v>
      </c>
    </row>
    <row r="14082" spans="1:2" x14ac:dyDescent="0.25">
      <c r="A14082" s="57">
        <v>53101901</v>
      </c>
      <c r="B14082" s="58" t="s">
        <v>12067</v>
      </c>
    </row>
    <row r="14083" spans="1:2" x14ac:dyDescent="0.25">
      <c r="A14083" s="57">
        <v>53101902</v>
      </c>
      <c r="B14083" s="58" t="s">
        <v>4467</v>
      </c>
    </row>
    <row r="14084" spans="1:2" x14ac:dyDescent="0.25">
      <c r="A14084" s="57">
        <v>53101903</v>
      </c>
      <c r="B14084" s="58" t="s">
        <v>13178</v>
      </c>
    </row>
    <row r="14085" spans="1:2" x14ac:dyDescent="0.25">
      <c r="A14085" s="57">
        <v>53101904</v>
      </c>
      <c r="B14085" s="58" t="s">
        <v>9263</v>
      </c>
    </row>
    <row r="14086" spans="1:2" x14ac:dyDescent="0.25">
      <c r="A14086" s="57">
        <v>53101905</v>
      </c>
      <c r="B14086" s="58" t="s">
        <v>15012</v>
      </c>
    </row>
    <row r="14087" spans="1:2" x14ac:dyDescent="0.25">
      <c r="A14087" s="57">
        <v>53102001</v>
      </c>
      <c r="B14087" s="58" t="s">
        <v>7420</v>
      </c>
    </row>
    <row r="14088" spans="1:2" x14ac:dyDescent="0.25">
      <c r="A14088" s="57">
        <v>53102002</v>
      </c>
      <c r="B14088" s="58" t="s">
        <v>14486</v>
      </c>
    </row>
    <row r="14089" spans="1:2" x14ac:dyDescent="0.25">
      <c r="A14089" s="57">
        <v>53102003</v>
      </c>
      <c r="B14089" s="58" t="s">
        <v>9571</v>
      </c>
    </row>
    <row r="14090" spans="1:2" x14ac:dyDescent="0.25">
      <c r="A14090" s="57">
        <v>53102101</v>
      </c>
      <c r="B14090" s="58" t="s">
        <v>9864</v>
      </c>
    </row>
    <row r="14091" spans="1:2" x14ac:dyDescent="0.25">
      <c r="A14091" s="57">
        <v>53102102</v>
      </c>
      <c r="B14091" s="58" t="s">
        <v>14440</v>
      </c>
    </row>
    <row r="14092" spans="1:2" x14ac:dyDescent="0.25">
      <c r="A14092" s="57">
        <v>53102103</v>
      </c>
      <c r="B14092" s="58" t="s">
        <v>10403</v>
      </c>
    </row>
    <row r="14093" spans="1:2" x14ac:dyDescent="0.25">
      <c r="A14093" s="57">
        <v>53102104</v>
      </c>
      <c r="B14093" s="58" t="s">
        <v>1855</v>
      </c>
    </row>
    <row r="14094" spans="1:2" x14ac:dyDescent="0.25">
      <c r="A14094" s="57">
        <v>53102105</v>
      </c>
      <c r="B14094" s="58" t="s">
        <v>2135</v>
      </c>
    </row>
    <row r="14095" spans="1:2" x14ac:dyDescent="0.25">
      <c r="A14095" s="57">
        <v>53102201</v>
      </c>
      <c r="B14095" s="58" t="s">
        <v>14503</v>
      </c>
    </row>
    <row r="14096" spans="1:2" x14ac:dyDescent="0.25">
      <c r="A14096" s="57">
        <v>53102202</v>
      </c>
      <c r="B14096" s="58" t="s">
        <v>11648</v>
      </c>
    </row>
    <row r="14097" spans="1:2" x14ac:dyDescent="0.25">
      <c r="A14097" s="57">
        <v>53102203</v>
      </c>
      <c r="B14097" s="58" t="s">
        <v>5861</v>
      </c>
    </row>
    <row r="14098" spans="1:2" x14ac:dyDescent="0.25">
      <c r="A14098" s="57">
        <v>53102204</v>
      </c>
      <c r="B14098" s="58" t="s">
        <v>399</v>
      </c>
    </row>
    <row r="14099" spans="1:2" x14ac:dyDescent="0.25">
      <c r="A14099" s="57">
        <v>53102205</v>
      </c>
      <c r="B14099" s="58" t="s">
        <v>11535</v>
      </c>
    </row>
    <row r="14100" spans="1:2" x14ac:dyDescent="0.25">
      <c r="A14100" s="57">
        <v>53102301</v>
      </c>
      <c r="B14100" s="58" t="s">
        <v>4081</v>
      </c>
    </row>
    <row r="14101" spans="1:2" x14ac:dyDescent="0.25">
      <c r="A14101" s="57">
        <v>53102302</v>
      </c>
      <c r="B14101" s="58" t="s">
        <v>8508</v>
      </c>
    </row>
    <row r="14102" spans="1:2" x14ac:dyDescent="0.25">
      <c r="A14102" s="57">
        <v>53102303</v>
      </c>
      <c r="B14102" s="58" t="s">
        <v>6346</v>
      </c>
    </row>
    <row r="14103" spans="1:2" x14ac:dyDescent="0.25">
      <c r="A14103" s="57">
        <v>53102304</v>
      </c>
      <c r="B14103" s="58" t="s">
        <v>5040</v>
      </c>
    </row>
    <row r="14104" spans="1:2" x14ac:dyDescent="0.25">
      <c r="A14104" s="57">
        <v>53102305</v>
      </c>
      <c r="B14104" s="58" t="s">
        <v>1677</v>
      </c>
    </row>
    <row r="14105" spans="1:2" x14ac:dyDescent="0.25">
      <c r="A14105" s="57">
        <v>53102306</v>
      </c>
      <c r="B14105" s="58" t="s">
        <v>3693</v>
      </c>
    </row>
    <row r="14106" spans="1:2" x14ac:dyDescent="0.25">
      <c r="A14106" s="57">
        <v>53102307</v>
      </c>
      <c r="B14106" s="58" t="s">
        <v>11161</v>
      </c>
    </row>
    <row r="14107" spans="1:2" x14ac:dyDescent="0.25">
      <c r="A14107" s="57">
        <v>53102308</v>
      </c>
      <c r="B14107" s="58" t="s">
        <v>3624</v>
      </c>
    </row>
    <row r="14108" spans="1:2" x14ac:dyDescent="0.25">
      <c r="A14108" s="57">
        <v>53102401</v>
      </c>
      <c r="B14108" s="58" t="s">
        <v>14970</v>
      </c>
    </row>
    <row r="14109" spans="1:2" x14ac:dyDescent="0.25">
      <c r="A14109" s="57">
        <v>53102402</v>
      </c>
      <c r="B14109" s="58" t="s">
        <v>6306</v>
      </c>
    </row>
    <row r="14110" spans="1:2" x14ac:dyDescent="0.25">
      <c r="A14110" s="57">
        <v>53102403</v>
      </c>
      <c r="B14110" s="58" t="s">
        <v>7071</v>
      </c>
    </row>
    <row r="14111" spans="1:2" x14ac:dyDescent="0.25">
      <c r="A14111" s="57">
        <v>53102404</v>
      </c>
      <c r="B14111" s="58" t="s">
        <v>16668</v>
      </c>
    </row>
    <row r="14112" spans="1:2" x14ac:dyDescent="0.25">
      <c r="A14112" s="57">
        <v>53102501</v>
      </c>
      <c r="B14112" s="58" t="s">
        <v>15650</v>
      </c>
    </row>
    <row r="14113" spans="1:2" x14ac:dyDescent="0.25">
      <c r="A14113" s="57">
        <v>53102502</v>
      </c>
      <c r="B14113" s="58" t="s">
        <v>18007</v>
      </c>
    </row>
    <row r="14114" spans="1:2" x14ac:dyDescent="0.25">
      <c r="A14114" s="57">
        <v>53102503</v>
      </c>
      <c r="B14114" s="58" t="s">
        <v>4754</v>
      </c>
    </row>
    <row r="14115" spans="1:2" x14ac:dyDescent="0.25">
      <c r="A14115" s="57">
        <v>53102504</v>
      </c>
      <c r="B14115" s="58" t="s">
        <v>1506</v>
      </c>
    </row>
    <row r="14116" spans="1:2" x14ac:dyDescent="0.25">
      <c r="A14116" s="57">
        <v>53102505</v>
      </c>
      <c r="B14116" s="58" t="s">
        <v>12168</v>
      </c>
    </row>
    <row r="14117" spans="1:2" x14ac:dyDescent="0.25">
      <c r="A14117" s="57">
        <v>53102506</v>
      </c>
      <c r="B14117" s="58" t="s">
        <v>3089</v>
      </c>
    </row>
    <row r="14118" spans="1:2" x14ac:dyDescent="0.25">
      <c r="A14118" s="57">
        <v>53102507</v>
      </c>
      <c r="B14118" s="58" t="s">
        <v>436</v>
      </c>
    </row>
    <row r="14119" spans="1:2" x14ac:dyDescent="0.25">
      <c r="A14119" s="57">
        <v>53102508</v>
      </c>
      <c r="B14119" s="58" t="s">
        <v>660</v>
      </c>
    </row>
    <row r="14120" spans="1:2" x14ac:dyDescent="0.25">
      <c r="A14120" s="57">
        <v>53102509</v>
      </c>
      <c r="B14120" s="58" t="s">
        <v>14463</v>
      </c>
    </row>
    <row r="14121" spans="1:2" x14ac:dyDescent="0.25">
      <c r="A14121" s="57">
        <v>53102510</v>
      </c>
      <c r="B14121" s="58" t="s">
        <v>14921</v>
      </c>
    </row>
    <row r="14122" spans="1:2" x14ac:dyDescent="0.25">
      <c r="A14122" s="57">
        <v>53102511</v>
      </c>
      <c r="B14122" s="58" t="s">
        <v>2951</v>
      </c>
    </row>
    <row r="14123" spans="1:2" x14ac:dyDescent="0.25">
      <c r="A14123" s="57">
        <v>53102512</v>
      </c>
      <c r="B14123" s="58" t="s">
        <v>6315</v>
      </c>
    </row>
    <row r="14124" spans="1:2" x14ac:dyDescent="0.25">
      <c r="A14124" s="57">
        <v>53102513</v>
      </c>
      <c r="B14124" s="58" t="s">
        <v>6336</v>
      </c>
    </row>
    <row r="14125" spans="1:2" x14ac:dyDescent="0.25">
      <c r="A14125" s="57">
        <v>53102514</v>
      </c>
      <c r="B14125" s="58" t="s">
        <v>5008</v>
      </c>
    </row>
    <row r="14126" spans="1:2" x14ac:dyDescent="0.25">
      <c r="A14126" s="57">
        <v>53102515</v>
      </c>
      <c r="B14126" s="58" t="s">
        <v>11997</v>
      </c>
    </row>
    <row r="14127" spans="1:2" x14ac:dyDescent="0.25">
      <c r="A14127" s="57">
        <v>53102516</v>
      </c>
      <c r="B14127" s="58" t="s">
        <v>18526</v>
      </c>
    </row>
    <row r="14128" spans="1:2" x14ac:dyDescent="0.25">
      <c r="A14128" s="57">
        <v>53102517</v>
      </c>
      <c r="B14128" s="58" t="s">
        <v>16261</v>
      </c>
    </row>
    <row r="14129" spans="1:2" x14ac:dyDescent="0.25">
      <c r="A14129" s="57">
        <v>53102518</v>
      </c>
      <c r="B14129" s="58" t="s">
        <v>7458</v>
      </c>
    </row>
    <row r="14130" spans="1:2" x14ac:dyDescent="0.25">
      <c r="A14130" s="57">
        <v>53102519</v>
      </c>
      <c r="B14130" s="58" t="s">
        <v>4130</v>
      </c>
    </row>
    <row r="14131" spans="1:2" x14ac:dyDescent="0.25">
      <c r="A14131" s="57">
        <v>53102520</v>
      </c>
      <c r="B14131" s="58" t="s">
        <v>18513</v>
      </c>
    </row>
    <row r="14132" spans="1:2" x14ac:dyDescent="0.25">
      <c r="A14132" s="57">
        <v>53102601</v>
      </c>
      <c r="B14132" s="58" t="s">
        <v>334</v>
      </c>
    </row>
    <row r="14133" spans="1:2" x14ac:dyDescent="0.25">
      <c r="A14133" s="57">
        <v>53102602</v>
      </c>
      <c r="B14133" s="58" t="s">
        <v>17367</v>
      </c>
    </row>
    <row r="14134" spans="1:2" x14ac:dyDescent="0.25">
      <c r="A14134" s="57">
        <v>53102603</v>
      </c>
      <c r="B14134" s="58" t="s">
        <v>337</v>
      </c>
    </row>
    <row r="14135" spans="1:2" x14ac:dyDescent="0.25">
      <c r="A14135" s="57">
        <v>53102604</v>
      </c>
      <c r="B14135" s="58" t="s">
        <v>17078</v>
      </c>
    </row>
    <row r="14136" spans="1:2" x14ac:dyDescent="0.25">
      <c r="A14136" s="57">
        <v>53102605</v>
      </c>
      <c r="B14136" s="58" t="s">
        <v>18525</v>
      </c>
    </row>
    <row r="14137" spans="1:2" x14ac:dyDescent="0.25">
      <c r="A14137" s="57">
        <v>53102606</v>
      </c>
      <c r="B14137" s="58" t="s">
        <v>16485</v>
      </c>
    </row>
    <row r="14138" spans="1:2" x14ac:dyDescent="0.25">
      <c r="A14138" s="57">
        <v>53102701</v>
      </c>
      <c r="B14138" s="58" t="s">
        <v>7078</v>
      </c>
    </row>
    <row r="14139" spans="1:2" x14ac:dyDescent="0.25">
      <c r="A14139" s="57">
        <v>53102702</v>
      </c>
      <c r="B14139" s="58" t="s">
        <v>241</v>
      </c>
    </row>
    <row r="14140" spans="1:2" x14ac:dyDescent="0.25">
      <c r="A14140" s="57">
        <v>53102703</v>
      </c>
      <c r="B14140" s="58" t="s">
        <v>7196</v>
      </c>
    </row>
    <row r="14141" spans="1:2" x14ac:dyDescent="0.25">
      <c r="A14141" s="57">
        <v>53102704</v>
      </c>
      <c r="B14141" s="58" t="s">
        <v>1523</v>
      </c>
    </row>
    <row r="14142" spans="1:2" x14ac:dyDescent="0.25">
      <c r="A14142" s="57">
        <v>53102705</v>
      </c>
      <c r="B14142" s="58" t="s">
        <v>14575</v>
      </c>
    </row>
    <row r="14143" spans="1:2" x14ac:dyDescent="0.25">
      <c r="A14143" s="57">
        <v>53102706</v>
      </c>
      <c r="B14143" s="58" t="s">
        <v>16698</v>
      </c>
    </row>
    <row r="14144" spans="1:2" x14ac:dyDescent="0.25">
      <c r="A14144" s="57">
        <v>53102707</v>
      </c>
      <c r="B14144" s="58" t="s">
        <v>14977</v>
      </c>
    </row>
    <row r="14145" spans="1:2" x14ac:dyDescent="0.25">
      <c r="A14145" s="57">
        <v>53102708</v>
      </c>
      <c r="B14145" s="58" t="s">
        <v>17455</v>
      </c>
    </row>
    <row r="14146" spans="1:2" x14ac:dyDescent="0.25">
      <c r="A14146" s="57">
        <v>53102709</v>
      </c>
      <c r="B14146" s="58" t="s">
        <v>14961</v>
      </c>
    </row>
    <row r="14147" spans="1:2" x14ac:dyDescent="0.25">
      <c r="A14147" s="57">
        <v>53102710</v>
      </c>
      <c r="B14147" s="58" t="s">
        <v>5993</v>
      </c>
    </row>
    <row r="14148" spans="1:2" x14ac:dyDescent="0.25">
      <c r="A14148" s="57">
        <v>53102711</v>
      </c>
      <c r="B14148" s="58" t="s">
        <v>10457</v>
      </c>
    </row>
    <row r="14149" spans="1:2" x14ac:dyDescent="0.25">
      <c r="A14149" s="57">
        <v>53102712</v>
      </c>
      <c r="B14149" s="58" t="s">
        <v>6735</v>
      </c>
    </row>
    <row r="14150" spans="1:2" x14ac:dyDescent="0.25">
      <c r="A14150" s="57">
        <v>53102801</v>
      </c>
      <c r="B14150" s="58" t="s">
        <v>17154</v>
      </c>
    </row>
    <row r="14151" spans="1:2" x14ac:dyDescent="0.25">
      <c r="A14151" s="57">
        <v>53102802</v>
      </c>
      <c r="B14151" s="58" t="s">
        <v>17562</v>
      </c>
    </row>
    <row r="14152" spans="1:2" x14ac:dyDescent="0.25">
      <c r="A14152" s="57">
        <v>53102803</v>
      </c>
      <c r="B14152" s="58" t="s">
        <v>12715</v>
      </c>
    </row>
    <row r="14153" spans="1:2" x14ac:dyDescent="0.25">
      <c r="A14153" s="57">
        <v>53102804</v>
      </c>
      <c r="B14153" s="58" t="s">
        <v>4082</v>
      </c>
    </row>
    <row r="14154" spans="1:2" x14ac:dyDescent="0.25">
      <c r="A14154" s="57">
        <v>53102805</v>
      </c>
      <c r="B14154" s="58" t="s">
        <v>16250</v>
      </c>
    </row>
    <row r="14155" spans="1:2" x14ac:dyDescent="0.25">
      <c r="A14155" s="57">
        <v>53102901</v>
      </c>
      <c r="B14155" s="58" t="s">
        <v>16960</v>
      </c>
    </row>
    <row r="14156" spans="1:2" x14ac:dyDescent="0.25">
      <c r="A14156" s="57">
        <v>53102902</v>
      </c>
      <c r="B14156" s="58" t="s">
        <v>14231</v>
      </c>
    </row>
    <row r="14157" spans="1:2" x14ac:dyDescent="0.25">
      <c r="A14157" s="57">
        <v>53102903</v>
      </c>
      <c r="B14157" s="58" t="s">
        <v>1535</v>
      </c>
    </row>
    <row r="14158" spans="1:2" x14ac:dyDescent="0.25">
      <c r="A14158" s="57">
        <v>53102904</v>
      </c>
      <c r="B14158" s="58" t="s">
        <v>3608</v>
      </c>
    </row>
    <row r="14159" spans="1:2" x14ac:dyDescent="0.25">
      <c r="A14159" s="57">
        <v>53103001</v>
      </c>
      <c r="B14159" s="58" t="s">
        <v>8315</v>
      </c>
    </row>
    <row r="14160" spans="1:2" x14ac:dyDescent="0.25">
      <c r="A14160" s="57">
        <v>53103101</v>
      </c>
      <c r="B14160" s="58" t="s">
        <v>8849</v>
      </c>
    </row>
    <row r="14161" spans="1:2" x14ac:dyDescent="0.25">
      <c r="A14161" s="57">
        <v>53111501</v>
      </c>
      <c r="B14161" s="58" t="s">
        <v>5380</v>
      </c>
    </row>
    <row r="14162" spans="1:2" x14ac:dyDescent="0.25">
      <c r="A14162" s="57">
        <v>53111502</v>
      </c>
      <c r="B14162" s="58" t="s">
        <v>3915</v>
      </c>
    </row>
    <row r="14163" spans="1:2" x14ac:dyDescent="0.25">
      <c r="A14163" s="57">
        <v>53111503</v>
      </c>
      <c r="B14163" s="58" t="s">
        <v>4129</v>
      </c>
    </row>
    <row r="14164" spans="1:2" x14ac:dyDescent="0.25">
      <c r="A14164" s="57">
        <v>53111504</v>
      </c>
      <c r="B14164" s="58" t="s">
        <v>11732</v>
      </c>
    </row>
    <row r="14165" spans="1:2" x14ac:dyDescent="0.25">
      <c r="A14165" s="57">
        <v>53111505</v>
      </c>
      <c r="B14165" s="58" t="s">
        <v>5677</v>
      </c>
    </row>
    <row r="14166" spans="1:2" x14ac:dyDescent="0.25">
      <c r="A14166" s="57">
        <v>53111601</v>
      </c>
      <c r="B14166" s="58" t="s">
        <v>5602</v>
      </c>
    </row>
    <row r="14167" spans="1:2" x14ac:dyDescent="0.25">
      <c r="A14167" s="57">
        <v>53111602</v>
      </c>
      <c r="B14167" s="58" t="s">
        <v>17295</v>
      </c>
    </row>
    <row r="14168" spans="1:2" x14ac:dyDescent="0.25">
      <c r="A14168" s="57">
        <v>53111603</v>
      </c>
      <c r="B14168" s="58" t="s">
        <v>509</v>
      </c>
    </row>
    <row r="14169" spans="1:2" x14ac:dyDescent="0.25">
      <c r="A14169" s="57">
        <v>53111604</v>
      </c>
      <c r="B14169" s="58" t="s">
        <v>517</v>
      </c>
    </row>
    <row r="14170" spans="1:2" x14ac:dyDescent="0.25">
      <c r="A14170" s="57">
        <v>53111605</v>
      </c>
      <c r="B14170" s="58" t="s">
        <v>7357</v>
      </c>
    </row>
    <row r="14171" spans="1:2" x14ac:dyDescent="0.25">
      <c r="A14171" s="57">
        <v>53111701</v>
      </c>
      <c r="B14171" s="58" t="s">
        <v>9346</v>
      </c>
    </row>
    <row r="14172" spans="1:2" x14ac:dyDescent="0.25">
      <c r="A14172" s="57">
        <v>53111702</v>
      </c>
      <c r="B14172" s="58" t="s">
        <v>7074</v>
      </c>
    </row>
    <row r="14173" spans="1:2" x14ac:dyDescent="0.25">
      <c r="A14173" s="57">
        <v>53111703</v>
      </c>
      <c r="B14173" s="58" t="s">
        <v>7807</v>
      </c>
    </row>
    <row r="14174" spans="1:2" x14ac:dyDescent="0.25">
      <c r="A14174" s="57">
        <v>53111704</v>
      </c>
      <c r="B14174" s="58" t="s">
        <v>10467</v>
      </c>
    </row>
    <row r="14175" spans="1:2" x14ac:dyDescent="0.25">
      <c r="A14175" s="57">
        <v>53111705</v>
      </c>
      <c r="B14175" s="58" t="s">
        <v>14205</v>
      </c>
    </row>
    <row r="14176" spans="1:2" x14ac:dyDescent="0.25">
      <c r="A14176" s="57">
        <v>53111801</v>
      </c>
      <c r="B14176" s="58" t="s">
        <v>11919</v>
      </c>
    </row>
    <row r="14177" spans="1:2" x14ac:dyDescent="0.25">
      <c r="A14177" s="57">
        <v>53111802</v>
      </c>
      <c r="B14177" s="58" t="s">
        <v>10011</v>
      </c>
    </row>
    <row r="14178" spans="1:2" x14ac:dyDescent="0.25">
      <c r="A14178" s="57">
        <v>53111803</v>
      </c>
      <c r="B14178" s="58" t="s">
        <v>14990</v>
      </c>
    </row>
    <row r="14179" spans="1:2" x14ac:dyDescent="0.25">
      <c r="A14179" s="57">
        <v>53111804</v>
      </c>
      <c r="B14179" s="58" t="s">
        <v>14989</v>
      </c>
    </row>
    <row r="14180" spans="1:2" x14ac:dyDescent="0.25">
      <c r="A14180" s="57">
        <v>53111805</v>
      </c>
      <c r="B14180" s="58" t="s">
        <v>505</v>
      </c>
    </row>
    <row r="14181" spans="1:2" x14ac:dyDescent="0.25">
      <c r="A14181" s="57">
        <v>53111901</v>
      </c>
      <c r="B14181" s="58" t="s">
        <v>1481</v>
      </c>
    </row>
    <row r="14182" spans="1:2" x14ac:dyDescent="0.25">
      <c r="A14182" s="57">
        <v>53111902</v>
      </c>
      <c r="B14182" s="58" t="s">
        <v>18092</v>
      </c>
    </row>
    <row r="14183" spans="1:2" x14ac:dyDescent="0.25">
      <c r="A14183" s="57">
        <v>53111903</v>
      </c>
      <c r="B14183" s="58" t="s">
        <v>10685</v>
      </c>
    </row>
    <row r="14184" spans="1:2" x14ac:dyDescent="0.25">
      <c r="A14184" s="57">
        <v>53111904</v>
      </c>
      <c r="B14184" s="58" t="s">
        <v>9891</v>
      </c>
    </row>
    <row r="14185" spans="1:2" x14ac:dyDescent="0.25">
      <c r="A14185" s="57">
        <v>53111905</v>
      </c>
      <c r="B14185" s="58" t="s">
        <v>938</v>
      </c>
    </row>
    <row r="14186" spans="1:2" x14ac:dyDescent="0.25">
      <c r="A14186" s="57">
        <v>53112001</v>
      </c>
      <c r="B14186" s="58" t="s">
        <v>14551</v>
      </c>
    </row>
    <row r="14187" spans="1:2" x14ac:dyDescent="0.25">
      <c r="A14187" s="57">
        <v>53112002</v>
      </c>
      <c r="B14187" s="58" t="s">
        <v>13321</v>
      </c>
    </row>
    <row r="14188" spans="1:2" x14ac:dyDescent="0.25">
      <c r="A14188" s="57">
        <v>53112003</v>
      </c>
      <c r="B14188" s="58" t="s">
        <v>5636</v>
      </c>
    </row>
    <row r="14189" spans="1:2" x14ac:dyDescent="0.25">
      <c r="A14189" s="57">
        <v>53112004</v>
      </c>
      <c r="B14189" s="58" t="s">
        <v>8032</v>
      </c>
    </row>
    <row r="14190" spans="1:2" x14ac:dyDescent="0.25">
      <c r="A14190" s="57">
        <v>53112005</v>
      </c>
      <c r="B14190" s="58" t="s">
        <v>6174</v>
      </c>
    </row>
    <row r="14191" spans="1:2" x14ac:dyDescent="0.25">
      <c r="A14191" s="57">
        <v>53112101</v>
      </c>
      <c r="B14191" s="58" t="s">
        <v>15576</v>
      </c>
    </row>
    <row r="14192" spans="1:2" x14ac:dyDescent="0.25">
      <c r="A14192" s="57">
        <v>53112102</v>
      </c>
      <c r="B14192" s="58" t="s">
        <v>5001</v>
      </c>
    </row>
    <row r="14193" spans="1:2" x14ac:dyDescent="0.25">
      <c r="A14193" s="57">
        <v>53112103</v>
      </c>
      <c r="B14193" s="58" t="s">
        <v>5197</v>
      </c>
    </row>
    <row r="14194" spans="1:2" x14ac:dyDescent="0.25">
      <c r="A14194" s="57">
        <v>53112104</v>
      </c>
      <c r="B14194" s="58" t="s">
        <v>5192</v>
      </c>
    </row>
    <row r="14195" spans="1:2" x14ac:dyDescent="0.25">
      <c r="A14195" s="57">
        <v>53112105</v>
      </c>
      <c r="B14195" s="58" t="s">
        <v>2930</v>
      </c>
    </row>
    <row r="14196" spans="1:2" x14ac:dyDescent="0.25">
      <c r="A14196" s="57">
        <v>53121501</v>
      </c>
      <c r="B14196" s="58" t="s">
        <v>5061</v>
      </c>
    </row>
    <row r="14197" spans="1:2" x14ac:dyDescent="0.25">
      <c r="A14197" s="57">
        <v>53121502</v>
      </c>
      <c r="B14197" s="58" t="s">
        <v>10742</v>
      </c>
    </row>
    <row r="14198" spans="1:2" x14ac:dyDescent="0.25">
      <c r="A14198" s="57">
        <v>53121503</v>
      </c>
      <c r="B14198" s="58" t="s">
        <v>13562</v>
      </c>
    </row>
    <row r="14199" spans="1:2" x14ac:dyDescent="0.25">
      <c r="A14199" s="57">
        <v>53121601</v>
      </c>
      <c r="B14199" s="58" t="s">
        <v>10808</v>
      </c>
    </row>
    <row r="14200" spans="1:2" x14ac:dyDescent="0.25">
      <c r="A14200" s="57">
        <v>53121602</v>
      </c>
      <c r="B14200" s="58" t="s">
        <v>1939</v>
      </c>
    </row>
    <row r="14201" spans="1:2" x14ac:dyDescent="0.25">
      <c r="A14201" s="57">
        <v>53121603</v>
      </c>
      <c r="B14201" s="58" t="s">
        <v>15988</v>
      </c>
    </row>
    <row r="14202" spans="1:2" x14ac:dyDescent="0.25">
      <c r="A14202" s="57">
        <v>53121605</v>
      </c>
      <c r="B14202" s="58" t="s">
        <v>9267</v>
      </c>
    </row>
    <row r="14203" spans="1:2" x14ac:dyDescent="0.25">
      <c r="A14203" s="57">
        <v>53121606</v>
      </c>
      <c r="B14203" s="58" t="s">
        <v>5092</v>
      </c>
    </row>
    <row r="14204" spans="1:2" x14ac:dyDescent="0.25">
      <c r="A14204" s="57">
        <v>53121607</v>
      </c>
      <c r="B14204" s="58" t="s">
        <v>5961</v>
      </c>
    </row>
    <row r="14205" spans="1:2" x14ac:dyDescent="0.25">
      <c r="A14205" s="57">
        <v>53121608</v>
      </c>
      <c r="B14205" s="58" t="s">
        <v>8836</v>
      </c>
    </row>
    <row r="14206" spans="1:2" x14ac:dyDescent="0.25">
      <c r="A14206" s="57">
        <v>53121701</v>
      </c>
      <c r="B14206" s="58" t="s">
        <v>10567</v>
      </c>
    </row>
    <row r="14207" spans="1:2" x14ac:dyDescent="0.25">
      <c r="A14207" s="57">
        <v>53121702</v>
      </c>
      <c r="B14207" s="58" t="s">
        <v>17882</v>
      </c>
    </row>
    <row r="14208" spans="1:2" x14ac:dyDescent="0.25">
      <c r="A14208" s="57">
        <v>53121704</v>
      </c>
      <c r="B14208" s="58" t="s">
        <v>6135</v>
      </c>
    </row>
    <row r="14209" spans="1:2" x14ac:dyDescent="0.25">
      <c r="A14209" s="57">
        <v>53121705</v>
      </c>
      <c r="B14209" s="58" t="s">
        <v>3717</v>
      </c>
    </row>
    <row r="14210" spans="1:2" x14ac:dyDescent="0.25">
      <c r="A14210" s="57">
        <v>53121706</v>
      </c>
      <c r="B14210" s="58" t="s">
        <v>12372</v>
      </c>
    </row>
    <row r="14211" spans="1:2" x14ac:dyDescent="0.25">
      <c r="A14211" s="57">
        <v>53121801</v>
      </c>
      <c r="B14211" s="58" t="s">
        <v>9511</v>
      </c>
    </row>
    <row r="14212" spans="1:2" x14ac:dyDescent="0.25">
      <c r="A14212" s="57">
        <v>53121802</v>
      </c>
      <c r="B14212" s="58" t="s">
        <v>11563</v>
      </c>
    </row>
    <row r="14213" spans="1:2" x14ac:dyDescent="0.25">
      <c r="A14213" s="57">
        <v>53121803</v>
      </c>
      <c r="B14213" s="58" t="s">
        <v>3946</v>
      </c>
    </row>
    <row r="14214" spans="1:2" x14ac:dyDescent="0.25">
      <c r="A14214" s="57">
        <v>53121804</v>
      </c>
      <c r="B14214" s="58" t="s">
        <v>14379</v>
      </c>
    </row>
    <row r="14215" spans="1:2" x14ac:dyDescent="0.25">
      <c r="A14215" s="57">
        <v>53131501</v>
      </c>
      <c r="B14215" s="58" t="s">
        <v>6722</v>
      </c>
    </row>
    <row r="14216" spans="1:2" x14ac:dyDescent="0.25">
      <c r="A14216" s="57">
        <v>53131502</v>
      </c>
      <c r="B14216" s="58" t="s">
        <v>7483</v>
      </c>
    </row>
    <row r="14217" spans="1:2" x14ac:dyDescent="0.25">
      <c r="A14217" s="57">
        <v>53131503</v>
      </c>
      <c r="B14217" s="58" t="s">
        <v>8338</v>
      </c>
    </row>
    <row r="14218" spans="1:2" x14ac:dyDescent="0.25">
      <c r="A14218" s="57">
        <v>53131504</v>
      </c>
      <c r="B14218" s="58" t="s">
        <v>17832</v>
      </c>
    </row>
    <row r="14219" spans="1:2" x14ac:dyDescent="0.25">
      <c r="A14219" s="57">
        <v>53131505</v>
      </c>
      <c r="B14219" s="58" t="s">
        <v>5671</v>
      </c>
    </row>
    <row r="14220" spans="1:2" x14ac:dyDescent="0.25">
      <c r="A14220" s="57">
        <v>53131506</v>
      </c>
      <c r="B14220" s="58" t="s">
        <v>963</v>
      </c>
    </row>
    <row r="14221" spans="1:2" x14ac:dyDescent="0.25">
      <c r="A14221" s="57">
        <v>53131507</v>
      </c>
      <c r="B14221" s="58" t="s">
        <v>1577</v>
      </c>
    </row>
    <row r="14222" spans="1:2" x14ac:dyDescent="0.25">
      <c r="A14222" s="57">
        <v>53131508</v>
      </c>
      <c r="B14222" s="58" t="s">
        <v>7134</v>
      </c>
    </row>
    <row r="14223" spans="1:2" x14ac:dyDescent="0.25">
      <c r="A14223" s="57">
        <v>53131509</v>
      </c>
      <c r="B14223" s="58" t="s">
        <v>18396</v>
      </c>
    </row>
    <row r="14224" spans="1:2" x14ac:dyDescent="0.25">
      <c r="A14224" s="57">
        <v>53131601</v>
      </c>
      <c r="B14224" s="58" t="s">
        <v>2318</v>
      </c>
    </row>
    <row r="14225" spans="1:2" x14ac:dyDescent="0.25">
      <c r="A14225" s="57">
        <v>53131602</v>
      </c>
      <c r="B14225" s="58" t="s">
        <v>14596</v>
      </c>
    </row>
    <row r="14226" spans="1:2" x14ac:dyDescent="0.25">
      <c r="A14226" s="57">
        <v>53131603</v>
      </c>
      <c r="B14226" s="58" t="s">
        <v>3406</v>
      </c>
    </row>
    <row r="14227" spans="1:2" x14ac:dyDescent="0.25">
      <c r="A14227" s="57">
        <v>53131604</v>
      </c>
      <c r="B14227" s="58" t="s">
        <v>13564</v>
      </c>
    </row>
    <row r="14228" spans="1:2" x14ac:dyDescent="0.25">
      <c r="A14228" s="57">
        <v>53131605</v>
      </c>
      <c r="B14228" s="58" t="s">
        <v>12091</v>
      </c>
    </row>
    <row r="14229" spans="1:2" x14ac:dyDescent="0.25">
      <c r="A14229" s="57">
        <v>53131606</v>
      </c>
      <c r="B14229" s="58" t="s">
        <v>5223</v>
      </c>
    </row>
    <row r="14230" spans="1:2" x14ac:dyDescent="0.25">
      <c r="A14230" s="57">
        <v>53131607</v>
      </c>
      <c r="B14230" s="58" t="s">
        <v>7399</v>
      </c>
    </row>
    <row r="14231" spans="1:2" x14ac:dyDescent="0.25">
      <c r="A14231" s="57">
        <v>53131608</v>
      </c>
      <c r="B14231" s="58" t="s">
        <v>11375</v>
      </c>
    </row>
    <row r="14232" spans="1:2" x14ac:dyDescent="0.25">
      <c r="A14232" s="57">
        <v>53131609</v>
      </c>
      <c r="B14232" s="58" t="s">
        <v>5104</v>
      </c>
    </row>
    <row r="14233" spans="1:2" x14ac:dyDescent="0.25">
      <c r="A14233" s="57">
        <v>53131610</v>
      </c>
      <c r="B14233" s="58" t="s">
        <v>13778</v>
      </c>
    </row>
    <row r="14234" spans="1:2" x14ac:dyDescent="0.25">
      <c r="A14234" s="57">
        <v>53131611</v>
      </c>
      <c r="B14234" s="58" t="s">
        <v>4646</v>
      </c>
    </row>
    <row r="14235" spans="1:2" x14ac:dyDescent="0.25">
      <c r="A14235" s="57">
        <v>53131612</v>
      </c>
      <c r="B14235" s="58" t="s">
        <v>2092</v>
      </c>
    </row>
    <row r="14236" spans="1:2" x14ac:dyDescent="0.25">
      <c r="A14236" s="57">
        <v>53131613</v>
      </c>
      <c r="B14236" s="58" t="s">
        <v>770</v>
      </c>
    </row>
    <row r="14237" spans="1:2" x14ac:dyDescent="0.25">
      <c r="A14237" s="57">
        <v>53131614</v>
      </c>
      <c r="B14237" s="58" t="s">
        <v>12428</v>
      </c>
    </row>
    <row r="14238" spans="1:2" x14ac:dyDescent="0.25">
      <c r="A14238" s="57">
        <v>53131615</v>
      </c>
      <c r="B14238" s="58" t="s">
        <v>11279</v>
      </c>
    </row>
    <row r="14239" spans="1:2" x14ac:dyDescent="0.25">
      <c r="A14239" s="57">
        <v>53131616</v>
      </c>
      <c r="B14239" s="58" t="s">
        <v>12714</v>
      </c>
    </row>
    <row r="14240" spans="1:2" x14ac:dyDescent="0.25">
      <c r="A14240" s="57">
        <v>53131617</v>
      </c>
      <c r="B14240" s="58" t="s">
        <v>18734</v>
      </c>
    </row>
    <row r="14241" spans="1:2" x14ac:dyDescent="0.25">
      <c r="A14241" s="57">
        <v>53131618</v>
      </c>
      <c r="B14241" s="58" t="s">
        <v>6751</v>
      </c>
    </row>
    <row r="14242" spans="1:2" x14ac:dyDescent="0.25">
      <c r="A14242" s="57">
        <v>53131619</v>
      </c>
      <c r="B14242" s="58" t="s">
        <v>9605</v>
      </c>
    </row>
    <row r="14243" spans="1:2" x14ac:dyDescent="0.25">
      <c r="A14243" s="57">
        <v>53131620</v>
      </c>
      <c r="B14243" s="58" t="s">
        <v>5839</v>
      </c>
    </row>
    <row r="14244" spans="1:2" x14ac:dyDescent="0.25">
      <c r="A14244" s="57">
        <v>53131621</v>
      </c>
      <c r="B14244" s="58" t="s">
        <v>16247</v>
      </c>
    </row>
    <row r="14245" spans="1:2" x14ac:dyDescent="0.25">
      <c r="A14245" s="57">
        <v>53131622</v>
      </c>
      <c r="B14245" s="58" t="s">
        <v>5325</v>
      </c>
    </row>
    <row r="14246" spans="1:2" x14ac:dyDescent="0.25">
      <c r="A14246" s="57">
        <v>53131623</v>
      </c>
      <c r="B14246" s="58" t="s">
        <v>1312</v>
      </c>
    </row>
    <row r="14247" spans="1:2" x14ac:dyDescent="0.25">
      <c r="A14247" s="57">
        <v>53131624</v>
      </c>
      <c r="B14247" s="58" t="s">
        <v>2100</v>
      </c>
    </row>
    <row r="14248" spans="1:2" x14ac:dyDescent="0.25">
      <c r="A14248" s="57">
        <v>53131625</v>
      </c>
      <c r="B14248" s="58" t="s">
        <v>14523</v>
      </c>
    </row>
    <row r="14249" spans="1:2" x14ac:dyDescent="0.25">
      <c r="A14249" s="57">
        <v>53131626</v>
      </c>
      <c r="B14249" s="58" t="s">
        <v>4987</v>
      </c>
    </row>
    <row r="14250" spans="1:2" x14ac:dyDescent="0.25">
      <c r="A14250" s="57">
        <v>53131627</v>
      </c>
      <c r="B14250" s="58" t="s">
        <v>6748</v>
      </c>
    </row>
    <row r="14251" spans="1:2" x14ac:dyDescent="0.25">
      <c r="A14251" s="57">
        <v>53131628</v>
      </c>
      <c r="B14251" s="58" t="s">
        <v>7745</v>
      </c>
    </row>
    <row r="14252" spans="1:2" x14ac:dyDescent="0.25">
      <c r="A14252" s="57">
        <v>53131629</v>
      </c>
      <c r="B14252" s="58" t="s">
        <v>18830</v>
      </c>
    </row>
    <row r="14253" spans="1:2" x14ac:dyDescent="0.25">
      <c r="A14253" s="57">
        <v>53131630</v>
      </c>
      <c r="B14253" s="58" t="s">
        <v>17117</v>
      </c>
    </row>
    <row r="14254" spans="1:2" x14ac:dyDescent="0.25">
      <c r="A14254" s="57">
        <v>53131631</v>
      </c>
      <c r="B14254" s="58" t="s">
        <v>15059</v>
      </c>
    </row>
    <row r="14255" spans="1:2" x14ac:dyDescent="0.25">
      <c r="A14255" s="57">
        <v>53131632</v>
      </c>
      <c r="B14255" s="58" t="s">
        <v>9397</v>
      </c>
    </row>
    <row r="14256" spans="1:2" x14ac:dyDescent="0.25">
      <c r="A14256" s="57">
        <v>53131633</v>
      </c>
      <c r="B14256" s="58" t="s">
        <v>18444</v>
      </c>
    </row>
    <row r="14257" spans="1:2" x14ac:dyDescent="0.25">
      <c r="A14257" s="57">
        <v>53131634</v>
      </c>
      <c r="B14257" s="58" t="s">
        <v>1493</v>
      </c>
    </row>
    <row r="14258" spans="1:2" x14ac:dyDescent="0.25">
      <c r="A14258" s="57">
        <v>53131635</v>
      </c>
      <c r="B14258" s="58" t="s">
        <v>6228</v>
      </c>
    </row>
    <row r="14259" spans="1:2" x14ac:dyDescent="0.25">
      <c r="A14259" s="57">
        <v>53131636</v>
      </c>
      <c r="B14259" s="58" t="s">
        <v>14492</v>
      </c>
    </row>
    <row r="14260" spans="1:2" x14ac:dyDescent="0.25">
      <c r="A14260" s="57">
        <v>53131637</v>
      </c>
      <c r="B14260" s="58" t="s">
        <v>2570</v>
      </c>
    </row>
    <row r="14261" spans="1:2" x14ac:dyDescent="0.25">
      <c r="A14261" s="57">
        <v>53131638</v>
      </c>
      <c r="B14261" s="58" t="s">
        <v>13500</v>
      </c>
    </row>
    <row r="14262" spans="1:2" x14ac:dyDescent="0.25">
      <c r="A14262" s="57">
        <v>53141501</v>
      </c>
      <c r="B14262" s="58" t="s">
        <v>388</v>
      </c>
    </row>
    <row r="14263" spans="1:2" x14ac:dyDescent="0.25">
      <c r="A14263" s="57">
        <v>53141502</v>
      </c>
      <c r="B14263" s="58" t="s">
        <v>6214</v>
      </c>
    </row>
    <row r="14264" spans="1:2" x14ac:dyDescent="0.25">
      <c r="A14264" s="57">
        <v>53141503</v>
      </c>
      <c r="B14264" s="58" t="s">
        <v>17891</v>
      </c>
    </row>
    <row r="14265" spans="1:2" x14ac:dyDescent="0.25">
      <c r="A14265" s="57">
        <v>53141504</v>
      </c>
      <c r="B14265" s="58" t="s">
        <v>3884</v>
      </c>
    </row>
    <row r="14266" spans="1:2" x14ac:dyDescent="0.25">
      <c r="A14266" s="57">
        <v>53141505</v>
      </c>
      <c r="B14266" s="58" t="s">
        <v>6248</v>
      </c>
    </row>
    <row r="14267" spans="1:2" x14ac:dyDescent="0.25">
      <c r="A14267" s="57">
        <v>53141506</v>
      </c>
      <c r="B14267" s="58" t="s">
        <v>10955</v>
      </c>
    </row>
    <row r="14268" spans="1:2" x14ac:dyDescent="0.25">
      <c r="A14268" s="57">
        <v>53141507</v>
      </c>
      <c r="B14268" s="58" t="s">
        <v>4776</v>
      </c>
    </row>
    <row r="14269" spans="1:2" x14ac:dyDescent="0.25">
      <c r="A14269" s="57">
        <v>53141508</v>
      </c>
      <c r="B14269" s="58" t="s">
        <v>8906</v>
      </c>
    </row>
    <row r="14270" spans="1:2" x14ac:dyDescent="0.25">
      <c r="A14270" s="57">
        <v>53141601</v>
      </c>
      <c r="B14270" s="58" t="s">
        <v>4750</v>
      </c>
    </row>
    <row r="14271" spans="1:2" x14ac:dyDescent="0.25">
      <c r="A14271" s="57">
        <v>53141602</v>
      </c>
      <c r="B14271" s="58" t="s">
        <v>607</v>
      </c>
    </row>
    <row r="14272" spans="1:2" x14ac:dyDescent="0.25">
      <c r="A14272" s="57">
        <v>53141603</v>
      </c>
      <c r="B14272" s="58" t="s">
        <v>2249</v>
      </c>
    </row>
    <row r="14273" spans="1:2" x14ac:dyDescent="0.25">
      <c r="A14273" s="57">
        <v>53141604</v>
      </c>
      <c r="B14273" s="58" t="s">
        <v>13318</v>
      </c>
    </row>
    <row r="14274" spans="1:2" x14ac:dyDescent="0.25">
      <c r="A14274" s="57">
        <v>53141605</v>
      </c>
      <c r="B14274" s="58" t="s">
        <v>7031</v>
      </c>
    </row>
    <row r="14275" spans="1:2" x14ac:dyDescent="0.25">
      <c r="A14275" s="57">
        <v>53141606</v>
      </c>
      <c r="B14275" s="58" t="s">
        <v>17519</v>
      </c>
    </row>
    <row r="14276" spans="1:2" x14ac:dyDescent="0.25">
      <c r="A14276" s="57">
        <v>53141607</v>
      </c>
      <c r="B14276" s="58" t="s">
        <v>7090</v>
      </c>
    </row>
    <row r="14277" spans="1:2" x14ac:dyDescent="0.25">
      <c r="A14277" s="57">
        <v>53141608</v>
      </c>
      <c r="B14277" s="58" t="s">
        <v>2311</v>
      </c>
    </row>
    <row r="14278" spans="1:2" x14ac:dyDescent="0.25">
      <c r="A14278" s="57">
        <v>53141609</v>
      </c>
      <c r="B14278" s="58" t="s">
        <v>4328</v>
      </c>
    </row>
    <row r="14279" spans="1:2" x14ac:dyDescent="0.25">
      <c r="A14279" s="57">
        <v>53141610</v>
      </c>
      <c r="B14279" s="58" t="s">
        <v>13596</v>
      </c>
    </row>
    <row r="14280" spans="1:2" x14ac:dyDescent="0.25">
      <c r="A14280" s="57">
        <v>53141611</v>
      </c>
      <c r="B14280" s="58" t="s">
        <v>17266</v>
      </c>
    </row>
    <row r="14281" spans="1:2" x14ac:dyDescent="0.25">
      <c r="A14281" s="57">
        <v>53141612</v>
      </c>
      <c r="B14281" s="58" t="s">
        <v>5888</v>
      </c>
    </row>
    <row r="14282" spans="1:2" x14ac:dyDescent="0.25">
      <c r="A14282" s="57">
        <v>53141613</v>
      </c>
      <c r="B14282" s="58" t="s">
        <v>3349</v>
      </c>
    </row>
    <row r="14283" spans="1:2" x14ac:dyDescent="0.25">
      <c r="A14283" s="57">
        <v>53141614</v>
      </c>
      <c r="B14283" s="58" t="s">
        <v>3877</v>
      </c>
    </row>
    <row r="14284" spans="1:2" x14ac:dyDescent="0.25">
      <c r="A14284" s="57">
        <v>53141615</v>
      </c>
      <c r="B14284" s="58" t="s">
        <v>4968</v>
      </c>
    </row>
    <row r="14285" spans="1:2" x14ac:dyDescent="0.25">
      <c r="A14285" s="57">
        <v>53141616</v>
      </c>
      <c r="B14285" s="58" t="s">
        <v>6853</v>
      </c>
    </row>
    <row r="14286" spans="1:2" x14ac:dyDescent="0.25">
      <c r="A14286" s="57">
        <v>53141617</v>
      </c>
      <c r="B14286" s="58" t="s">
        <v>15502</v>
      </c>
    </row>
    <row r="14287" spans="1:2" x14ac:dyDescent="0.25">
      <c r="A14287" s="57">
        <v>53141618</v>
      </c>
      <c r="B14287" s="58" t="s">
        <v>10720</v>
      </c>
    </row>
    <row r="14288" spans="1:2" x14ac:dyDescent="0.25">
      <c r="A14288" s="57">
        <v>53141619</v>
      </c>
      <c r="B14288" s="58" t="s">
        <v>16301</v>
      </c>
    </row>
    <row r="14289" spans="1:2" x14ac:dyDescent="0.25">
      <c r="A14289" s="57">
        <v>53141620</v>
      </c>
      <c r="B14289" s="58" t="s">
        <v>14124</v>
      </c>
    </row>
    <row r="14290" spans="1:2" x14ac:dyDescent="0.25">
      <c r="A14290" s="57">
        <v>53141621</v>
      </c>
      <c r="B14290" s="58" t="s">
        <v>2940</v>
      </c>
    </row>
    <row r="14291" spans="1:2" x14ac:dyDescent="0.25">
      <c r="A14291" s="57">
        <v>53141622</v>
      </c>
      <c r="B14291" s="58" t="s">
        <v>3240</v>
      </c>
    </row>
    <row r="14292" spans="1:2" x14ac:dyDescent="0.25">
      <c r="A14292" s="57">
        <v>53141623</v>
      </c>
      <c r="B14292" s="58" t="s">
        <v>3581</v>
      </c>
    </row>
    <row r="14293" spans="1:2" x14ac:dyDescent="0.25">
      <c r="A14293" s="57">
        <v>53141624</v>
      </c>
      <c r="B14293" s="58" t="s">
        <v>11944</v>
      </c>
    </row>
    <row r="14294" spans="1:2" x14ac:dyDescent="0.25">
      <c r="A14294" s="57">
        <v>53141625</v>
      </c>
      <c r="B14294" s="58" t="s">
        <v>279</v>
      </c>
    </row>
    <row r="14295" spans="1:2" x14ac:dyDescent="0.25">
      <c r="A14295" s="57">
        <v>53141626</v>
      </c>
      <c r="B14295" s="58" t="s">
        <v>14397</v>
      </c>
    </row>
    <row r="14296" spans="1:2" x14ac:dyDescent="0.25">
      <c r="A14296" s="57">
        <v>53141627</v>
      </c>
      <c r="B14296" s="58" t="s">
        <v>12178</v>
      </c>
    </row>
    <row r="14297" spans="1:2" x14ac:dyDescent="0.25">
      <c r="A14297" s="57">
        <v>53141628</v>
      </c>
      <c r="B14297" s="58" t="s">
        <v>12309</v>
      </c>
    </row>
    <row r="14298" spans="1:2" x14ac:dyDescent="0.25">
      <c r="A14298" s="57">
        <v>53141629</v>
      </c>
      <c r="B14298" s="58" t="s">
        <v>17182</v>
      </c>
    </row>
    <row r="14299" spans="1:2" x14ac:dyDescent="0.25">
      <c r="A14299" s="57">
        <v>53141630</v>
      </c>
      <c r="B14299" s="58" t="s">
        <v>7523</v>
      </c>
    </row>
    <row r="14300" spans="1:2" x14ac:dyDescent="0.25">
      <c r="A14300" s="57">
        <v>54101501</v>
      </c>
      <c r="B14300" s="58" t="s">
        <v>15532</v>
      </c>
    </row>
    <row r="14301" spans="1:2" x14ac:dyDescent="0.25">
      <c r="A14301" s="57">
        <v>54101502</v>
      </c>
      <c r="B14301" s="58" t="s">
        <v>6687</v>
      </c>
    </row>
    <row r="14302" spans="1:2" x14ac:dyDescent="0.25">
      <c r="A14302" s="57">
        <v>54101503</v>
      </c>
      <c r="B14302" s="58" t="s">
        <v>12060</v>
      </c>
    </row>
    <row r="14303" spans="1:2" x14ac:dyDescent="0.25">
      <c r="A14303" s="57">
        <v>54101504</v>
      </c>
      <c r="B14303" s="58" t="s">
        <v>4086</v>
      </c>
    </row>
    <row r="14304" spans="1:2" x14ac:dyDescent="0.25">
      <c r="A14304" s="57">
        <v>54101505</v>
      </c>
      <c r="B14304" s="58" t="s">
        <v>1708</v>
      </c>
    </row>
    <row r="14305" spans="1:2" x14ac:dyDescent="0.25">
      <c r="A14305" s="57">
        <v>54101506</v>
      </c>
      <c r="B14305" s="58" t="s">
        <v>13983</v>
      </c>
    </row>
    <row r="14306" spans="1:2" x14ac:dyDescent="0.25">
      <c r="A14306" s="57">
        <v>54101507</v>
      </c>
      <c r="B14306" s="58" t="s">
        <v>11886</v>
      </c>
    </row>
    <row r="14307" spans="1:2" x14ac:dyDescent="0.25">
      <c r="A14307" s="57">
        <v>54101508</v>
      </c>
      <c r="B14307" s="58" t="s">
        <v>4516</v>
      </c>
    </row>
    <row r="14308" spans="1:2" x14ac:dyDescent="0.25">
      <c r="A14308" s="57">
        <v>54101509</v>
      </c>
      <c r="B14308" s="58" t="s">
        <v>15653</v>
      </c>
    </row>
    <row r="14309" spans="1:2" x14ac:dyDescent="0.25">
      <c r="A14309" s="57">
        <v>54101510</v>
      </c>
      <c r="B14309" s="58" t="s">
        <v>14288</v>
      </c>
    </row>
    <row r="14310" spans="1:2" x14ac:dyDescent="0.25">
      <c r="A14310" s="57">
        <v>54101511</v>
      </c>
      <c r="B14310" s="58" t="s">
        <v>5005</v>
      </c>
    </row>
    <row r="14311" spans="1:2" x14ac:dyDescent="0.25">
      <c r="A14311" s="57">
        <v>54101512</v>
      </c>
      <c r="B14311" s="58" t="s">
        <v>2880</v>
      </c>
    </row>
    <row r="14312" spans="1:2" x14ac:dyDescent="0.25">
      <c r="A14312" s="57">
        <v>54101601</v>
      </c>
      <c r="B14312" s="58" t="s">
        <v>2735</v>
      </c>
    </row>
    <row r="14313" spans="1:2" x14ac:dyDescent="0.25">
      <c r="A14313" s="57">
        <v>54101602</v>
      </c>
      <c r="B14313" s="58" t="s">
        <v>4001</v>
      </c>
    </row>
    <row r="14314" spans="1:2" x14ac:dyDescent="0.25">
      <c r="A14314" s="57">
        <v>54101603</v>
      </c>
      <c r="B14314" s="58" t="s">
        <v>14608</v>
      </c>
    </row>
    <row r="14315" spans="1:2" x14ac:dyDescent="0.25">
      <c r="A14315" s="57">
        <v>54101604</v>
      </c>
      <c r="B14315" s="58" t="s">
        <v>1753</v>
      </c>
    </row>
    <row r="14316" spans="1:2" x14ac:dyDescent="0.25">
      <c r="A14316" s="57">
        <v>54101605</v>
      </c>
      <c r="B14316" s="58" t="s">
        <v>7910</v>
      </c>
    </row>
    <row r="14317" spans="1:2" x14ac:dyDescent="0.25">
      <c r="A14317" s="57">
        <v>54101701</v>
      </c>
      <c r="B14317" s="58" t="s">
        <v>2844</v>
      </c>
    </row>
    <row r="14318" spans="1:2" x14ac:dyDescent="0.25">
      <c r="A14318" s="57">
        <v>54101702</v>
      </c>
      <c r="B14318" s="58" t="s">
        <v>17727</v>
      </c>
    </row>
    <row r="14319" spans="1:2" x14ac:dyDescent="0.25">
      <c r="A14319" s="57">
        <v>54101703</v>
      </c>
      <c r="B14319" s="58" t="s">
        <v>962</v>
      </c>
    </row>
    <row r="14320" spans="1:2" x14ac:dyDescent="0.25">
      <c r="A14320" s="57">
        <v>54101704</v>
      </c>
      <c r="B14320" s="58" t="s">
        <v>16318</v>
      </c>
    </row>
    <row r="14321" spans="1:2" x14ac:dyDescent="0.25">
      <c r="A14321" s="57">
        <v>54101705</v>
      </c>
      <c r="B14321" s="58" t="s">
        <v>17328</v>
      </c>
    </row>
    <row r="14322" spans="1:2" x14ac:dyDescent="0.25">
      <c r="A14322" s="57">
        <v>54101706</v>
      </c>
      <c r="B14322" s="58" t="s">
        <v>18743</v>
      </c>
    </row>
    <row r="14323" spans="1:2" x14ac:dyDescent="0.25">
      <c r="A14323" s="57">
        <v>54111501</v>
      </c>
      <c r="B14323" s="58" t="s">
        <v>10963</v>
      </c>
    </row>
    <row r="14324" spans="1:2" x14ac:dyDescent="0.25">
      <c r="A14324" s="57">
        <v>54111502</v>
      </c>
      <c r="B14324" s="58" t="s">
        <v>350</v>
      </c>
    </row>
    <row r="14325" spans="1:2" x14ac:dyDescent="0.25">
      <c r="A14325" s="57">
        <v>54111601</v>
      </c>
      <c r="B14325" s="58" t="s">
        <v>6395</v>
      </c>
    </row>
    <row r="14326" spans="1:2" x14ac:dyDescent="0.25">
      <c r="A14326" s="57">
        <v>54111602</v>
      </c>
      <c r="B14326" s="58" t="s">
        <v>17081</v>
      </c>
    </row>
    <row r="14327" spans="1:2" x14ac:dyDescent="0.25">
      <c r="A14327" s="57">
        <v>54111603</v>
      </c>
      <c r="B14327" s="58" t="s">
        <v>11762</v>
      </c>
    </row>
    <row r="14328" spans="1:2" x14ac:dyDescent="0.25">
      <c r="A14328" s="57">
        <v>54111604</v>
      </c>
      <c r="B14328" s="58" t="s">
        <v>6970</v>
      </c>
    </row>
    <row r="14329" spans="1:2" x14ac:dyDescent="0.25">
      <c r="A14329" s="57">
        <v>54111701</v>
      </c>
      <c r="B14329" s="58" t="s">
        <v>7225</v>
      </c>
    </row>
    <row r="14330" spans="1:2" x14ac:dyDescent="0.25">
      <c r="A14330" s="57">
        <v>54111702</v>
      </c>
      <c r="B14330" s="58" t="s">
        <v>2392</v>
      </c>
    </row>
    <row r="14331" spans="1:2" x14ac:dyDescent="0.25">
      <c r="A14331" s="57">
        <v>54111703</v>
      </c>
      <c r="B14331" s="58" t="s">
        <v>9317</v>
      </c>
    </row>
    <row r="14332" spans="1:2" x14ac:dyDescent="0.25">
      <c r="A14332" s="57">
        <v>54111704</v>
      </c>
      <c r="B14332" s="58" t="s">
        <v>9858</v>
      </c>
    </row>
    <row r="14333" spans="1:2" x14ac:dyDescent="0.25">
      <c r="A14333" s="57">
        <v>54111705</v>
      </c>
      <c r="B14333" s="58" t="s">
        <v>5147</v>
      </c>
    </row>
    <row r="14334" spans="1:2" x14ac:dyDescent="0.25">
      <c r="A14334" s="57">
        <v>54111706</v>
      </c>
      <c r="B14334" s="58" t="s">
        <v>12019</v>
      </c>
    </row>
    <row r="14335" spans="1:2" x14ac:dyDescent="0.25">
      <c r="A14335" s="57">
        <v>54111707</v>
      </c>
      <c r="B14335" s="58" t="s">
        <v>4947</v>
      </c>
    </row>
    <row r="14336" spans="1:2" x14ac:dyDescent="0.25">
      <c r="A14336" s="57">
        <v>54111708</v>
      </c>
      <c r="B14336" s="58" t="s">
        <v>9948</v>
      </c>
    </row>
    <row r="14337" spans="1:2" x14ac:dyDescent="0.25">
      <c r="A14337" s="57">
        <v>54111709</v>
      </c>
      <c r="B14337" s="58" t="s">
        <v>9009</v>
      </c>
    </row>
    <row r="14338" spans="1:2" x14ac:dyDescent="0.25">
      <c r="A14338" s="57">
        <v>54121501</v>
      </c>
      <c r="B14338" s="58" t="s">
        <v>2545</v>
      </c>
    </row>
    <row r="14339" spans="1:2" x14ac:dyDescent="0.25">
      <c r="A14339" s="57">
        <v>54121502</v>
      </c>
      <c r="B14339" s="58" t="s">
        <v>8294</v>
      </c>
    </row>
    <row r="14340" spans="1:2" x14ac:dyDescent="0.25">
      <c r="A14340" s="57">
        <v>54121503</v>
      </c>
      <c r="B14340" s="58" t="s">
        <v>6435</v>
      </c>
    </row>
    <row r="14341" spans="1:2" x14ac:dyDescent="0.25">
      <c r="A14341" s="57">
        <v>54121504</v>
      </c>
      <c r="B14341" s="58" t="s">
        <v>7676</v>
      </c>
    </row>
    <row r="14342" spans="1:2" x14ac:dyDescent="0.25">
      <c r="A14342" s="57">
        <v>54121601</v>
      </c>
      <c r="B14342" s="58" t="s">
        <v>9735</v>
      </c>
    </row>
    <row r="14343" spans="1:2" x14ac:dyDescent="0.25">
      <c r="A14343" s="57">
        <v>54121602</v>
      </c>
      <c r="B14343" s="58" t="s">
        <v>17815</v>
      </c>
    </row>
    <row r="14344" spans="1:2" x14ac:dyDescent="0.25">
      <c r="A14344" s="57">
        <v>54121603</v>
      </c>
      <c r="B14344" s="58" t="s">
        <v>16833</v>
      </c>
    </row>
    <row r="14345" spans="1:2" x14ac:dyDescent="0.25">
      <c r="A14345" s="57">
        <v>54121701</v>
      </c>
      <c r="B14345" s="58" t="s">
        <v>1959</v>
      </c>
    </row>
    <row r="14346" spans="1:2" x14ac:dyDescent="0.25">
      <c r="A14346" s="57">
        <v>54121702</v>
      </c>
      <c r="B14346" s="58" t="s">
        <v>9011</v>
      </c>
    </row>
    <row r="14347" spans="1:2" x14ac:dyDescent="0.25">
      <c r="A14347" s="57">
        <v>54121801</v>
      </c>
      <c r="B14347" s="58" t="s">
        <v>6084</v>
      </c>
    </row>
    <row r="14348" spans="1:2" x14ac:dyDescent="0.25">
      <c r="A14348" s="57">
        <v>54121802</v>
      </c>
      <c r="B14348" s="58" t="s">
        <v>41</v>
      </c>
    </row>
    <row r="14349" spans="1:2" x14ac:dyDescent="0.25">
      <c r="A14349" s="57">
        <v>55101501</v>
      </c>
      <c r="B14349" s="58" t="s">
        <v>3780</v>
      </c>
    </row>
    <row r="14350" spans="1:2" x14ac:dyDescent="0.25">
      <c r="A14350" s="57">
        <v>55101502</v>
      </c>
      <c r="B14350" s="58" t="s">
        <v>7347</v>
      </c>
    </row>
    <row r="14351" spans="1:2" x14ac:dyDescent="0.25">
      <c r="A14351" s="57">
        <v>55101503</v>
      </c>
      <c r="B14351" s="58" t="s">
        <v>7331</v>
      </c>
    </row>
    <row r="14352" spans="1:2" x14ac:dyDescent="0.25">
      <c r="A14352" s="57">
        <v>55101504</v>
      </c>
      <c r="B14352" s="58" t="s">
        <v>618</v>
      </c>
    </row>
    <row r="14353" spans="1:2" x14ac:dyDescent="0.25">
      <c r="A14353" s="57">
        <v>55101505</v>
      </c>
      <c r="B14353" s="58" t="s">
        <v>2965</v>
      </c>
    </row>
    <row r="14354" spans="1:2" x14ac:dyDescent="0.25">
      <c r="A14354" s="57">
        <v>55101506</v>
      </c>
      <c r="B14354" s="58" t="s">
        <v>13066</v>
      </c>
    </row>
    <row r="14355" spans="1:2" x14ac:dyDescent="0.25">
      <c r="A14355" s="57">
        <v>55101507</v>
      </c>
      <c r="B14355" s="58" t="s">
        <v>17047</v>
      </c>
    </row>
    <row r="14356" spans="1:2" x14ac:dyDescent="0.25">
      <c r="A14356" s="57">
        <v>55101509</v>
      </c>
      <c r="B14356" s="58" t="s">
        <v>1469</v>
      </c>
    </row>
    <row r="14357" spans="1:2" x14ac:dyDescent="0.25">
      <c r="A14357" s="57">
        <v>55101510</v>
      </c>
      <c r="B14357" s="58" t="s">
        <v>4694</v>
      </c>
    </row>
    <row r="14358" spans="1:2" x14ac:dyDescent="0.25">
      <c r="A14358" s="57">
        <v>55101513</v>
      </c>
      <c r="B14358" s="58" t="s">
        <v>6028</v>
      </c>
    </row>
    <row r="14359" spans="1:2" x14ac:dyDescent="0.25">
      <c r="A14359" s="57">
        <v>55101514</v>
      </c>
      <c r="B14359" s="58" t="s">
        <v>813</v>
      </c>
    </row>
    <row r="14360" spans="1:2" x14ac:dyDescent="0.25">
      <c r="A14360" s="57">
        <v>55101515</v>
      </c>
      <c r="B14360" s="58" t="s">
        <v>7401</v>
      </c>
    </row>
    <row r="14361" spans="1:2" x14ac:dyDescent="0.25">
      <c r="A14361" s="57">
        <v>55101516</v>
      </c>
      <c r="B14361" s="58" t="s">
        <v>11985</v>
      </c>
    </row>
    <row r="14362" spans="1:2" x14ac:dyDescent="0.25">
      <c r="A14362" s="57">
        <v>55101517</v>
      </c>
      <c r="B14362" s="58" t="s">
        <v>17621</v>
      </c>
    </row>
    <row r="14363" spans="1:2" x14ac:dyDescent="0.25">
      <c r="A14363" s="57">
        <v>55101518</v>
      </c>
      <c r="B14363" s="58" t="s">
        <v>4459</v>
      </c>
    </row>
    <row r="14364" spans="1:2" x14ac:dyDescent="0.25">
      <c r="A14364" s="57">
        <v>55101519</v>
      </c>
      <c r="B14364" s="58" t="s">
        <v>16476</v>
      </c>
    </row>
    <row r="14365" spans="1:2" x14ac:dyDescent="0.25">
      <c r="A14365" s="57">
        <v>55101520</v>
      </c>
      <c r="B14365" s="58" t="s">
        <v>1394</v>
      </c>
    </row>
    <row r="14366" spans="1:2" x14ac:dyDescent="0.25">
      <c r="A14366" s="57">
        <v>55101521</v>
      </c>
      <c r="B14366" s="58" t="s">
        <v>16729</v>
      </c>
    </row>
    <row r="14367" spans="1:2" x14ac:dyDescent="0.25">
      <c r="A14367" s="57">
        <v>55101522</v>
      </c>
      <c r="B14367" s="58" t="s">
        <v>10767</v>
      </c>
    </row>
    <row r="14368" spans="1:2" x14ac:dyDescent="0.25">
      <c r="A14368" s="57">
        <v>55101523</v>
      </c>
      <c r="B14368" s="58" t="s">
        <v>16436</v>
      </c>
    </row>
    <row r="14369" spans="1:2" x14ac:dyDescent="0.25">
      <c r="A14369" s="57">
        <v>55101524</v>
      </c>
      <c r="B14369" s="58" t="s">
        <v>16613</v>
      </c>
    </row>
    <row r="14370" spans="1:2" x14ac:dyDescent="0.25">
      <c r="A14370" s="57">
        <v>55101525</v>
      </c>
      <c r="B14370" s="58" t="s">
        <v>10140</v>
      </c>
    </row>
    <row r="14371" spans="1:2" x14ac:dyDescent="0.25">
      <c r="A14371" s="57">
        <v>55101526</v>
      </c>
      <c r="B14371" s="58" t="s">
        <v>4027</v>
      </c>
    </row>
    <row r="14372" spans="1:2" x14ac:dyDescent="0.25">
      <c r="A14372" s="57">
        <v>55101527</v>
      </c>
      <c r="B14372" s="58" t="s">
        <v>18053</v>
      </c>
    </row>
    <row r="14373" spans="1:2" x14ac:dyDescent="0.25">
      <c r="A14373" s="57">
        <v>55101528</v>
      </c>
      <c r="B14373" s="58" t="s">
        <v>13636</v>
      </c>
    </row>
    <row r="14374" spans="1:2" x14ac:dyDescent="0.25">
      <c r="A14374" s="57">
        <v>55111501</v>
      </c>
      <c r="B14374" s="58" t="s">
        <v>10533</v>
      </c>
    </row>
    <row r="14375" spans="1:2" x14ac:dyDescent="0.25">
      <c r="A14375" s="57">
        <v>55111502</v>
      </c>
      <c r="B14375" s="58" t="s">
        <v>6372</v>
      </c>
    </row>
    <row r="14376" spans="1:2" x14ac:dyDescent="0.25">
      <c r="A14376" s="57">
        <v>55111503</v>
      </c>
      <c r="B14376" s="58" t="s">
        <v>2561</v>
      </c>
    </row>
    <row r="14377" spans="1:2" x14ac:dyDescent="0.25">
      <c r="A14377" s="57">
        <v>55111504</v>
      </c>
      <c r="B14377" s="58" t="s">
        <v>12456</v>
      </c>
    </row>
    <row r="14378" spans="1:2" x14ac:dyDescent="0.25">
      <c r="A14378" s="57">
        <v>55111505</v>
      </c>
      <c r="B14378" s="58" t="s">
        <v>16944</v>
      </c>
    </row>
    <row r="14379" spans="1:2" x14ac:dyDescent="0.25">
      <c r="A14379" s="57">
        <v>55111506</v>
      </c>
      <c r="B14379" s="58" t="s">
        <v>5848</v>
      </c>
    </row>
    <row r="14380" spans="1:2" x14ac:dyDescent="0.25">
      <c r="A14380" s="57">
        <v>55111507</v>
      </c>
      <c r="B14380" s="58" t="s">
        <v>5931</v>
      </c>
    </row>
    <row r="14381" spans="1:2" x14ac:dyDescent="0.25">
      <c r="A14381" s="57">
        <v>55111508</v>
      </c>
      <c r="B14381" s="58" t="s">
        <v>6487</v>
      </c>
    </row>
    <row r="14382" spans="1:2" x14ac:dyDescent="0.25">
      <c r="A14382" s="57">
        <v>55111509</v>
      </c>
      <c r="B14382" s="58" t="s">
        <v>12306</v>
      </c>
    </row>
    <row r="14383" spans="1:2" x14ac:dyDescent="0.25">
      <c r="A14383" s="57">
        <v>55111510</v>
      </c>
      <c r="B14383" s="58" t="s">
        <v>16812</v>
      </c>
    </row>
    <row r="14384" spans="1:2" x14ac:dyDescent="0.25">
      <c r="A14384" s="57">
        <v>55111511</v>
      </c>
      <c r="B14384" s="58" t="s">
        <v>7042</v>
      </c>
    </row>
    <row r="14385" spans="1:2" x14ac:dyDescent="0.25">
      <c r="A14385" s="57">
        <v>55111512</v>
      </c>
      <c r="B14385" s="58" t="s">
        <v>16163</v>
      </c>
    </row>
    <row r="14386" spans="1:2" x14ac:dyDescent="0.25">
      <c r="A14386" s="57">
        <v>55111513</v>
      </c>
      <c r="B14386" s="58" t="s">
        <v>5691</v>
      </c>
    </row>
    <row r="14387" spans="1:2" x14ac:dyDescent="0.25">
      <c r="A14387" s="57">
        <v>55111514</v>
      </c>
      <c r="B14387" s="58" t="s">
        <v>12012</v>
      </c>
    </row>
    <row r="14388" spans="1:2" x14ac:dyDescent="0.25">
      <c r="A14388" s="57">
        <v>55111601</v>
      </c>
      <c r="B14388" s="58" t="s">
        <v>15482</v>
      </c>
    </row>
    <row r="14389" spans="1:2" x14ac:dyDescent="0.25">
      <c r="A14389" s="57">
        <v>55121501</v>
      </c>
      <c r="B14389" s="58" t="s">
        <v>595</v>
      </c>
    </row>
    <row r="14390" spans="1:2" x14ac:dyDescent="0.25">
      <c r="A14390" s="57">
        <v>55121502</v>
      </c>
      <c r="B14390" s="58" t="s">
        <v>3696</v>
      </c>
    </row>
    <row r="14391" spans="1:2" x14ac:dyDescent="0.25">
      <c r="A14391" s="57">
        <v>55121503</v>
      </c>
      <c r="B14391" s="58" t="s">
        <v>8034</v>
      </c>
    </row>
    <row r="14392" spans="1:2" x14ac:dyDescent="0.25">
      <c r="A14392" s="57">
        <v>55121504</v>
      </c>
      <c r="B14392" s="58" t="s">
        <v>331</v>
      </c>
    </row>
    <row r="14393" spans="1:2" x14ac:dyDescent="0.25">
      <c r="A14393" s="57">
        <v>55121505</v>
      </c>
      <c r="B14393" s="58" t="s">
        <v>6350</v>
      </c>
    </row>
    <row r="14394" spans="1:2" x14ac:dyDescent="0.25">
      <c r="A14394" s="57">
        <v>55121506</v>
      </c>
      <c r="B14394" s="58" t="s">
        <v>10518</v>
      </c>
    </row>
    <row r="14395" spans="1:2" x14ac:dyDescent="0.25">
      <c r="A14395" s="57">
        <v>55121601</v>
      </c>
      <c r="B14395" s="58" t="s">
        <v>17095</v>
      </c>
    </row>
    <row r="14396" spans="1:2" x14ac:dyDescent="0.25">
      <c r="A14396" s="57">
        <v>55121602</v>
      </c>
      <c r="B14396" s="58" t="s">
        <v>6646</v>
      </c>
    </row>
    <row r="14397" spans="1:2" x14ac:dyDescent="0.25">
      <c r="A14397" s="57">
        <v>55121604</v>
      </c>
      <c r="B14397" s="58" t="s">
        <v>12716</v>
      </c>
    </row>
    <row r="14398" spans="1:2" x14ac:dyDescent="0.25">
      <c r="A14398" s="57">
        <v>55121605</v>
      </c>
      <c r="B14398" s="58" t="s">
        <v>6377</v>
      </c>
    </row>
    <row r="14399" spans="1:2" x14ac:dyDescent="0.25">
      <c r="A14399" s="57">
        <v>55121606</v>
      </c>
      <c r="B14399" s="58" t="s">
        <v>3933</v>
      </c>
    </row>
    <row r="14400" spans="1:2" x14ac:dyDescent="0.25">
      <c r="A14400" s="57">
        <v>55121607</v>
      </c>
      <c r="B14400" s="58" t="s">
        <v>5277</v>
      </c>
    </row>
    <row r="14401" spans="1:2" x14ac:dyDescent="0.25">
      <c r="A14401" s="57">
        <v>55121608</v>
      </c>
      <c r="B14401" s="58" t="s">
        <v>12185</v>
      </c>
    </row>
    <row r="14402" spans="1:2" x14ac:dyDescent="0.25">
      <c r="A14402" s="57">
        <v>55121609</v>
      </c>
      <c r="B14402" s="58" t="s">
        <v>2323</v>
      </c>
    </row>
    <row r="14403" spans="1:2" x14ac:dyDescent="0.25">
      <c r="A14403" s="57">
        <v>55121610</v>
      </c>
      <c r="B14403" s="58" t="s">
        <v>1824</v>
      </c>
    </row>
    <row r="14404" spans="1:2" x14ac:dyDescent="0.25">
      <c r="A14404" s="57">
        <v>55121611</v>
      </c>
      <c r="B14404" s="58" t="s">
        <v>15907</v>
      </c>
    </row>
    <row r="14405" spans="1:2" x14ac:dyDescent="0.25">
      <c r="A14405" s="57">
        <v>55121612</v>
      </c>
      <c r="B14405" s="58" t="s">
        <v>14759</v>
      </c>
    </row>
    <row r="14406" spans="1:2" x14ac:dyDescent="0.25">
      <c r="A14406" s="57">
        <v>55121613</v>
      </c>
      <c r="B14406" s="58" t="s">
        <v>4030</v>
      </c>
    </row>
    <row r="14407" spans="1:2" x14ac:dyDescent="0.25">
      <c r="A14407" s="57">
        <v>55121614</v>
      </c>
      <c r="B14407" s="58" t="s">
        <v>1978</v>
      </c>
    </row>
    <row r="14408" spans="1:2" x14ac:dyDescent="0.25">
      <c r="A14408" s="57">
        <v>55121615</v>
      </c>
      <c r="B14408" s="58" t="s">
        <v>2265</v>
      </c>
    </row>
    <row r="14409" spans="1:2" x14ac:dyDescent="0.25">
      <c r="A14409" s="57">
        <v>55121616</v>
      </c>
      <c r="B14409" s="58" t="s">
        <v>8530</v>
      </c>
    </row>
    <row r="14410" spans="1:2" x14ac:dyDescent="0.25">
      <c r="A14410" s="57">
        <v>55121617</v>
      </c>
      <c r="B14410" s="58" t="s">
        <v>16349</v>
      </c>
    </row>
    <row r="14411" spans="1:2" x14ac:dyDescent="0.25">
      <c r="A14411" s="57">
        <v>55121618</v>
      </c>
      <c r="B14411" s="58" t="s">
        <v>4171</v>
      </c>
    </row>
    <row r="14412" spans="1:2" x14ac:dyDescent="0.25">
      <c r="A14412" s="57">
        <v>55121619</v>
      </c>
      <c r="B14412" s="58" t="s">
        <v>13674</v>
      </c>
    </row>
    <row r="14413" spans="1:2" x14ac:dyDescent="0.25">
      <c r="A14413" s="57">
        <v>55121620</v>
      </c>
      <c r="B14413" s="58" t="s">
        <v>16598</v>
      </c>
    </row>
    <row r="14414" spans="1:2" x14ac:dyDescent="0.25">
      <c r="A14414" s="57">
        <v>55121621</v>
      </c>
      <c r="B14414" s="58" t="s">
        <v>3450</v>
      </c>
    </row>
    <row r="14415" spans="1:2" x14ac:dyDescent="0.25">
      <c r="A14415" s="57">
        <v>55121701</v>
      </c>
      <c r="B14415" s="58" t="s">
        <v>5404</v>
      </c>
    </row>
    <row r="14416" spans="1:2" x14ac:dyDescent="0.25">
      <c r="A14416" s="57">
        <v>55121702</v>
      </c>
      <c r="B14416" s="58" t="s">
        <v>9862</v>
      </c>
    </row>
    <row r="14417" spans="1:2" x14ac:dyDescent="0.25">
      <c r="A14417" s="57">
        <v>55121703</v>
      </c>
      <c r="B14417" s="58" t="s">
        <v>18823</v>
      </c>
    </row>
    <row r="14418" spans="1:2" x14ac:dyDescent="0.25">
      <c r="A14418" s="57">
        <v>55121704</v>
      </c>
      <c r="B14418" s="58" t="s">
        <v>7384</v>
      </c>
    </row>
    <row r="14419" spans="1:2" x14ac:dyDescent="0.25">
      <c r="A14419" s="57">
        <v>55121705</v>
      </c>
      <c r="B14419" s="58" t="s">
        <v>4079</v>
      </c>
    </row>
    <row r="14420" spans="1:2" x14ac:dyDescent="0.25">
      <c r="A14420" s="57">
        <v>55121706</v>
      </c>
      <c r="B14420" s="58" t="s">
        <v>15130</v>
      </c>
    </row>
    <row r="14421" spans="1:2" x14ac:dyDescent="0.25">
      <c r="A14421" s="57">
        <v>55121707</v>
      </c>
      <c r="B14421" s="58" t="s">
        <v>7284</v>
      </c>
    </row>
    <row r="14422" spans="1:2" x14ac:dyDescent="0.25">
      <c r="A14422" s="57">
        <v>55121708</v>
      </c>
      <c r="B14422" s="58" t="s">
        <v>18458</v>
      </c>
    </row>
    <row r="14423" spans="1:2" x14ac:dyDescent="0.25">
      <c r="A14423" s="57">
        <v>55121709</v>
      </c>
      <c r="B14423" s="58" t="s">
        <v>290</v>
      </c>
    </row>
    <row r="14424" spans="1:2" x14ac:dyDescent="0.25">
      <c r="A14424" s="57">
        <v>55121710</v>
      </c>
      <c r="B14424" s="58" t="s">
        <v>9402</v>
      </c>
    </row>
    <row r="14425" spans="1:2" x14ac:dyDescent="0.25">
      <c r="A14425" s="57">
        <v>55121711</v>
      </c>
      <c r="B14425" s="58" t="s">
        <v>18253</v>
      </c>
    </row>
    <row r="14426" spans="1:2" x14ac:dyDescent="0.25">
      <c r="A14426" s="57">
        <v>55121712</v>
      </c>
      <c r="B14426" s="58" t="s">
        <v>10592</v>
      </c>
    </row>
    <row r="14427" spans="1:2" x14ac:dyDescent="0.25">
      <c r="A14427" s="57">
        <v>55121713</v>
      </c>
      <c r="B14427" s="58" t="s">
        <v>18362</v>
      </c>
    </row>
    <row r="14428" spans="1:2" x14ac:dyDescent="0.25">
      <c r="A14428" s="57">
        <v>55121714</v>
      </c>
      <c r="B14428" s="58" t="s">
        <v>16117</v>
      </c>
    </row>
    <row r="14429" spans="1:2" x14ac:dyDescent="0.25">
      <c r="A14429" s="57">
        <v>55121715</v>
      </c>
      <c r="B14429" s="58" t="s">
        <v>18627</v>
      </c>
    </row>
    <row r="14430" spans="1:2" x14ac:dyDescent="0.25">
      <c r="A14430" s="57">
        <v>55121716</v>
      </c>
      <c r="B14430" s="58" t="s">
        <v>15275</v>
      </c>
    </row>
    <row r="14431" spans="1:2" x14ac:dyDescent="0.25">
      <c r="A14431" s="57">
        <v>55121717</v>
      </c>
      <c r="B14431" s="58" t="s">
        <v>12939</v>
      </c>
    </row>
    <row r="14432" spans="1:2" x14ac:dyDescent="0.25">
      <c r="A14432" s="57">
        <v>55121718</v>
      </c>
      <c r="B14432" s="58" t="s">
        <v>6643</v>
      </c>
    </row>
    <row r="14433" spans="1:2" x14ac:dyDescent="0.25">
      <c r="A14433" s="57">
        <v>55121719</v>
      </c>
      <c r="B14433" s="58" t="s">
        <v>6968</v>
      </c>
    </row>
    <row r="14434" spans="1:2" x14ac:dyDescent="0.25">
      <c r="A14434" s="57">
        <v>55121720</v>
      </c>
      <c r="B14434" s="58" t="s">
        <v>15484</v>
      </c>
    </row>
    <row r="14435" spans="1:2" x14ac:dyDescent="0.25">
      <c r="A14435" s="57">
        <v>55121721</v>
      </c>
      <c r="B14435" s="58" t="s">
        <v>17444</v>
      </c>
    </row>
    <row r="14436" spans="1:2" x14ac:dyDescent="0.25">
      <c r="A14436" s="57">
        <v>55121722</v>
      </c>
      <c r="B14436" s="58" t="s">
        <v>12430</v>
      </c>
    </row>
    <row r="14437" spans="1:2" x14ac:dyDescent="0.25">
      <c r="A14437" s="57">
        <v>55121723</v>
      </c>
      <c r="B14437" s="58" t="s">
        <v>3222</v>
      </c>
    </row>
    <row r="14438" spans="1:2" x14ac:dyDescent="0.25">
      <c r="A14438" s="57">
        <v>55121724</v>
      </c>
      <c r="B14438" s="58" t="s">
        <v>4492</v>
      </c>
    </row>
    <row r="14439" spans="1:2" x14ac:dyDescent="0.25">
      <c r="A14439" s="57">
        <v>55121725</v>
      </c>
      <c r="B14439" s="58" t="s">
        <v>52</v>
      </c>
    </row>
    <row r="14440" spans="1:2" x14ac:dyDescent="0.25">
      <c r="A14440" s="57">
        <v>55121726</v>
      </c>
      <c r="B14440" s="58" t="s">
        <v>14660</v>
      </c>
    </row>
    <row r="14441" spans="1:2" x14ac:dyDescent="0.25">
      <c r="A14441" s="57">
        <v>55121727</v>
      </c>
      <c r="B14441" s="58" t="s">
        <v>464</v>
      </c>
    </row>
    <row r="14442" spans="1:2" x14ac:dyDescent="0.25">
      <c r="A14442" s="57">
        <v>55121728</v>
      </c>
      <c r="B14442" s="58" t="s">
        <v>3052</v>
      </c>
    </row>
    <row r="14443" spans="1:2" x14ac:dyDescent="0.25">
      <c r="A14443" s="57">
        <v>55121729</v>
      </c>
      <c r="B14443" s="58" t="s">
        <v>17267</v>
      </c>
    </row>
    <row r="14444" spans="1:2" x14ac:dyDescent="0.25">
      <c r="A14444" s="57">
        <v>55121730</v>
      </c>
      <c r="B14444" s="58" t="s">
        <v>12897</v>
      </c>
    </row>
    <row r="14445" spans="1:2" x14ac:dyDescent="0.25">
      <c r="A14445" s="57">
        <v>55121731</v>
      </c>
      <c r="B14445" s="58" t="s">
        <v>8792</v>
      </c>
    </row>
    <row r="14446" spans="1:2" x14ac:dyDescent="0.25">
      <c r="A14446" s="57">
        <v>55121732</v>
      </c>
      <c r="B14446" s="58" t="s">
        <v>9624</v>
      </c>
    </row>
    <row r="14447" spans="1:2" x14ac:dyDescent="0.25">
      <c r="A14447" s="57">
        <v>55121801</v>
      </c>
      <c r="B14447" s="58" t="s">
        <v>304</v>
      </c>
    </row>
    <row r="14448" spans="1:2" x14ac:dyDescent="0.25">
      <c r="A14448" s="57">
        <v>55121802</v>
      </c>
      <c r="B14448" s="58" t="s">
        <v>265</v>
      </c>
    </row>
    <row r="14449" spans="1:2" x14ac:dyDescent="0.25">
      <c r="A14449" s="57">
        <v>55121803</v>
      </c>
      <c r="B14449" s="58" t="s">
        <v>16288</v>
      </c>
    </row>
    <row r="14450" spans="1:2" x14ac:dyDescent="0.25">
      <c r="A14450" s="57">
        <v>55121804</v>
      </c>
      <c r="B14450" s="58" t="s">
        <v>7766</v>
      </c>
    </row>
    <row r="14451" spans="1:2" x14ac:dyDescent="0.25">
      <c r="A14451" s="57">
        <v>55121806</v>
      </c>
      <c r="B14451" s="58" t="s">
        <v>13156</v>
      </c>
    </row>
    <row r="14452" spans="1:2" x14ac:dyDescent="0.25">
      <c r="A14452" s="57">
        <v>55121807</v>
      </c>
      <c r="B14452" s="58" t="s">
        <v>6729</v>
      </c>
    </row>
    <row r="14453" spans="1:2" x14ac:dyDescent="0.25">
      <c r="A14453" s="57">
        <v>56101501</v>
      </c>
      <c r="B14453" s="58" t="s">
        <v>11387</v>
      </c>
    </row>
    <row r="14454" spans="1:2" x14ac:dyDescent="0.25">
      <c r="A14454" s="57">
        <v>56101502</v>
      </c>
      <c r="B14454" s="58" t="s">
        <v>13147</v>
      </c>
    </row>
    <row r="14455" spans="1:2" x14ac:dyDescent="0.25">
      <c r="A14455" s="57">
        <v>56101503</v>
      </c>
      <c r="B14455" s="58" t="s">
        <v>8650</v>
      </c>
    </row>
    <row r="14456" spans="1:2" x14ac:dyDescent="0.25">
      <c r="A14456" s="57">
        <v>56101504</v>
      </c>
      <c r="B14456" s="58" t="s">
        <v>7490</v>
      </c>
    </row>
    <row r="14457" spans="1:2" x14ac:dyDescent="0.25">
      <c r="A14457" s="57">
        <v>56101505</v>
      </c>
      <c r="B14457" s="58" t="s">
        <v>3992</v>
      </c>
    </row>
    <row r="14458" spans="1:2" x14ac:dyDescent="0.25">
      <c r="A14458" s="57">
        <v>56101506</v>
      </c>
      <c r="B14458" s="58" t="s">
        <v>5053</v>
      </c>
    </row>
    <row r="14459" spans="1:2" x14ac:dyDescent="0.25">
      <c r="A14459" s="57">
        <v>56101507</v>
      </c>
      <c r="B14459" s="58" t="s">
        <v>7256</v>
      </c>
    </row>
    <row r="14460" spans="1:2" x14ac:dyDescent="0.25">
      <c r="A14460" s="57">
        <v>56101508</v>
      </c>
      <c r="B14460" s="58" t="s">
        <v>18495</v>
      </c>
    </row>
    <row r="14461" spans="1:2" x14ac:dyDescent="0.25">
      <c r="A14461" s="57">
        <v>56101509</v>
      </c>
      <c r="B14461" s="58" t="s">
        <v>18654</v>
      </c>
    </row>
    <row r="14462" spans="1:2" x14ac:dyDescent="0.25">
      <c r="A14462" s="57">
        <v>56101510</v>
      </c>
      <c r="B14462" s="58" t="s">
        <v>16726</v>
      </c>
    </row>
    <row r="14463" spans="1:2" x14ac:dyDescent="0.25">
      <c r="A14463" s="57">
        <v>56101513</v>
      </c>
      <c r="B14463" s="58" t="s">
        <v>14249</v>
      </c>
    </row>
    <row r="14464" spans="1:2" x14ac:dyDescent="0.25">
      <c r="A14464" s="57">
        <v>56101514</v>
      </c>
      <c r="B14464" s="58" t="s">
        <v>16086</v>
      </c>
    </row>
    <row r="14465" spans="1:2" x14ac:dyDescent="0.25">
      <c r="A14465" s="57">
        <v>56101515</v>
      </c>
      <c r="B14465" s="58" t="s">
        <v>14171</v>
      </c>
    </row>
    <row r="14466" spans="1:2" x14ac:dyDescent="0.25">
      <c r="A14466" s="57">
        <v>56101516</v>
      </c>
      <c r="B14466" s="58" t="s">
        <v>17238</v>
      </c>
    </row>
    <row r="14467" spans="1:2" x14ac:dyDescent="0.25">
      <c r="A14467" s="57">
        <v>56101518</v>
      </c>
      <c r="B14467" s="58" t="s">
        <v>477</v>
      </c>
    </row>
    <row r="14468" spans="1:2" x14ac:dyDescent="0.25">
      <c r="A14468" s="57">
        <v>56101519</v>
      </c>
      <c r="B14468" s="58" t="s">
        <v>2666</v>
      </c>
    </row>
    <row r="14469" spans="1:2" x14ac:dyDescent="0.25">
      <c r="A14469" s="57">
        <v>56101520</v>
      </c>
      <c r="B14469" s="58" t="s">
        <v>10912</v>
      </c>
    </row>
    <row r="14470" spans="1:2" x14ac:dyDescent="0.25">
      <c r="A14470" s="57">
        <v>56101521</v>
      </c>
      <c r="B14470" s="58" t="s">
        <v>1323</v>
      </c>
    </row>
    <row r="14471" spans="1:2" x14ac:dyDescent="0.25">
      <c r="A14471" s="57">
        <v>56101522</v>
      </c>
      <c r="B14471" s="58" t="s">
        <v>13789</v>
      </c>
    </row>
    <row r="14472" spans="1:2" x14ac:dyDescent="0.25">
      <c r="A14472" s="57">
        <v>56101523</v>
      </c>
      <c r="B14472" s="58" t="s">
        <v>8683</v>
      </c>
    </row>
    <row r="14473" spans="1:2" x14ac:dyDescent="0.25">
      <c r="A14473" s="57">
        <v>56101524</v>
      </c>
      <c r="B14473" s="58" t="s">
        <v>8182</v>
      </c>
    </row>
    <row r="14474" spans="1:2" x14ac:dyDescent="0.25">
      <c r="A14474" s="57">
        <v>56101525</v>
      </c>
      <c r="B14474" s="58" t="s">
        <v>3163</v>
      </c>
    </row>
    <row r="14475" spans="1:2" x14ac:dyDescent="0.25">
      <c r="A14475" s="57">
        <v>56101526</v>
      </c>
      <c r="B14475" s="58" t="s">
        <v>11596</v>
      </c>
    </row>
    <row r="14476" spans="1:2" x14ac:dyDescent="0.25">
      <c r="A14476" s="57">
        <v>56101527</v>
      </c>
      <c r="B14476" s="58" t="s">
        <v>4202</v>
      </c>
    </row>
    <row r="14477" spans="1:2" x14ac:dyDescent="0.25">
      <c r="A14477" s="57">
        <v>56101528</v>
      </c>
      <c r="B14477" s="58" t="s">
        <v>16406</v>
      </c>
    </row>
    <row r="14478" spans="1:2" x14ac:dyDescent="0.25">
      <c r="A14478" s="57">
        <v>56101529</v>
      </c>
      <c r="B14478" s="58" t="s">
        <v>11514</v>
      </c>
    </row>
    <row r="14479" spans="1:2" x14ac:dyDescent="0.25">
      <c r="A14479" s="57">
        <v>56101530</v>
      </c>
      <c r="B14479" s="58" t="s">
        <v>12025</v>
      </c>
    </row>
    <row r="14480" spans="1:2" x14ac:dyDescent="0.25">
      <c r="A14480" s="57">
        <v>56101531</v>
      </c>
      <c r="B14480" s="58" t="s">
        <v>10658</v>
      </c>
    </row>
    <row r="14481" spans="1:2" x14ac:dyDescent="0.25">
      <c r="A14481" s="57">
        <v>56101532</v>
      </c>
      <c r="B14481" s="58" t="s">
        <v>11912</v>
      </c>
    </row>
    <row r="14482" spans="1:2" x14ac:dyDescent="0.25">
      <c r="A14482" s="57">
        <v>56101533</v>
      </c>
      <c r="B14482" s="58" t="s">
        <v>3536</v>
      </c>
    </row>
    <row r="14483" spans="1:2" x14ac:dyDescent="0.25">
      <c r="A14483" s="57">
        <v>56101535</v>
      </c>
      <c r="B14483" s="58" t="s">
        <v>5253</v>
      </c>
    </row>
    <row r="14484" spans="1:2" x14ac:dyDescent="0.25">
      <c r="A14484" s="57">
        <v>56101536</v>
      </c>
      <c r="B14484" s="58" t="s">
        <v>12511</v>
      </c>
    </row>
    <row r="14485" spans="1:2" x14ac:dyDescent="0.25">
      <c r="A14485" s="57">
        <v>56101537</v>
      </c>
      <c r="B14485" s="58" t="s">
        <v>8436</v>
      </c>
    </row>
    <row r="14486" spans="1:2" x14ac:dyDescent="0.25">
      <c r="A14486" s="57">
        <v>56101538</v>
      </c>
      <c r="B14486" s="58" t="s">
        <v>17695</v>
      </c>
    </row>
    <row r="14487" spans="1:2" x14ac:dyDescent="0.25">
      <c r="A14487" s="57">
        <v>56101539</v>
      </c>
      <c r="B14487" s="58" t="s">
        <v>1783</v>
      </c>
    </row>
    <row r="14488" spans="1:2" x14ac:dyDescent="0.25">
      <c r="A14488" s="57">
        <v>56101540</v>
      </c>
      <c r="B14488" s="58" t="s">
        <v>10195</v>
      </c>
    </row>
    <row r="14489" spans="1:2" x14ac:dyDescent="0.25">
      <c r="A14489" s="57">
        <v>56101541</v>
      </c>
      <c r="B14489" s="58" t="s">
        <v>16553</v>
      </c>
    </row>
    <row r="14490" spans="1:2" x14ac:dyDescent="0.25">
      <c r="A14490" s="57">
        <v>56101601</v>
      </c>
      <c r="B14490" s="58" t="s">
        <v>10641</v>
      </c>
    </row>
    <row r="14491" spans="1:2" x14ac:dyDescent="0.25">
      <c r="A14491" s="57">
        <v>56101602</v>
      </c>
      <c r="B14491" s="58" t="s">
        <v>15759</v>
      </c>
    </row>
    <row r="14492" spans="1:2" x14ac:dyDescent="0.25">
      <c r="A14492" s="57">
        <v>56101603</v>
      </c>
      <c r="B14492" s="58" t="s">
        <v>10120</v>
      </c>
    </row>
    <row r="14493" spans="1:2" x14ac:dyDescent="0.25">
      <c r="A14493" s="57">
        <v>56101604</v>
      </c>
      <c r="B14493" s="58" t="s">
        <v>5205</v>
      </c>
    </row>
    <row r="14494" spans="1:2" x14ac:dyDescent="0.25">
      <c r="A14494" s="57">
        <v>56101605</v>
      </c>
      <c r="B14494" s="58" t="s">
        <v>16441</v>
      </c>
    </row>
    <row r="14495" spans="1:2" x14ac:dyDescent="0.25">
      <c r="A14495" s="57">
        <v>56101606</v>
      </c>
      <c r="B14495" s="58" t="s">
        <v>13340</v>
      </c>
    </row>
    <row r="14496" spans="1:2" x14ac:dyDescent="0.25">
      <c r="A14496" s="57">
        <v>56101607</v>
      </c>
      <c r="B14496" s="58" t="s">
        <v>8669</v>
      </c>
    </row>
    <row r="14497" spans="1:2" x14ac:dyDescent="0.25">
      <c r="A14497" s="57">
        <v>56101608</v>
      </c>
      <c r="B14497" s="58" t="s">
        <v>11413</v>
      </c>
    </row>
    <row r="14498" spans="1:2" x14ac:dyDescent="0.25">
      <c r="A14498" s="57">
        <v>56101701</v>
      </c>
      <c r="B14498" s="58" t="s">
        <v>4002</v>
      </c>
    </row>
    <row r="14499" spans="1:2" x14ac:dyDescent="0.25">
      <c r="A14499" s="57">
        <v>56101702</v>
      </c>
      <c r="B14499" s="58" t="s">
        <v>7376</v>
      </c>
    </row>
    <row r="14500" spans="1:2" x14ac:dyDescent="0.25">
      <c r="A14500" s="57">
        <v>56101703</v>
      </c>
      <c r="B14500" s="58" t="s">
        <v>12486</v>
      </c>
    </row>
    <row r="14501" spans="1:2" x14ac:dyDescent="0.25">
      <c r="A14501" s="57">
        <v>56101704</v>
      </c>
      <c r="B14501" s="58" t="s">
        <v>820</v>
      </c>
    </row>
    <row r="14502" spans="1:2" x14ac:dyDescent="0.25">
      <c r="A14502" s="57">
        <v>56101705</v>
      </c>
      <c r="B14502" s="58" t="s">
        <v>2003</v>
      </c>
    </row>
    <row r="14503" spans="1:2" x14ac:dyDescent="0.25">
      <c r="A14503" s="57">
        <v>56101706</v>
      </c>
      <c r="B14503" s="58" t="s">
        <v>7939</v>
      </c>
    </row>
    <row r="14504" spans="1:2" x14ac:dyDescent="0.25">
      <c r="A14504" s="57">
        <v>56101707</v>
      </c>
      <c r="B14504" s="58" t="s">
        <v>5662</v>
      </c>
    </row>
    <row r="14505" spans="1:2" x14ac:dyDescent="0.25">
      <c r="A14505" s="57">
        <v>56101708</v>
      </c>
      <c r="B14505" s="58" t="s">
        <v>11403</v>
      </c>
    </row>
    <row r="14506" spans="1:2" x14ac:dyDescent="0.25">
      <c r="A14506" s="57">
        <v>56101710</v>
      </c>
      <c r="B14506" s="58" t="s">
        <v>16287</v>
      </c>
    </row>
    <row r="14507" spans="1:2" x14ac:dyDescent="0.25">
      <c r="A14507" s="57">
        <v>56101711</v>
      </c>
      <c r="B14507" s="58" t="s">
        <v>15488</v>
      </c>
    </row>
    <row r="14508" spans="1:2" x14ac:dyDescent="0.25">
      <c r="A14508" s="57">
        <v>56101712</v>
      </c>
      <c r="B14508" s="58" t="s">
        <v>9340</v>
      </c>
    </row>
    <row r="14509" spans="1:2" x14ac:dyDescent="0.25">
      <c r="A14509" s="57">
        <v>56101713</v>
      </c>
      <c r="B14509" s="58" t="s">
        <v>18183</v>
      </c>
    </row>
    <row r="14510" spans="1:2" x14ac:dyDescent="0.25">
      <c r="A14510" s="57">
        <v>56101714</v>
      </c>
      <c r="B14510" s="58" t="s">
        <v>2838</v>
      </c>
    </row>
    <row r="14511" spans="1:2" x14ac:dyDescent="0.25">
      <c r="A14511" s="57">
        <v>56101715</v>
      </c>
      <c r="B14511" s="58" t="s">
        <v>13347</v>
      </c>
    </row>
    <row r="14512" spans="1:2" x14ac:dyDescent="0.25">
      <c r="A14512" s="57">
        <v>56101716</v>
      </c>
      <c r="B14512" s="58" t="s">
        <v>5201</v>
      </c>
    </row>
    <row r="14513" spans="1:2" x14ac:dyDescent="0.25">
      <c r="A14513" s="57">
        <v>56101717</v>
      </c>
      <c r="B14513" s="58" t="s">
        <v>16742</v>
      </c>
    </row>
    <row r="14514" spans="1:2" x14ac:dyDescent="0.25">
      <c r="A14514" s="57">
        <v>56101803</v>
      </c>
      <c r="B14514" s="58" t="s">
        <v>6313</v>
      </c>
    </row>
    <row r="14515" spans="1:2" x14ac:dyDescent="0.25">
      <c r="A14515" s="57">
        <v>56101804</v>
      </c>
      <c r="B14515" s="58" t="s">
        <v>15805</v>
      </c>
    </row>
    <row r="14516" spans="1:2" x14ac:dyDescent="0.25">
      <c r="A14516" s="57">
        <v>56101805</v>
      </c>
      <c r="B14516" s="58" t="s">
        <v>12977</v>
      </c>
    </row>
    <row r="14517" spans="1:2" x14ac:dyDescent="0.25">
      <c r="A14517" s="57">
        <v>56101806</v>
      </c>
      <c r="B14517" s="58" t="s">
        <v>11273</v>
      </c>
    </row>
    <row r="14518" spans="1:2" x14ac:dyDescent="0.25">
      <c r="A14518" s="57">
        <v>56101807</v>
      </c>
      <c r="B14518" s="58" t="s">
        <v>10936</v>
      </c>
    </row>
    <row r="14519" spans="1:2" x14ac:dyDescent="0.25">
      <c r="A14519" s="57">
        <v>56101808</v>
      </c>
      <c r="B14519" s="58" t="s">
        <v>17500</v>
      </c>
    </row>
    <row r="14520" spans="1:2" x14ac:dyDescent="0.25">
      <c r="A14520" s="57">
        <v>56101809</v>
      </c>
      <c r="B14520" s="58" t="s">
        <v>13919</v>
      </c>
    </row>
    <row r="14521" spans="1:2" x14ac:dyDescent="0.25">
      <c r="A14521" s="57">
        <v>56101810</v>
      </c>
      <c r="B14521" s="58" t="s">
        <v>11646</v>
      </c>
    </row>
    <row r="14522" spans="1:2" x14ac:dyDescent="0.25">
      <c r="A14522" s="57">
        <v>56101811</v>
      </c>
      <c r="B14522" s="58" t="s">
        <v>9413</v>
      </c>
    </row>
    <row r="14523" spans="1:2" x14ac:dyDescent="0.25">
      <c r="A14523" s="57">
        <v>56101812</v>
      </c>
      <c r="B14523" s="58" t="s">
        <v>11823</v>
      </c>
    </row>
    <row r="14524" spans="1:2" x14ac:dyDescent="0.25">
      <c r="A14524" s="57">
        <v>56101813</v>
      </c>
      <c r="B14524" s="58" t="s">
        <v>8665</v>
      </c>
    </row>
    <row r="14525" spans="1:2" x14ac:dyDescent="0.25">
      <c r="A14525" s="57">
        <v>56101901</v>
      </c>
      <c r="B14525" s="58" t="s">
        <v>538</v>
      </c>
    </row>
    <row r="14526" spans="1:2" x14ac:dyDescent="0.25">
      <c r="A14526" s="57">
        <v>56101902</v>
      </c>
      <c r="B14526" s="58" t="s">
        <v>10022</v>
      </c>
    </row>
    <row r="14527" spans="1:2" x14ac:dyDescent="0.25">
      <c r="A14527" s="57">
        <v>56101903</v>
      </c>
      <c r="B14527" s="58" t="s">
        <v>14041</v>
      </c>
    </row>
    <row r="14528" spans="1:2" x14ac:dyDescent="0.25">
      <c r="A14528" s="57">
        <v>56101904</v>
      </c>
      <c r="B14528" s="58" t="s">
        <v>9691</v>
      </c>
    </row>
    <row r="14529" spans="1:2" x14ac:dyDescent="0.25">
      <c r="A14529" s="57">
        <v>56101905</v>
      </c>
      <c r="B14529" s="58" t="s">
        <v>916</v>
      </c>
    </row>
    <row r="14530" spans="1:2" x14ac:dyDescent="0.25">
      <c r="A14530" s="57">
        <v>56101906</v>
      </c>
      <c r="B14530" s="58" t="s">
        <v>14880</v>
      </c>
    </row>
    <row r="14531" spans="1:2" x14ac:dyDescent="0.25">
      <c r="A14531" s="57">
        <v>56101907</v>
      </c>
      <c r="B14531" s="58" t="s">
        <v>13304</v>
      </c>
    </row>
    <row r="14532" spans="1:2" x14ac:dyDescent="0.25">
      <c r="A14532" s="57">
        <v>56111501</v>
      </c>
      <c r="B14532" s="58" t="s">
        <v>8927</v>
      </c>
    </row>
    <row r="14533" spans="1:2" x14ac:dyDescent="0.25">
      <c r="A14533" s="57">
        <v>56111502</v>
      </c>
      <c r="B14533" s="58" t="s">
        <v>18376</v>
      </c>
    </row>
    <row r="14534" spans="1:2" x14ac:dyDescent="0.25">
      <c r="A14534" s="57">
        <v>56111503</v>
      </c>
      <c r="B14534" s="58" t="s">
        <v>10532</v>
      </c>
    </row>
    <row r="14535" spans="1:2" x14ac:dyDescent="0.25">
      <c r="A14535" s="57">
        <v>56111504</v>
      </c>
      <c r="B14535" s="58" t="s">
        <v>13830</v>
      </c>
    </row>
    <row r="14536" spans="1:2" x14ac:dyDescent="0.25">
      <c r="A14536" s="57">
        <v>56111505</v>
      </c>
      <c r="B14536" s="58" t="s">
        <v>1561</v>
      </c>
    </row>
    <row r="14537" spans="1:2" x14ac:dyDescent="0.25">
      <c r="A14537" s="57">
        <v>56111506</v>
      </c>
      <c r="B14537" s="58" t="s">
        <v>913</v>
      </c>
    </row>
    <row r="14538" spans="1:2" x14ac:dyDescent="0.25">
      <c r="A14538" s="57">
        <v>56111507</v>
      </c>
      <c r="B14538" s="58" t="s">
        <v>8763</v>
      </c>
    </row>
    <row r="14539" spans="1:2" x14ac:dyDescent="0.25">
      <c r="A14539" s="57">
        <v>56111508</v>
      </c>
      <c r="B14539" s="58" t="s">
        <v>9818</v>
      </c>
    </row>
    <row r="14540" spans="1:2" x14ac:dyDescent="0.25">
      <c r="A14540" s="57">
        <v>56111509</v>
      </c>
      <c r="B14540" s="58" t="s">
        <v>17625</v>
      </c>
    </row>
    <row r="14541" spans="1:2" x14ac:dyDescent="0.25">
      <c r="A14541" s="57">
        <v>56111510</v>
      </c>
      <c r="B14541" s="58" t="s">
        <v>119</v>
      </c>
    </row>
    <row r="14542" spans="1:2" x14ac:dyDescent="0.25">
      <c r="A14542" s="57">
        <v>56111511</v>
      </c>
      <c r="B14542" s="58" t="s">
        <v>11181</v>
      </c>
    </row>
    <row r="14543" spans="1:2" x14ac:dyDescent="0.25">
      <c r="A14543" s="57">
        <v>56111512</v>
      </c>
      <c r="B14543" s="58" t="s">
        <v>3726</v>
      </c>
    </row>
    <row r="14544" spans="1:2" x14ac:dyDescent="0.25">
      <c r="A14544" s="57">
        <v>56111513</v>
      </c>
      <c r="B14544" s="58" t="s">
        <v>2532</v>
      </c>
    </row>
    <row r="14545" spans="1:2" x14ac:dyDescent="0.25">
      <c r="A14545" s="57">
        <v>56111514</v>
      </c>
      <c r="B14545" s="58" t="s">
        <v>8218</v>
      </c>
    </row>
    <row r="14546" spans="1:2" x14ac:dyDescent="0.25">
      <c r="A14546" s="57">
        <v>56111601</v>
      </c>
      <c r="B14546" s="58" t="s">
        <v>6225</v>
      </c>
    </row>
    <row r="14547" spans="1:2" x14ac:dyDescent="0.25">
      <c r="A14547" s="57">
        <v>56111602</v>
      </c>
      <c r="B14547" s="58" t="s">
        <v>2593</v>
      </c>
    </row>
    <row r="14548" spans="1:2" x14ac:dyDescent="0.25">
      <c r="A14548" s="57">
        <v>56111603</v>
      </c>
      <c r="B14548" s="58" t="s">
        <v>10081</v>
      </c>
    </row>
    <row r="14549" spans="1:2" x14ac:dyDescent="0.25">
      <c r="A14549" s="57">
        <v>56111604</v>
      </c>
      <c r="B14549" s="58" t="s">
        <v>17642</v>
      </c>
    </row>
    <row r="14550" spans="1:2" x14ac:dyDescent="0.25">
      <c r="A14550" s="57">
        <v>56111605</v>
      </c>
      <c r="B14550" s="58" t="s">
        <v>14774</v>
      </c>
    </row>
    <row r="14551" spans="1:2" x14ac:dyDescent="0.25">
      <c r="A14551" s="57">
        <v>56111606</v>
      </c>
      <c r="B14551" s="58" t="s">
        <v>8046</v>
      </c>
    </row>
    <row r="14552" spans="1:2" x14ac:dyDescent="0.25">
      <c r="A14552" s="57">
        <v>56111701</v>
      </c>
      <c r="B14552" s="58" t="s">
        <v>14823</v>
      </c>
    </row>
    <row r="14553" spans="1:2" x14ac:dyDescent="0.25">
      <c r="A14553" s="57">
        <v>56111702</v>
      </c>
      <c r="B14553" s="58" t="s">
        <v>1131</v>
      </c>
    </row>
    <row r="14554" spans="1:2" x14ac:dyDescent="0.25">
      <c r="A14554" s="57">
        <v>56111703</v>
      </c>
      <c r="B14554" s="58" t="s">
        <v>10504</v>
      </c>
    </row>
    <row r="14555" spans="1:2" x14ac:dyDescent="0.25">
      <c r="A14555" s="57">
        <v>56111704</v>
      </c>
      <c r="B14555" s="58" t="s">
        <v>18442</v>
      </c>
    </row>
    <row r="14556" spans="1:2" x14ac:dyDescent="0.25">
      <c r="A14556" s="57">
        <v>56111705</v>
      </c>
      <c r="B14556" s="58" t="s">
        <v>12181</v>
      </c>
    </row>
    <row r="14557" spans="1:2" x14ac:dyDescent="0.25">
      <c r="A14557" s="57">
        <v>56111706</v>
      </c>
      <c r="B14557" s="58" t="s">
        <v>12</v>
      </c>
    </row>
    <row r="14558" spans="1:2" x14ac:dyDescent="0.25">
      <c r="A14558" s="57">
        <v>56111707</v>
      </c>
      <c r="B14558" s="58" t="s">
        <v>14819</v>
      </c>
    </row>
    <row r="14559" spans="1:2" x14ac:dyDescent="0.25">
      <c r="A14559" s="57">
        <v>56111801</v>
      </c>
      <c r="B14559" s="58" t="s">
        <v>6786</v>
      </c>
    </row>
    <row r="14560" spans="1:2" x14ac:dyDescent="0.25">
      <c r="A14560" s="57">
        <v>56111802</v>
      </c>
      <c r="B14560" s="58" t="s">
        <v>15348</v>
      </c>
    </row>
    <row r="14561" spans="1:2" x14ac:dyDescent="0.25">
      <c r="A14561" s="57">
        <v>56111803</v>
      </c>
      <c r="B14561" s="58" t="s">
        <v>12608</v>
      </c>
    </row>
    <row r="14562" spans="1:2" x14ac:dyDescent="0.25">
      <c r="A14562" s="57">
        <v>56111804</v>
      </c>
      <c r="B14562" s="58" t="s">
        <v>2817</v>
      </c>
    </row>
    <row r="14563" spans="1:2" x14ac:dyDescent="0.25">
      <c r="A14563" s="57">
        <v>56111805</v>
      </c>
      <c r="B14563" s="58" t="s">
        <v>4972</v>
      </c>
    </row>
    <row r="14564" spans="1:2" x14ac:dyDescent="0.25">
      <c r="A14564" s="57">
        <v>56111901</v>
      </c>
      <c r="B14564" s="58" t="s">
        <v>1965</v>
      </c>
    </row>
    <row r="14565" spans="1:2" x14ac:dyDescent="0.25">
      <c r="A14565" s="57">
        <v>56111902</v>
      </c>
      <c r="B14565" s="58" t="s">
        <v>8903</v>
      </c>
    </row>
    <row r="14566" spans="1:2" x14ac:dyDescent="0.25">
      <c r="A14566" s="57">
        <v>56111903</v>
      </c>
      <c r="B14566" s="58" t="s">
        <v>13578</v>
      </c>
    </row>
    <row r="14567" spans="1:2" x14ac:dyDescent="0.25">
      <c r="A14567" s="57">
        <v>56111904</v>
      </c>
      <c r="B14567" s="58" t="s">
        <v>14628</v>
      </c>
    </row>
    <row r="14568" spans="1:2" x14ac:dyDescent="0.25">
      <c r="A14568" s="57">
        <v>56111905</v>
      </c>
      <c r="B14568" s="58" t="s">
        <v>6539</v>
      </c>
    </row>
    <row r="14569" spans="1:2" x14ac:dyDescent="0.25">
      <c r="A14569" s="57">
        <v>56111906</v>
      </c>
      <c r="B14569" s="58" t="s">
        <v>3136</v>
      </c>
    </row>
    <row r="14570" spans="1:2" x14ac:dyDescent="0.25">
      <c r="A14570" s="57">
        <v>56111907</v>
      </c>
      <c r="B14570" s="58" t="s">
        <v>6600</v>
      </c>
    </row>
    <row r="14571" spans="1:2" x14ac:dyDescent="0.25">
      <c r="A14571" s="57">
        <v>56112001</v>
      </c>
      <c r="B14571" s="58" t="s">
        <v>14854</v>
      </c>
    </row>
    <row r="14572" spans="1:2" x14ac:dyDescent="0.25">
      <c r="A14572" s="57">
        <v>56112002</v>
      </c>
      <c r="B14572" s="58" t="s">
        <v>17753</v>
      </c>
    </row>
    <row r="14573" spans="1:2" x14ac:dyDescent="0.25">
      <c r="A14573" s="57">
        <v>56112003</v>
      </c>
      <c r="B14573" s="58" t="s">
        <v>6284</v>
      </c>
    </row>
    <row r="14574" spans="1:2" x14ac:dyDescent="0.25">
      <c r="A14574" s="57">
        <v>56112004</v>
      </c>
      <c r="B14574" s="58" t="s">
        <v>16285</v>
      </c>
    </row>
    <row r="14575" spans="1:2" x14ac:dyDescent="0.25">
      <c r="A14575" s="57">
        <v>56112005</v>
      </c>
      <c r="B14575" s="58" t="s">
        <v>2584</v>
      </c>
    </row>
    <row r="14576" spans="1:2" x14ac:dyDescent="0.25">
      <c r="A14576" s="57">
        <v>56112101</v>
      </c>
      <c r="B14576" s="58" t="s">
        <v>16202</v>
      </c>
    </row>
    <row r="14577" spans="1:2" x14ac:dyDescent="0.25">
      <c r="A14577" s="57">
        <v>56112102</v>
      </c>
      <c r="B14577" s="58" t="s">
        <v>3448</v>
      </c>
    </row>
    <row r="14578" spans="1:2" x14ac:dyDescent="0.25">
      <c r="A14578" s="57">
        <v>56112103</v>
      </c>
      <c r="B14578" s="58" t="s">
        <v>14583</v>
      </c>
    </row>
    <row r="14579" spans="1:2" x14ac:dyDescent="0.25">
      <c r="A14579" s="57">
        <v>56112104</v>
      </c>
      <c r="B14579" s="58" t="s">
        <v>16021</v>
      </c>
    </row>
    <row r="14580" spans="1:2" x14ac:dyDescent="0.25">
      <c r="A14580" s="57">
        <v>56112105</v>
      </c>
      <c r="B14580" s="58" t="s">
        <v>15121</v>
      </c>
    </row>
    <row r="14581" spans="1:2" x14ac:dyDescent="0.25">
      <c r="A14581" s="57">
        <v>56112106</v>
      </c>
      <c r="B14581" s="58" t="s">
        <v>11726</v>
      </c>
    </row>
    <row r="14582" spans="1:2" x14ac:dyDescent="0.25">
      <c r="A14582" s="57">
        <v>56112107</v>
      </c>
      <c r="B14582" s="58" t="s">
        <v>3384</v>
      </c>
    </row>
    <row r="14583" spans="1:2" x14ac:dyDescent="0.25">
      <c r="A14583" s="57">
        <v>56112108</v>
      </c>
      <c r="B14583" s="58" t="s">
        <v>4464</v>
      </c>
    </row>
    <row r="14584" spans="1:2" x14ac:dyDescent="0.25">
      <c r="A14584" s="57">
        <v>56112109</v>
      </c>
      <c r="B14584" s="58" t="s">
        <v>13051</v>
      </c>
    </row>
    <row r="14585" spans="1:2" x14ac:dyDescent="0.25">
      <c r="A14585" s="57">
        <v>56112110</v>
      </c>
      <c r="B14585" s="58" t="s">
        <v>13392</v>
      </c>
    </row>
    <row r="14586" spans="1:2" x14ac:dyDescent="0.25">
      <c r="A14586" s="57">
        <v>56121001</v>
      </c>
      <c r="B14586" s="58" t="s">
        <v>5576</v>
      </c>
    </row>
    <row r="14587" spans="1:2" x14ac:dyDescent="0.25">
      <c r="A14587" s="57">
        <v>56121002</v>
      </c>
      <c r="B14587" s="58" t="s">
        <v>15830</v>
      </c>
    </row>
    <row r="14588" spans="1:2" x14ac:dyDescent="0.25">
      <c r="A14588" s="57">
        <v>56121003</v>
      </c>
      <c r="B14588" s="58" t="s">
        <v>12561</v>
      </c>
    </row>
    <row r="14589" spans="1:2" x14ac:dyDescent="0.25">
      <c r="A14589" s="57">
        <v>56121004</v>
      </c>
      <c r="B14589" s="58" t="s">
        <v>12216</v>
      </c>
    </row>
    <row r="14590" spans="1:2" x14ac:dyDescent="0.25">
      <c r="A14590" s="57">
        <v>56121005</v>
      </c>
      <c r="B14590" s="58" t="s">
        <v>15277</v>
      </c>
    </row>
    <row r="14591" spans="1:2" x14ac:dyDescent="0.25">
      <c r="A14591" s="57">
        <v>56121006</v>
      </c>
      <c r="B14591" s="58" t="s">
        <v>4966</v>
      </c>
    </row>
    <row r="14592" spans="1:2" x14ac:dyDescent="0.25">
      <c r="A14592" s="57">
        <v>56121007</v>
      </c>
      <c r="B14592" s="58" t="s">
        <v>3382</v>
      </c>
    </row>
    <row r="14593" spans="1:2" x14ac:dyDescent="0.25">
      <c r="A14593" s="57">
        <v>56121008</v>
      </c>
      <c r="B14593" s="58" t="s">
        <v>13122</v>
      </c>
    </row>
    <row r="14594" spans="1:2" x14ac:dyDescent="0.25">
      <c r="A14594" s="57">
        <v>56121009</v>
      </c>
      <c r="B14594" s="58" t="s">
        <v>14668</v>
      </c>
    </row>
    <row r="14595" spans="1:2" x14ac:dyDescent="0.25">
      <c r="A14595" s="57">
        <v>56121010</v>
      </c>
      <c r="B14595" s="58" t="s">
        <v>16483</v>
      </c>
    </row>
    <row r="14596" spans="1:2" x14ac:dyDescent="0.25">
      <c r="A14596" s="57">
        <v>56121011</v>
      </c>
      <c r="B14596" s="58" t="s">
        <v>8555</v>
      </c>
    </row>
    <row r="14597" spans="1:2" x14ac:dyDescent="0.25">
      <c r="A14597" s="57">
        <v>56121012</v>
      </c>
      <c r="B14597" s="58" t="s">
        <v>18803</v>
      </c>
    </row>
    <row r="14598" spans="1:2" x14ac:dyDescent="0.25">
      <c r="A14598" s="57">
        <v>56121014</v>
      </c>
      <c r="B14598" s="58" t="s">
        <v>11733</v>
      </c>
    </row>
    <row r="14599" spans="1:2" x14ac:dyDescent="0.25">
      <c r="A14599" s="57">
        <v>56121101</v>
      </c>
      <c r="B14599" s="58" t="s">
        <v>10774</v>
      </c>
    </row>
    <row r="14600" spans="1:2" x14ac:dyDescent="0.25">
      <c r="A14600" s="57">
        <v>56121102</v>
      </c>
      <c r="B14600" s="58" t="s">
        <v>6862</v>
      </c>
    </row>
    <row r="14601" spans="1:2" x14ac:dyDescent="0.25">
      <c r="A14601" s="57">
        <v>56121201</v>
      </c>
      <c r="B14601" s="58" t="s">
        <v>1436</v>
      </c>
    </row>
    <row r="14602" spans="1:2" x14ac:dyDescent="0.25">
      <c r="A14602" s="57">
        <v>56121301</v>
      </c>
      <c r="B14602" s="58" t="s">
        <v>18165</v>
      </c>
    </row>
    <row r="14603" spans="1:2" x14ac:dyDescent="0.25">
      <c r="A14603" s="57">
        <v>56121302</v>
      </c>
      <c r="B14603" s="58" t="s">
        <v>1061</v>
      </c>
    </row>
    <row r="14604" spans="1:2" x14ac:dyDescent="0.25">
      <c r="A14604" s="57">
        <v>56121303</v>
      </c>
      <c r="B14604" s="58" t="s">
        <v>9453</v>
      </c>
    </row>
    <row r="14605" spans="1:2" x14ac:dyDescent="0.25">
      <c r="A14605" s="57">
        <v>56121304</v>
      </c>
      <c r="B14605" s="58" t="s">
        <v>317</v>
      </c>
    </row>
    <row r="14606" spans="1:2" x14ac:dyDescent="0.25">
      <c r="A14606" s="57">
        <v>56121401</v>
      </c>
      <c r="B14606" s="58" t="s">
        <v>3797</v>
      </c>
    </row>
    <row r="14607" spans="1:2" x14ac:dyDescent="0.25">
      <c r="A14607" s="57">
        <v>56121402</v>
      </c>
      <c r="B14607" s="58" t="s">
        <v>15763</v>
      </c>
    </row>
    <row r="14608" spans="1:2" x14ac:dyDescent="0.25">
      <c r="A14608" s="57">
        <v>56121403</v>
      </c>
      <c r="B14608" s="58" t="s">
        <v>14250</v>
      </c>
    </row>
    <row r="14609" spans="1:2" x14ac:dyDescent="0.25">
      <c r="A14609" s="57">
        <v>56121501</v>
      </c>
      <c r="B14609" s="58" t="s">
        <v>8982</v>
      </c>
    </row>
    <row r="14610" spans="1:2" x14ac:dyDescent="0.25">
      <c r="A14610" s="57">
        <v>56121502</v>
      </c>
      <c r="B14610" s="58" t="s">
        <v>17388</v>
      </c>
    </row>
    <row r="14611" spans="1:2" x14ac:dyDescent="0.25">
      <c r="A14611" s="57">
        <v>56121503</v>
      </c>
      <c r="B14611" s="58" t="s">
        <v>15090</v>
      </c>
    </row>
    <row r="14612" spans="1:2" x14ac:dyDescent="0.25">
      <c r="A14612" s="57">
        <v>56121504</v>
      </c>
      <c r="B14612" s="58" t="s">
        <v>17433</v>
      </c>
    </row>
    <row r="14613" spans="1:2" x14ac:dyDescent="0.25">
      <c r="A14613" s="57">
        <v>56121505</v>
      </c>
      <c r="B14613" s="58" t="s">
        <v>15367</v>
      </c>
    </row>
    <row r="14614" spans="1:2" x14ac:dyDescent="0.25">
      <c r="A14614" s="57">
        <v>56121506</v>
      </c>
      <c r="B14614" s="58" t="s">
        <v>13040</v>
      </c>
    </row>
    <row r="14615" spans="1:2" x14ac:dyDescent="0.25">
      <c r="A14615" s="57">
        <v>56121507</v>
      </c>
      <c r="B14615" s="58" t="s">
        <v>12399</v>
      </c>
    </row>
    <row r="14616" spans="1:2" x14ac:dyDescent="0.25">
      <c r="A14616" s="57">
        <v>56121508</v>
      </c>
      <c r="B14616" s="58" t="s">
        <v>7467</v>
      </c>
    </row>
    <row r="14617" spans="1:2" x14ac:dyDescent="0.25">
      <c r="A14617" s="57">
        <v>56121509</v>
      </c>
      <c r="B14617" s="58" t="s">
        <v>7529</v>
      </c>
    </row>
    <row r="14618" spans="1:2" x14ac:dyDescent="0.25">
      <c r="A14618" s="57">
        <v>56121601</v>
      </c>
      <c r="B14618" s="58" t="s">
        <v>8051</v>
      </c>
    </row>
    <row r="14619" spans="1:2" x14ac:dyDescent="0.25">
      <c r="A14619" s="57">
        <v>56121602</v>
      </c>
      <c r="B14619" s="58" t="s">
        <v>6117</v>
      </c>
    </row>
    <row r="14620" spans="1:2" x14ac:dyDescent="0.25">
      <c r="A14620" s="57">
        <v>56121603</v>
      </c>
      <c r="B14620" s="58" t="s">
        <v>4823</v>
      </c>
    </row>
    <row r="14621" spans="1:2" x14ac:dyDescent="0.25">
      <c r="A14621" s="57">
        <v>56121604</v>
      </c>
      <c r="B14621" s="58" t="s">
        <v>16549</v>
      </c>
    </row>
    <row r="14622" spans="1:2" x14ac:dyDescent="0.25">
      <c r="A14622" s="57">
        <v>56121605</v>
      </c>
      <c r="B14622" s="58" t="s">
        <v>9153</v>
      </c>
    </row>
    <row r="14623" spans="1:2" x14ac:dyDescent="0.25">
      <c r="A14623" s="57">
        <v>56121606</v>
      </c>
      <c r="B14623" s="58" t="s">
        <v>5262</v>
      </c>
    </row>
    <row r="14624" spans="1:2" x14ac:dyDescent="0.25">
      <c r="A14624" s="57">
        <v>56121607</v>
      </c>
      <c r="B14624" s="58" t="s">
        <v>3467</v>
      </c>
    </row>
    <row r="14625" spans="1:2" x14ac:dyDescent="0.25">
      <c r="A14625" s="57">
        <v>56121608</v>
      </c>
      <c r="B14625" s="58" t="s">
        <v>16189</v>
      </c>
    </row>
    <row r="14626" spans="1:2" x14ac:dyDescent="0.25">
      <c r="A14626" s="57">
        <v>56121609</v>
      </c>
      <c r="B14626" s="58" t="s">
        <v>5505</v>
      </c>
    </row>
    <row r="14627" spans="1:2" x14ac:dyDescent="0.25">
      <c r="A14627" s="57">
        <v>56121610</v>
      </c>
      <c r="B14627" s="58" t="s">
        <v>10378</v>
      </c>
    </row>
    <row r="14628" spans="1:2" x14ac:dyDescent="0.25">
      <c r="A14628" s="57">
        <v>56121701</v>
      </c>
      <c r="B14628" s="58" t="s">
        <v>8782</v>
      </c>
    </row>
    <row r="14629" spans="1:2" x14ac:dyDescent="0.25">
      <c r="A14629" s="57">
        <v>56121702</v>
      </c>
      <c r="B14629" s="58" t="s">
        <v>9339</v>
      </c>
    </row>
    <row r="14630" spans="1:2" x14ac:dyDescent="0.25">
      <c r="A14630" s="57">
        <v>56121703</v>
      </c>
      <c r="B14630" s="58" t="s">
        <v>18821</v>
      </c>
    </row>
    <row r="14631" spans="1:2" x14ac:dyDescent="0.25">
      <c r="A14631" s="57">
        <v>56121704</v>
      </c>
      <c r="B14631" s="58" t="s">
        <v>10193</v>
      </c>
    </row>
    <row r="14632" spans="1:2" x14ac:dyDescent="0.25">
      <c r="A14632" s="57">
        <v>56121801</v>
      </c>
      <c r="B14632" s="58" t="s">
        <v>11013</v>
      </c>
    </row>
    <row r="14633" spans="1:2" x14ac:dyDescent="0.25">
      <c r="A14633" s="57">
        <v>56121802</v>
      </c>
      <c r="B14633" s="58" t="s">
        <v>7609</v>
      </c>
    </row>
    <row r="14634" spans="1:2" x14ac:dyDescent="0.25">
      <c r="A14634" s="57">
        <v>56121803</v>
      </c>
      <c r="B14634" s="58" t="s">
        <v>4774</v>
      </c>
    </row>
    <row r="14635" spans="1:2" x14ac:dyDescent="0.25">
      <c r="A14635" s="57">
        <v>56121804</v>
      </c>
      <c r="B14635" s="58" t="s">
        <v>7017</v>
      </c>
    </row>
    <row r="14636" spans="1:2" x14ac:dyDescent="0.25">
      <c r="A14636" s="57">
        <v>56121805</v>
      </c>
      <c r="B14636" s="58" t="s">
        <v>11991</v>
      </c>
    </row>
    <row r="14637" spans="1:2" x14ac:dyDescent="0.25">
      <c r="A14637" s="57">
        <v>56121901</v>
      </c>
      <c r="B14637" s="58" t="s">
        <v>3191</v>
      </c>
    </row>
    <row r="14638" spans="1:2" x14ac:dyDescent="0.25">
      <c r="A14638" s="57">
        <v>56122001</v>
      </c>
      <c r="B14638" s="58" t="s">
        <v>9911</v>
      </c>
    </row>
    <row r="14639" spans="1:2" x14ac:dyDescent="0.25">
      <c r="A14639" s="57">
        <v>56122002</v>
      </c>
      <c r="B14639" s="58" t="s">
        <v>18399</v>
      </c>
    </row>
    <row r="14640" spans="1:2" x14ac:dyDescent="0.25">
      <c r="A14640" s="57">
        <v>56122003</v>
      </c>
      <c r="B14640" s="58" t="s">
        <v>12539</v>
      </c>
    </row>
    <row r="14641" spans="1:2" x14ac:dyDescent="0.25">
      <c r="A14641" s="57">
        <v>56122004</v>
      </c>
      <c r="B14641" s="58" t="s">
        <v>6016</v>
      </c>
    </row>
    <row r="14642" spans="1:2" x14ac:dyDescent="0.25">
      <c r="A14642" s="57">
        <v>60101001</v>
      </c>
      <c r="B14642" s="58" t="s">
        <v>9498</v>
      </c>
    </row>
    <row r="14643" spans="1:2" x14ac:dyDescent="0.25">
      <c r="A14643" s="57">
        <v>60101002</v>
      </c>
      <c r="B14643" s="58" t="s">
        <v>17745</v>
      </c>
    </row>
    <row r="14644" spans="1:2" x14ac:dyDescent="0.25">
      <c r="A14644" s="57">
        <v>60101003</v>
      </c>
      <c r="B14644" s="58" t="s">
        <v>17628</v>
      </c>
    </row>
    <row r="14645" spans="1:2" x14ac:dyDescent="0.25">
      <c r="A14645" s="57">
        <v>60101004</v>
      </c>
      <c r="B14645" s="58" t="s">
        <v>10753</v>
      </c>
    </row>
    <row r="14646" spans="1:2" x14ac:dyDescent="0.25">
      <c r="A14646" s="57">
        <v>60101005</v>
      </c>
      <c r="B14646" s="58" t="s">
        <v>852</v>
      </c>
    </row>
    <row r="14647" spans="1:2" x14ac:dyDescent="0.25">
      <c r="A14647" s="57">
        <v>60101006</v>
      </c>
      <c r="B14647" s="58" t="s">
        <v>15331</v>
      </c>
    </row>
    <row r="14648" spans="1:2" x14ac:dyDescent="0.25">
      <c r="A14648" s="57">
        <v>60101007</v>
      </c>
      <c r="B14648" s="58" t="s">
        <v>7456</v>
      </c>
    </row>
    <row r="14649" spans="1:2" x14ac:dyDescent="0.25">
      <c r="A14649" s="57">
        <v>60101008</v>
      </c>
      <c r="B14649" s="58" t="s">
        <v>5459</v>
      </c>
    </row>
    <row r="14650" spans="1:2" x14ac:dyDescent="0.25">
      <c r="A14650" s="57">
        <v>60101009</v>
      </c>
      <c r="B14650" s="58" t="s">
        <v>7086</v>
      </c>
    </row>
    <row r="14651" spans="1:2" x14ac:dyDescent="0.25">
      <c r="A14651" s="57">
        <v>60101010</v>
      </c>
      <c r="B14651" s="58" t="s">
        <v>16832</v>
      </c>
    </row>
    <row r="14652" spans="1:2" x14ac:dyDescent="0.25">
      <c r="A14652" s="57">
        <v>60101101</v>
      </c>
      <c r="B14652" s="58" t="s">
        <v>14417</v>
      </c>
    </row>
    <row r="14653" spans="1:2" x14ac:dyDescent="0.25">
      <c r="A14653" s="57">
        <v>60101102</v>
      </c>
      <c r="B14653" s="58" t="s">
        <v>14443</v>
      </c>
    </row>
    <row r="14654" spans="1:2" x14ac:dyDescent="0.25">
      <c r="A14654" s="57">
        <v>60101103</v>
      </c>
      <c r="B14654" s="58" t="s">
        <v>6145</v>
      </c>
    </row>
    <row r="14655" spans="1:2" x14ac:dyDescent="0.25">
      <c r="A14655" s="57">
        <v>60101104</v>
      </c>
      <c r="B14655" s="58" t="s">
        <v>4273</v>
      </c>
    </row>
    <row r="14656" spans="1:2" x14ac:dyDescent="0.25">
      <c r="A14656" s="57">
        <v>60101201</v>
      </c>
      <c r="B14656" s="58" t="s">
        <v>9081</v>
      </c>
    </row>
    <row r="14657" spans="1:2" x14ac:dyDescent="0.25">
      <c r="A14657" s="57">
        <v>60101202</v>
      </c>
      <c r="B14657" s="58" t="s">
        <v>17602</v>
      </c>
    </row>
    <row r="14658" spans="1:2" x14ac:dyDescent="0.25">
      <c r="A14658" s="57">
        <v>60101203</v>
      </c>
      <c r="B14658" s="58" t="s">
        <v>16651</v>
      </c>
    </row>
    <row r="14659" spans="1:2" x14ac:dyDescent="0.25">
      <c r="A14659" s="57">
        <v>60101204</v>
      </c>
      <c r="B14659" s="58" t="s">
        <v>7514</v>
      </c>
    </row>
    <row r="14660" spans="1:2" x14ac:dyDescent="0.25">
      <c r="A14660" s="57">
        <v>60101205</v>
      </c>
      <c r="B14660" s="58" t="s">
        <v>12300</v>
      </c>
    </row>
    <row r="14661" spans="1:2" x14ac:dyDescent="0.25">
      <c r="A14661" s="57">
        <v>60101301</v>
      </c>
      <c r="B14661" s="58" t="s">
        <v>2073</v>
      </c>
    </row>
    <row r="14662" spans="1:2" x14ac:dyDescent="0.25">
      <c r="A14662" s="57">
        <v>60101302</v>
      </c>
      <c r="B14662" s="58" t="s">
        <v>6210</v>
      </c>
    </row>
    <row r="14663" spans="1:2" x14ac:dyDescent="0.25">
      <c r="A14663" s="57">
        <v>60101304</v>
      </c>
      <c r="B14663" s="58" t="s">
        <v>9567</v>
      </c>
    </row>
    <row r="14664" spans="1:2" x14ac:dyDescent="0.25">
      <c r="A14664" s="57">
        <v>60101305</v>
      </c>
      <c r="B14664" s="58" t="s">
        <v>2152</v>
      </c>
    </row>
    <row r="14665" spans="1:2" x14ac:dyDescent="0.25">
      <c r="A14665" s="57">
        <v>60101306</v>
      </c>
      <c r="B14665" s="58" t="s">
        <v>7491</v>
      </c>
    </row>
    <row r="14666" spans="1:2" x14ac:dyDescent="0.25">
      <c r="A14666" s="57">
        <v>60101307</v>
      </c>
      <c r="B14666" s="58" t="s">
        <v>17645</v>
      </c>
    </row>
    <row r="14667" spans="1:2" x14ac:dyDescent="0.25">
      <c r="A14667" s="57">
        <v>60101308</v>
      </c>
      <c r="B14667" s="58" t="s">
        <v>5787</v>
      </c>
    </row>
    <row r="14668" spans="1:2" x14ac:dyDescent="0.25">
      <c r="A14668" s="57">
        <v>60101309</v>
      </c>
      <c r="B14668" s="58" t="s">
        <v>15745</v>
      </c>
    </row>
    <row r="14669" spans="1:2" x14ac:dyDescent="0.25">
      <c r="A14669" s="57">
        <v>60101310</v>
      </c>
      <c r="B14669" s="58" t="s">
        <v>16525</v>
      </c>
    </row>
    <row r="14670" spans="1:2" x14ac:dyDescent="0.25">
      <c r="A14670" s="57">
        <v>60101311</v>
      </c>
      <c r="B14670" s="58" t="s">
        <v>5120</v>
      </c>
    </row>
    <row r="14671" spans="1:2" x14ac:dyDescent="0.25">
      <c r="A14671" s="57">
        <v>60101312</v>
      </c>
      <c r="B14671" s="58" t="s">
        <v>12912</v>
      </c>
    </row>
    <row r="14672" spans="1:2" x14ac:dyDescent="0.25">
      <c r="A14672" s="57">
        <v>60101313</v>
      </c>
      <c r="B14672" s="58" t="s">
        <v>9456</v>
      </c>
    </row>
    <row r="14673" spans="1:2" x14ac:dyDescent="0.25">
      <c r="A14673" s="57">
        <v>60101314</v>
      </c>
      <c r="B14673" s="58" t="s">
        <v>13285</v>
      </c>
    </row>
    <row r="14674" spans="1:2" x14ac:dyDescent="0.25">
      <c r="A14674" s="57">
        <v>60101315</v>
      </c>
      <c r="B14674" s="58" t="s">
        <v>17425</v>
      </c>
    </row>
    <row r="14675" spans="1:2" x14ac:dyDescent="0.25">
      <c r="A14675" s="57">
        <v>60101316</v>
      </c>
      <c r="B14675" s="58" t="s">
        <v>13094</v>
      </c>
    </row>
    <row r="14676" spans="1:2" x14ac:dyDescent="0.25">
      <c r="A14676" s="57">
        <v>60101317</v>
      </c>
      <c r="B14676" s="58" t="s">
        <v>3110</v>
      </c>
    </row>
    <row r="14677" spans="1:2" x14ac:dyDescent="0.25">
      <c r="A14677" s="57">
        <v>60101318</v>
      </c>
      <c r="B14677" s="58" t="s">
        <v>11066</v>
      </c>
    </row>
    <row r="14678" spans="1:2" x14ac:dyDescent="0.25">
      <c r="A14678" s="57">
        <v>60101319</v>
      </c>
      <c r="B14678" s="58" t="s">
        <v>13687</v>
      </c>
    </row>
    <row r="14679" spans="1:2" x14ac:dyDescent="0.25">
      <c r="A14679" s="57">
        <v>60101320</v>
      </c>
      <c r="B14679" s="58" t="s">
        <v>2949</v>
      </c>
    </row>
    <row r="14680" spans="1:2" x14ac:dyDescent="0.25">
      <c r="A14680" s="57">
        <v>60101321</v>
      </c>
      <c r="B14680" s="58" t="s">
        <v>12555</v>
      </c>
    </row>
    <row r="14681" spans="1:2" x14ac:dyDescent="0.25">
      <c r="A14681" s="57">
        <v>60101322</v>
      </c>
      <c r="B14681" s="58" t="s">
        <v>6945</v>
      </c>
    </row>
    <row r="14682" spans="1:2" x14ac:dyDescent="0.25">
      <c r="A14682" s="57">
        <v>60101323</v>
      </c>
      <c r="B14682" s="58" t="s">
        <v>1575</v>
      </c>
    </row>
    <row r="14683" spans="1:2" x14ac:dyDescent="0.25">
      <c r="A14683" s="57">
        <v>60101324</v>
      </c>
      <c r="B14683" s="58" t="s">
        <v>4786</v>
      </c>
    </row>
    <row r="14684" spans="1:2" x14ac:dyDescent="0.25">
      <c r="A14684" s="57">
        <v>60101325</v>
      </c>
      <c r="B14684" s="58" t="s">
        <v>10422</v>
      </c>
    </row>
    <row r="14685" spans="1:2" x14ac:dyDescent="0.25">
      <c r="A14685" s="57">
        <v>60101326</v>
      </c>
      <c r="B14685" s="58" t="s">
        <v>15330</v>
      </c>
    </row>
    <row r="14686" spans="1:2" x14ac:dyDescent="0.25">
      <c r="A14686" s="57">
        <v>60101327</v>
      </c>
      <c r="B14686" s="58" t="s">
        <v>1938</v>
      </c>
    </row>
    <row r="14687" spans="1:2" x14ac:dyDescent="0.25">
      <c r="A14687" s="57">
        <v>60101328</v>
      </c>
      <c r="B14687" s="58" t="s">
        <v>5358</v>
      </c>
    </row>
    <row r="14688" spans="1:2" x14ac:dyDescent="0.25">
      <c r="A14688" s="57">
        <v>60101329</v>
      </c>
      <c r="B14688" s="58" t="s">
        <v>13250</v>
      </c>
    </row>
    <row r="14689" spans="1:2" x14ac:dyDescent="0.25">
      <c r="A14689" s="57">
        <v>60101330</v>
      </c>
      <c r="B14689" s="58" t="s">
        <v>9156</v>
      </c>
    </row>
    <row r="14690" spans="1:2" x14ac:dyDescent="0.25">
      <c r="A14690" s="57">
        <v>60101331</v>
      </c>
      <c r="B14690" s="58" t="s">
        <v>15106</v>
      </c>
    </row>
    <row r="14691" spans="1:2" x14ac:dyDescent="0.25">
      <c r="A14691" s="57">
        <v>60101401</v>
      </c>
      <c r="B14691" s="58" t="s">
        <v>6718</v>
      </c>
    </row>
    <row r="14692" spans="1:2" x14ac:dyDescent="0.25">
      <c r="A14692" s="57">
        <v>60101402</v>
      </c>
      <c r="B14692" s="58" t="s">
        <v>1055</v>
      </c>
    </row>
    <row r="14693" spans="1:2" x14ac:dyDescent="0.25">
      <c r="A14693" s="57">
        <v>60101403</v>
      </c>
      <c r="B14693" s="58" t="s">
        <v>17892</v>
      </c>
    </row>
    <row r="14694" spans="1:2" x14ac:dyDescent="0.25">
      <c r="A14694" s="57">
        <v>60101404</v>
      </c>
      <c r="B14694" s="58" t="s">
        <v>942</v>
      </c>
    </row>
    <row r="14695" spans="1:2" x14ac:dyDescent="0.25">
      <c r="A14695" s="57">
        <v>60101405</v>
      </c>
      <c r="B14695" s="58" t="s">
        <v>7853</v>
      </c>
    </row>
    <row r="14696" spans="1:2" x14ac:dyDescent="0.25">
      <c r="A14696" s="57">
        <v>60101601</v>
      </c>
      <c r="B14696" s="58" t="s">
        <v>8921</v>
      </c>
    </row>
    <row r="14697" spans="1:2" x14ac:dyDescent="0.25">
      <c r="A14697" s="57">
        <v>60101602</v>
      </c>
      <c r="B14697" s="58" t="s">
        <v>1729</v>
      </c>
    </row>
    <row r="14698" spans="1:2" x14ac:dyDescent="0.25">
      <c r="A14698" s="57">
        <v>60101603</v>
      </c>
      <c r="B14698" s="58" t="s">
        <v>9146</v>
      </c>
    </row>
    <row r="14699" spans="1:2" x14ac:dyDescent="0.25">
      <c r="A14699" s="57">
        <v>60101604</v>
      </c>
      <c r="B14699" s="58" t="s">
        <v>18425</v>
      </c>
    </row>
    <row r="14700" spans="1:2" x14ac:dyDescent="0.25">
      <c r="A14700" s="57">
        <v>60101605</v>
      </c>
      <c r="B14700" s="58" t="s">
        <v>5444</v>
      </c>
    </row>
    <row r="14701" spans="1:2" x14ac:dyDescent="0.25">
      <c r="A14701" s="57">
        <v>60101606</v>
      </c>
      <c r="B14701" s="58" t="s">
        <v>18507</v>
      </c>
    </row>
    <row r="14702" spans="1:2" x14ac:dyDescent="0.25">
      <c r="A14702" s="57">
        <v>60101607</v>
      </c>
      <c r="B14702" s="58" t="s">
        <v>7159</v>
      </c>
    </row>
    <row r="14703" spans="1:2" x14ac:dyDescent="0.25">
      <c r="A14703" s="57">
        <v>60101608</v>
      </c>
      <c r="B14703" s="58" t="s">
        <v>2658</v>
      </c>
    </row>
    <row r="14704" spans="1:2" x14ac:dyDescent="0.25">
      <c r="A14704" s="57">
        <v>60101609</v>
      </c>
      <c r="B14704" s="58" t="s">
        <v>18518</v>
      </c>
    </row>
    <row r="14705" spans="1:2" x14ac:dyDescent="0.25">
      <c r="A14705" s="57">
        <v>60101610</v>
      </c>
      <c r="B14705" s="58" t="s">
        <v>15412</v>
      </c>
    </row>
    <row r="14706" spans="1:2" x14ac:dyDescent="0.25">
      <c r="A14706" s="57">
        <v>60101701</v>
      </c>
      <c r="B14706" s="58" t="s">
        <v>11376</v>
      </c>
    </row>
    <row r="14707" spans="1:2" x14ac:dyDescent="0.25">
      <c r="A14707" s="57">
        <v>60101702</v>
      </c>
      <c r="B14707" s="58" t="s">
        <v>1697</v>
      </c>
    </row>
    <row r="14708" spans="1:2" x14ac:dyDescent="0.25">
      <c r="A14708" s="57">
        <v>60101703</v>
      </c>
      <c r="B14708" s="58" t="s">
        <v>9646</v>
      </c>
    </row>
    <row r="14709" spans="1:2" x14ac:dyDescent="0.25">
      <c r="A14709" s="57">
        <v>60101704</v>
      </c>
      <c r="B14709" s="58" t="s">
        <v>9513</v>
      </c>
    </row>
    <row r="14710" spans="1:2" x14ac:dyDescent="0.25">
      <c r="A14710" s="57">
        <v>60101705</v>
      </c>
      <c r="B14710" s="58" t="s">
        <v>6262</v>
      </c>
    </row>
    <row r="14711" spans="1:2" x14ac:dyDescent="0.25">
      <c r="A14711" s="57">
        <v>60101706</v>
      </c>
      <c r="B14711" s="58" t="s">
        <v>6234</v>
      </c>
    </row>
    <row r="14712" spans="1:2" x14ac:dyDescent="0.25">
      <c r="A14712" s="57">
        <v>60101707</v>
      </c>
      <c r="B14712" s="58" t="s">
        <v>13016</v>
      </c>
    </row>
    <row r="14713" spans="1:2" x14ac:dyDescent="0.25">
      <c r="A14713" s="57">
        <v>60101708</v>
      </c>
      <c r="B14713" s="58" t="s">
        <v>14742</v>
      </c>
    </row>
    <row r="14714" spans="1:2" x14ac:dyDescent="0.25">
      <c r="A14714" s="57">
        <v>60101709</v>
      </c>
      <c r="B14714" s="58" t="s">
        <v>8847</v>
      </c>
    </row>
    <row r="14715" spans="1:2" x14ac:dyDescent="0.25">
      <c r="A14715" s="57">
        <v>60101710</v>
      </c>
      <c r="B14715" s="58" t="s">
        <v>17659</v>
      </c>
    </row>
    <row r="14716" spans="1:2" x14ac:dyDescent="0.25">
      <c r="A14716" s="57">
        <v>60101711</v>
      </c>
      <c r="B14716" s="58" t="s">
        <v>3650</v>
      </c>
    </row>
    <row r="14717" spans="1:2" x14ac:dyDescent="0.25">
      <c r="A14717" s="57">
        <v>60101712</v>
      </c>
      <c r="B14717" s="58" t="s">
        <v>10728</v>
      </c>
    </row>
    <row r="14718" spans="1:2" x14ac:dyDescent="0.25">
      <c r="A14718" s="57">
        <v>60101713</v>
      </c>
      <c r="B14718" s="58" t="s">
        <v>16974</v>
      </c>
    </row>
    <row r="14719" spans="1:2" x14ac:dyDescent="0.25">
      <c r="A14719" s="57">
        <v>60101714</v>
      </c>
      <c r="B14719" s="58" t="s">
        <v>12492</v>
      </c>
    </row>
    <row r="14720" spans="1:2" x14ac:dyDescent="0.25">
      <c r="A14720" s="57">
        <v>60101715</v>
      </c>
      <c r="B14720" s="58" t="s">
        <v>14047</v>
      </c>
    </row>
    <row r="14721" spans="1:2" x14ac:dyDescent="0.25">
      <c r="A14721" s="57">
        <v>60101716</v>
      </c>
      <c r="B14721" s="58" t="s">
        <v>2026</v>
      </c>
    </row>
    <row r="14722" spans="1:2" x14ac:dyDescent="0.25">
      <c r="A14722" s="57">
        <v>60101717</v>
      </c>
      <c r="B14722" s="58" t="s">
        <v>10934</v>
      </c>
    </row>
    <row r="14723" spans="1:2" x14ac:dyDescent="0.25">
      <c r="A14723" s="57">
        <v>60101718</v>
      </c>
      <c r="B14723" s="58" t="s">
        <v>7605</v>
      </c>
    </row>
    <row r="14724" spans="1:2" x14ac:dyDescent="0.25">
      <c r="A14724" s="57">
        <v>60101719</v>
      </c>
      <c r="B14724" s="58" t="s">
        <v>7022</v>
      </c>
    </row>
    <row r="14725" spans="1:2" x14ac:dyDescent="0.25">
      <c r="A14725" s="57">
        <v>60101720</v>
      </c>
      <c r="B14725" s="58" t="s">
        <v>2153</v>
      </c>
    </row>
    <row r="14726" spans="1:2" x14ac:dyDescent="0.25">
      <c r="A14726" s="57">
        <v>60101721</v>
      </c>
      <c r="B14726" s="58" t="s">
        <v>14846</v>
      </c>
    </row>
    <row r="14727" spans="1:2" x14ac:dyDescent="0.25">
      <c r="A14727" s="57">
        <v>60101722</v>
      </c>
      <c r="B14727" s="58" t="s">
        <v>18520</v>
      </c>
    </row>
    <row r="14728" spans="1:2" x14ac:dyDescent="0.25">
      <c r="A14728" s="57">
        <v>60101723</v>
      </c>
      <c r="B14728" s="58" t="s">
        <v>7574</v>
      </c>
    </row>
    <row r="14729" spans="1:2" x14ac:dyDescent="0.25">
      <c r="A14729" s="57">
        <v>60101724</v>
      </c>
      <c r="B14729" s="58" t="s">
        <v>13820</v>
      </c>
    </row>
    <row r="14730" spans="1:2" x14ac:dyDescent="0.25">
      <c r="A14730" s="57">
        <v>60101725</v>
      </c>
      <c r="B14730" s="58" t="s">
        <v>5490</v>
      </c>
    </row>
    <row r="14731" spans="1:2" x14ac:dyDescent="0.25">
      <c r="A14731" s="57">
        <v>60101726</v>
      </c>
      <c r="B14731" s="58" t="s">
        <v>9321</v>
      </c>
    </row>
    <row r="14732" spans="1:2" x14ac:dyDescent="0.25">
      <c r="A14732" s="57">
        <v>60101727</v>
      </c>
      <c r="B14732" s="58" t="s">
        <v>7329</v>
      </c>
    </row>
    <row r="14733" spans="1:2" x14ac:dyDescent="0.25">
      <c r="A14733" s="57">
        <v>60101728</v>
      </c>
      <c r="B14733" s="58" t="s">
        <v>2824</v>
      </c>
    </row>
    <row r="14734" spans="1:2" x14ac:dyDescent="0.25">
      <c r="A14734" s="57">
        <v>60101729</v>
      </c>
      <c r="B14734" s="58" t="s">
        <v>1405</v>
      </c>
    </row>
    <row r="14735" spans="1:2" x14ac:dyDescent="0.25">
      <c r="A14735" s="57">
        <v>60101730</v>
      </c>
      <c r="B14735" s="58" t="s">
        <v>3716</v>
      </c>
    </row>
    <row r="14736" spans="1:2" x14ac:dyDescent="0.25">
      <c r="A14736" s="57">
        <v>60101731</v>
      </c>
      <c r="B14736" s="58" t="s">
        <v>5031</v>
      </c>
    </row>
    <row r="14737" spans="1:2" x14ac:dyDescent="0.25">
      <c r="A14737" s="57">
        <v>60101732</v>
      </c>
      <c r="B14737" s="58" t="s">
        <v>16150</v>
      </c>
    </row>
    <row r="14738" spans="1:2" x14ac:dyDescent="0.25">
      <c r="A14738" s="57">
        <v>60101801</v>
      </c>
      <c r="B14738" s="58" t="s">
        <v>4917</v>
      </c>
    </row>
    <row r="14739" spans="1:2" x14ac:dyDescent="0.25">
      <c r="A14739" s="57">
        <v>60101802</v>
      </c>
      <c r="B14739" s="58" t="s">
        <v>622</v>
      </c>
    </row>
    <row r="14740" spans="1:2" x14ac:dyDescent="0.25">
      <c r="A14740" s="57">
        <v>60101803</v>
      </c>
      <c r="B14740" s="58" t="s">
        <v>4575</v>
      </c>
    </row>
    <row r="14741" spans="1:2" x14ac:dyDescent="0.25">
      <c r="A14741" s="57">
        <v>60101804</v>
      </c>
      <c r="B14741" s="58" t="s">
        <v>12472</v>
      </c>
    </row>
    <row r="14742" spans="1:2" x14ac:dyDescent="0.25">
      <c r="A14742" s="57">
        <v>60101805</v>
      </c>
      <c r="B14742" s="58" t="s">
        <v>8049</v>
      </c>
    </row>
    <row r="14743" spans="1:2" x14ac:dyDescent="0.25">
      <c r="A14743" s="57">
        <v>60101806</v>
      </c>
      <c r="B14743" s="58" t="s">
        <v>9750</v>
      </c>
    </row>
    <row r="14744" spans="1:2" x14ac:dyDescent="0.25">
      <c r="A14744" s="57">
        <v>60101807</v>
      </c>
      <c r="B14744" s="58" t="s">
        <v>14233</v>
      </c>
    </row>
    <row r="14745" spans="1:2" x14ac:dyDescent="0.25">
      <c r="A14745" s="57">
        <v>60101808</v>
      </c>
      <c r="B14745" s="58" t="s">
        <v>13361</v>
      </c>
    </row>
    <row r="14746" spans="1:2" x14ac:dyDescent="0.25">
      <c r="A14746" s="57">
        <v>60101809</v>
      </c>
      <c r="B14746" s="58" t="s">
        <v>10859</v>
      </c>
    </row>
    <row r="14747" spans="1:2" x14ac:dyDescent="0.25">
      <c r="A14747" s="57">
        <v>60101810</v>
      </c>
      <c r="B14747" s="58" t="s">
        <v>3785</v>
      </c>
    </row>
    <row r="14748" spans="1:2" x14ac:dyDescent="0.25">
      <c r="A14748" s="57">
        <v>60101811</v>
      </c>
      <c r="B14748" s="58" t="s">
        <v>16322</v>
      </c>
    </row>
    <row r="14749" spans="1:2" x14ac:dyDescent="0.25">
      <c r="A14749" s="57">
        <v>60101901</v>
      </c>
      <c r="B14749" s="58" t="s">
        <v>14259</v>
      </c>
    </row>
    <row r="14750" spans="1:2" x14ac:dyDescent="0.25">
      <c r="A14750" s="57">
        <v>60101902</v>
      </c>
      <c r="B14750" s="58" t="s">
        <v>6883</v>
      </c>
    </row>
    <row r="14751" spans="1:2" x14ac:dyDescent="0.25">
      <c r="A14751" s="57">
        <v>60101903</v>
      </c>
      <c r="B14751" s="58" t="s">
        <v>14032</v>
      </c>
    </row>
    <row r="14752" spans="1:2" x14ac:dyDescent="0.25">
      <c r="A14752" s="57">
        <v>60101904</v>
      </c>
      <c r="B14752" s="58" t="s">
        <v>6268</v>
      </c>
    </row>
    <row r="14753" spans="1:2" x14ac:dyDescent="0.25">
      <c r="A14753" s="57">
        <v>60101905</v>
      </c>
      <c r="B14753" s="58" t="s">
        <v>15537</v>
      </c>
    </row>
    <row r="14754" spans="1:2" x14ac:dyDescent="0.25">
      <c r="A14754" s="57">
        <v>60101906</v>
      </c>
      <c r="B14754" s="58" t="s">
        <v>15475</v>
      </c>
    </row>
    <row r="14755" spans="1:2" x14ac:dyDescent="0.25">
      <c r="A14755" s="57">
        <v>60101907</v>
      </c>
      <c r="B14755" s="58" t="s">
        <v>15684</v>
      </c>
    </row>
    <row r="14756" spans="1:2" x14ac:dyDescent="0.25">
      <c r="A14756" s="57">
        <v>60101908</v>
      </c>
      <c r="B14756" s="58" t="s">
        <v>2236</v>
      </c>
    </row>
    <row r="14757" spans="1:2" x14ac:dyDescent="0.25">
      <c r="A14757" s="57">
        <v>60101909</v>
      </c>
      <c r="B14757" s="58" t="s">
        <v>8974</v>
      </c>
    </row>
    <row r="14758" spans="1:2" x14ac:dyDescent="0.25">
      <c r="A14758" s="57">
        <v>60101910</v>
      </c>
      <c r="B14758" s="58" t="s">
        <v>7065</v>
      </c>
    </row>
    <row r="14759" spans="1:2" x14ac:dyDescent="0.25">
      <c r="A14759" s="57">
        <v>60101911</v>
      </c>
      <c r="B14759" s="58" t="s">
        <v>3962</v>
      </c>
    </row>
    <row r="14760" spans="1:2" x14ac:dyDescent="0.25">
      <c r="A14760" s="57">
        <v>60102001</v>
      </c>
      <c r="B14760" s="58" t="s">
        <v>4888</v>
      </c>
    </row>
    <row r="14761" spans="1:2" x14ac:dyDescent="0.25">
      <c r="A14761" s="57">
        <v>60102002</v>
      </c>
      <c r="B14761" s="58" t="s">
        <v>8451</v>
      </c>
    </row>
    <row r="14762" spans="1:2" x14ac:dyDescent="0.25">
      <c r="A14762" s="57">
        <v>60102003</v>
      </c>
      <c r="B14762" s="58" t="s">
        <v>16791</v>
      </c>
    </row>
    <row r="14763" spans="1:2" x14ac:dyDescent="0.25">
      <c r="A14763" s="57">
        <v>60102004</v>
      </c>
      <c r="B14763" s="58" t="s">
        <v>4473</v>
      </c>
    </row>
    <row r="14764" spans="1:2" x14ac:dyDescent="0.25">
      <c r="A14764" s="57">
        <v>60102005</v>
      </c>
      <c r="B14764" s="58" t="s">
        <v>18301</v>
      </c>
    </row>
    <row r="14765" spans="1:2" x14ac:dyDescent="0.25">
      <c r="A14765" s="57">
        <v>60102006</v>
      </c>
      <c r="B14765" s="58" t="s">
        <v>2682</v>
      </c>
    </row>
    <row r="14766" spans="1:2" x14ac:dyDescent="0.25">
      <c r="A14766" s="57">
        <v>60102007</v>
      </c>
      <c r="B14766" s="58" t="s">
        <v>18190</v>
      </c>
    </row>
    <row r="14767" spans="1:2" x14ac:dyDescent="0.25">
      <c r="A14767" s="57">
        <v>60102101</v>
      </c>
      <c r="B14767" s="58" t="s">
        <v>4597</v>
      </c>
    </row>
    <row r="14768" spans="1:2" x14ac:dyDescent="0.25">
      <c r="A14768" s="57">
        <v>60102102</v>
      </c>
      <c r="B14768" s="58" t="s">
        <v>2047</v>
      </c>
    </row>
    <row r="14769" spans="1:2" x14ac:dyDescent="0.25">
      <c r="A14769" s="57">
        <v>60102103</v>
      </c>
      <c r="B14769" s="58" t="s">
        <v>9017</v>
      </c>
    </row>
    <row r="14770" spans="1:2" x14ac:dyDescent="0.25">
      <c r="A14770" s="57">
        <v>60102104</v>
      </c>
      <c r="B14770" s="58" t="s">
        <v>8331</v>
      </c>
    </row>
    <row r="14771" spans="1:2" x14ac:dyDescent="0.25">
      <c r="A14771" s="57">
        <v>60102105</v>
      </c>
      <c r="B14771" s="58" t="s">
        <v>381</v>
      </c>
    </row>
    <row r="14772" spans="1:2" x14ac:dyDescent="0.25">
      <c r="A14772" s="57">
        <v>60102106</v>
      </c>
      <c r="B14772" s="58" t="s">
        <v>10553</v>
      </c>
    </row>
    <row r="14773" spans="1:2" x14ac:dyDescent="0.25">
      <c r="A14773" s="57">
        <v>60102201</v>
      </c>
      <c r="B14773" s="58" t="s">
        <v>3731</v>
      </c>
    </row>
    <row r="14774" spans="1:2" x14ac:dyDescent="0.25">
      <c r="A14774" s="57">
        <v>60102202</v>
      </c>
      <c r="B14774" s="58" t="s">
        <v>17493</v>
      </c>
    </row>
    <row r="14775" spans="1:2" x14ac:dyDescent="0.25">
      <c r="A14775" s="57">
        <v>60102203</v>
      </c>
      <c r="B14775" s="58" t="s">
        <v>5187</v>
      </c>
    </row>
    <row r="14776" spans="1:2" x14ac:dyDescent="0.25">
      <c r="A14776" s="57">
        <v>60102204</v>
      </c>
      <c r="B14776" s="58" t="s">
        <v>14100</v>
      </c>
    </row>
    <row r="14777" spans="1:2" x14ac:dyDescent="0.25">
      <c r="A14777" s="57">
        <v>60102205</v>
      </c>
      <c r="B14777" s="58" t="s">
        <v>4922</v>
      </c>
    </row>
    <row r="14778" spans="1:2" x14ac:dyDescent="0.25">
      <c r="A14778" s="57">
        <v>60102206</v>
      </c>
      <c r="B14778" s="58" t="s">
        <v>10018</v>
      </c>
    </row>
    <row r="14779" spans="1:2" x14ac:dyDescent="0.25">
      <c r="A14779" s="57">
        <v>60102301</v>
      </c>
      <c r="B14779" s="58" t="s">
        <v>3490</v>
      </c>
    </row>
    <row r="14780" spans="1:2" x14ac:dyDescent="0.25">
      <c r="A14780" s="57">
        <v>60102302</v>
      </c>
      <c r="B14780" s="58" t="s">
        <v>7460</v>
      </c>
    </row>
    <row r="14781" spans="1:2" x14ac:dyDescent="0.25">
      <c r="A14781" s="57">
        <v>60102303</v>
      </c>
      <c r="B14781" s="58" t="s">
        <v>14123</v>
      </c>
    </row>
    <row r="14782" spans="1:2" x14ac:dyDescent="0.25">
      <c r="A14782" s="57">
        <v>60102304</v>
      </c>
      <c r="B14782" s="58" t="s">
        <v>8441</v>
      </c>
    </row>
    <row r="14783" spans="1:2" x14ac:dyDescent="0.25">
      <c r="A14783" s="57">
        <v>60102305</v>
      </c>
      <c r="B14783" s="58" t="s">
        <v>17925</v>
      </c>
    </row>
    <row r="14784" spans="1:2" x14ac:dyDescent="0.25">
      <c r="A14784" s="57">
        <v>60102306</v>
      </c>
      <c r="B14784" s="58" t="s">
        <v>12471</v>
      </c>
    </row>
    <row r="14785" spans="1:2" x14ac:dyDescent="0.25">
      <c r="A14785" s="57">
        <v>60102307</v>
      </c>
      <c r="B14785" s="58" t="s">
        <v>10868</v>
      </c>
    </row>
    <row r="14786" spans="1:2" x14ac:dyDescent="0.25">
      <c r="A14786" s="57">
        <v>60102308</v>
      </c>
      <c r="B14786" s="58" t="s">
        <v>15723</v>
      </c>
    </row>
    <row r="14787" spans="1:2" x14ac:dyDescent="0.25">
      <c r="A14787" s="57">
        <v>60102309</v>
      </c>
      <c r="B14787" s="58" t="s">
        <v>1625</v>
      </c>
    </row>
    <row r="14788" spans="1:2" x14ac:dyDescent="0.25">
      <c r="A14788" s="57">
        <v>60102310</v>
      </c>
      <c r="B14788" s="58" t="s">
        <v>16400</v>
      </c>
    </row>
    <row r="14789" spans="1:2" x14ac:dyDescent="0.25">
      <c r="A14789" s="57">
        <v>60102311</v>
      </c>
      <c r="B14789" s="58" t="s">
        <v>7258</v>
      </c>
    </row>
    <row r="14790" spans="1:2" x14ac:dyDescent="0.25">
      <c r="A14790" s="57">
        <v>60102312</v>
      </c>
      <c r="B14790" s="58" t="s">
        <v>5877</v>
      </c>
    </row>
    <row r="14791" spans="1:2" x14ac:dyDescent="0.25">
      <c r="A14791" s="57">
        <v>60102401</v>
      </c>
      <c r="B14791" s="58" t="s">
        <v>3277</v>
      </c>
    </row>
    <row r="14792" spans="1:2" x14ac:dyDescent="0.25">
      <c r="A14792" s="57">
        <v>60102402</v>
      </c>
      <c r="B14792" s="58" t="s">
        <v>9521</v>
      </c>
    </row>
    <row r="14793" spans="1:2" x14ac:dyDescent="0.25">
      <c r="A14793" s="57">
        <v>60102403</v>
      </c>
      <c r="B14793" s="58" t="s">
        <v>2273</v>
      </c>
    </row>
    <row r="14794" spans="1:2" x14ac:dyDescent="0.25">
      <c r="A14794" s="57">
        <v>60102404</v>
      </c>
      <c r="B14794" s="58" t="s">
        <v>14394</v>
      </c>
    </row>
    <row r="14795" spans="1:2" x14ac:dyDescent="0.25">
      <c r="A14795" s="57">
        <v>60102405</v>
      </c>
      <c r="B14795" s="58" t="s">
        <v>1957</v>
      </c>
    </row>
    <row r="14796" spans="1:2" x14ac:dyDescent="0.25">
      <c r="A14796" s="57">
        <v>60102406</v>
      </c>
      <c r="B14796" s="58" t="s">
        <v>10657</v>
      </c>
    </row>
    <row r="14797" spans="1:2" x14ac:dyDescent="0.25">
      <c r="A14797" s="57">
        <v>60102407</v>
      </c>
      <c r="B14797" s="58" t="s">
        <v>13063</v>
      </c>
    </row>
    <row r="14798" spans="1:2" x14ac:dyDescent="0.25">
      <c r="A14798" s="57">
        <v>60102408</v>
      </c>
      <c r="B14798" s="58" t="s">
        <v>14508</v>
      </c>
    </row>
    <row r="14799" spans="1:2" x14ac:dyDescent="0.25">
      <c r="A14799" s="57">
        <v>60102409</v>
      </c>
      <c r="B14799" s="58" t="s">
        <v>1727</v>
      </c>
    </row>
    <row r="14800" spans="1:2" x14ac:dyDescent="0.25">
      <c r="A14800" s="57">
        <v>60102410</v>
      </c>
      <c r="B14800" s="58" t="s">
        <v>9812</v>
      </c>
    </row>
    <row r="14801" spans="1:2" x14ac:dyDescent="0.25">
      <c r="A14801" s="57">
        <v>60102411</v>
      </c>
      <c r="B14801" s="58" t="s">
        <v>6744</v>
      </c>
    </row>
    <row r="14802" spans="1:2" x14ac:dyDescent="0.25">
      <c r="A14802" s="57">
        <v>60102412</v>
      </c>
      <c r="B14802" s="58" t="s">
        <v>16070</v>
      </c>
    </row>
    <row r="14803" spans="1:2" x14ac:dyDescent="0.25">
      <c r="A14803" s="57">
        <v>60102413</v>
      </c>
      <c r="B14803" s="58" t="s">
        <v>15310</v>
      </c>
    </row>
    <row r="14804" spans="1:2" x14ac:dyDescent="0.25">
      <c r="A14804" s="57">
        <v>60102414</v>
      </c>
      <c r="B14804" s="58" t="s">
        <v>17898</v>
      </c>
    </row>
    <row r="14805" spans="1:2" x14ac:dyDescent="0.25">
      <c r="A14805" s="57">
        <v>60102501</v>
      </c>
      <c r="B14805" s="58" t="s">
        <v>18124</v>
      </c>
    </row>
    <row r="14806" spans="1:2" x14ac:dyDescent="0.25">
      <c r="A14806" s="57">
        <v>60102502</v>
      </c>
      <c r="B14806" s="58" t="s">
        <v>8868</v>
      </c>
    </row>
    <row r="14807" spans="1:2" x14ac:dyDescent="0.25">
      <c r="A14807" s="57">
        <v>60102503</v>
      </c>
      <c r="B14807" s="58" t="s">
        <v>6042</v>
      </c>
    </row>
    <row r="14808" spans="1:2" x14ac:dyDescent="0.25">
      <c r="A14808" s="57">
        <v>60102504</v>
      </c>
      <c r="B14808" s="58" t="s">
        <v>5739</v>
      </c>
    </row>
    <row r="14809" spans="1:2" x14ac:dyDescent="0.25">
      <c r="A14809" s="57">
        <v>60102505</v>
      </c>
      <c r="B14809" s="58" t="s">
        <v>11910</v>
      </c>
    </row>
    <row r="14810" spans="1:2" x14ac:dyDescent="0.25">
      <c r="A14810" s="57">
        <v>60102506</v>
      </c>
      <c r="B14810" s="58" t="s">
        <v>3556</v>
      </c>
    </row>
    <row r="14811" spans="1:2" x14ac:dyDescent="0.25">
      <c r="A14811" s="57">
        <v>60102507</v>
      </c>
      <c r="B14811" s="58" t="s">
        <v>1125</v>
      </c>
    </row>
    <row r="14812" spans="1:2" x14ac:dyDescent="0.25">
      <c r="A14812" s="57">
        <v>60102508</v>
      </c>
      <c r="B14812" s="58" t="s">
        <v>8287</v>
      </c>
    </row>
    <row r="14813" spans="1:2" x14ac:dyDescent="0.25">
      <c r="A14813" s="57">
        <v>60102509</v>
      </c>
      <c r="B14813" s="58" t="s">
        <v>5100</v>
      </c>
    </row>
    <row r="14814" spans="1:2" x14ac:dyDescent="0.25">
      <c r="A14814" s="57">
        <v>60102510</v>
      </c>
      <c r="B14814" s="58" t="s">
        <v>10340</v>
      </c>
    </row>
    <row r="14815" spans="1:2" x14ac:dyDescent="0.25">
      <c r="A14815" s="57">
        <v>60102511</v>
      </c>
      <c r="B14815" s="58" t="s">
        <v>11394</v>
      </c>
    </row>
    <row r="14816" spans="1:2" x14ac:dyDescent="0.25">
      <c r="A14816" s="57">
        <v>60102512</v>
      </c>
      <c r="B14816" s="58" t="s">
        <v>11779</v>
      </c>
    </row>
    <row r="14817" spans="1:2" x14ac:dyDescent="0.25">
      <c r="A14817" s="57">
        <v>60102513</v>
      </c>
      <c r="B14817" s="58" t="s">
        <v>9084</v>
      </c>
    </row>
    <row r="14818" spans="1:2" x14ac:dyDescent="0.25">
      <c r="A14818" s="57">
        <v>60102601</v>
      </c>
      <c r="B14818" s="58" t="s">
        <v>13382</v>
      </c>
    </row>
    <row r="14819" spans="1:2" x14ac:dyDescent="0.25">
      <c r="A14819" s="57">
        <v>60102602</v>
      </c>
      <c r="B14819" s="58" t="s">
        <v>14790</v>
      </c>
    </row>
    <row r="14820" spans="1:2" x14ac:dyDescent="0.25">
      <c r="A14820" s="57">
        <v>60102603</v>
      </c>
      <c r="B14820" s="58" t="s">
        <v>5933</v>
      </c>
    </row>
    <row r="14821" spans="1:2" x14ac:dyDescent="0.25">
      <c r="A14821" s="57">
        <v>60102604</v>
      </c>
      <c r="B14821" s="58" t="s">
        <v>12534</v>
      </c>
    </row>
    <row r="14822" spans="1:2" x14ac:dyDescent="0.25">
      <c r="A14822" s="57">
        <v>60102605</v>
      </c>
      <c r="B14822" s="58" t="s">
        <v>6936</v>
      </c>
    </row>
    <row r="14823" spans="1:2" x14ac:dyDescent="0.25">
      <c r="A14823" s="57">
        <v>60102606</v>
      </c>
      <c r="B14823" s="58" t="s">
        <v>12083</v>
      </c>
    </row>
    <row r="14824" spans="1:2" x14ac:dyDescent="0.25">
      <c r="A14824" s="57">
        <v>60102607</v>
      </c>
      <c r="B14824" s="58" t="s">
        <v>9065</v>
      </c>
    </row>
    <row r="14825" spans="1:2" x14ac:dyDescent="0.25">
      <c r="A14825" s="57">
        <v>60102608</v>
      </c>
      <c r="B14825" s="58" t="s">
        <v>3244</v>
      </c>
    </row>
    <row r="14826" spans="1:2" x14ac:dyDescent="0.25">
      <c r="A14826" s="57">
        <v>60102609</v>
      </c>
      <c r="B14826" s="58" t="s">
        <v>8755</v>
      </c>
    </row>
    <row r="14827" spans="1:2" x14ac:dyDescent="0.25">
      <c r="A14827" s="57">
        <v>60102610</v>
      </c>
      <c r="B14827" s="58" t="s">
        <v>11755</v>
      </c>
    </row>
    <row r="14828" spans="1:2" x14ac:dyDescent="0.25">
      <c r="A14828" s="57">
        <v>60102611</v>
      </c>
      <c r="B14828" s="58" t="s">
        <v>16054</v>
      </c>
    </row>
    <row r="14829" spans="1:2" x14ac:dyDescent="0.25">
      <c r="A14829" s="57">
        <v>60102612</v>
      </c>
      <c r="B14829" s="58" t="s">
        <v>16437</v>
      </c>
    </row>
    <row r="14830" spans="1:2" x14ac:dyDescent="0.25">
      <c r="A14830" s="57">
        <v>60102613</v>
      </c>
      <c r="B14830" s="58" t="s">
        <v>9053</v>
      </c>
    </row>
    <row r="14831" spans="1:2" x14ac:dyDescent="0.25">
      <c r="A14831" s="57">
        <v>60102614</v>
      </c>
      <c r="B14831" s="58" t="s">
        <v>5921</v>
      </c>
    </row>
    <row r="14832" spans="1:2" x14ac:dyDescent="0.25">
      <c r="A14832" s="57">
        <v>60102701</v>
      </c>
      <c r="B14832" s="58" t="s">
        <v>3945</v>
      </c>
    </row>
    <row r="14833" spans="1:2" x14ac:dyDescent="0.25">
      <c r="A14833" s="57">
        <v>60102702</v>
      </c>
      <c r="B14833" s="58" t="s">
        <v>4536</v>
      </c>
    </row>
    <row r="14834" spans="1:2" x14ac:dyDescent="0.25">
      <c r="A14834" s="57">
        <v>60102703</v>
      </c>
      <c r="B14834" s="58" t="s">
        <v>11186</v>
      </c>
    </row>
    <row r="14835" spans="1:2" x14ac:dyDescent="0.25">
      <c r="A14835" s="57">
        <v>60102704</v>
      </c>
      <c r="B14835" s="58" t="s">
        <v>6155</v>
      </c>
    </row>
    <row r="14836" spans="1:2" x14ac:dyDescent="0.25">
      <c r="A14836" s="57">
        <v>60102705</v>
      </c>
      <c r="B14836" s="58" t="s">
        <v>498</v>
      </c>
    </row>
    <row r="14837" spans="1:2" x14ac:dyDescent="0.25">
      <c r="A14837" s="57">
        <v>60102706</v>
      </c>
      <c r="B14837" s="58" t="s">
        <v>17128</v>
      </c>
    </row>
    <row r="14838" spans="1:2" x14ac:dyDescent="0.25">
      <c r="A14838" s="57">
        <v>60102707</v>
      </c>
      <c r="B14838" s="58" t="s">
        <v>5225</v>
      </c>
    </row>
    <row r="14839" spans="1:2" x14ac:dyDescent="0.25">
      <c r="A14839" s="57">
        <v>60102708</v>
      </c>
      <c r="B14839" s="58" t="s">
        <v>7114</v>
      </c>
    </row>
    <row r="14840" spans="1:2" x14ac:dyDescent="0.25">
      <c r="A14840" s="57">
        <v>60102709</v>
      </c>
      <c r="B14840" s="58" t="s">
        <v>12323</v>
      </c>
    </row>
    <row r="14841" spans="1:2" x14ac:dyDescent="0.25">
      <c r="A14841" s="57">
        <v>60102710</v>
      </c>
      <c r="B14841" s="58" t="s">
        <v>7661</v>
      </c>
    </row>
    <row r="14842" spans="1:2" x14ac:dyDescent="0.25">
      <c r="A14842" s="57">
        <v>60102711</v>
      </c>
      <c r="B14842" s="58" t="s">
        <v>18702</v>
      </c>
    </row>
    <row r="14843" spans="1:2" x14ac:dyDescent="0.25">
      <c r="A14843" s="57">
        <v>60102712</v>
      </c>
      <c r="B14843" s="58" t="s">
        <v>11190</v>
      </c>
    </row>
    <row r="14844" spans="1:2" x14ac:dyDescent="0.25">
      <c r="A14844" s="57">
        <v>60102713</v>
      </c>
      <c r="B14844" s="58" t="s">
        <v>5797</v>
      </c>
    </row>
    <row r="14845" spans="1:2" x14ac:dyDescent="0.25">
      <c r="A14845" s="57">
        <v>60102714</v>
      </c>
      <c r="B14845" s="58" t="s">
        <v>13037</v>
      </c>
    </row>
    <row r="14846" spans="1:2" x14ac:dyDescent="0.25">
      <c r="A14846" s="57">
        <v>60102715</v>
      </c>
      <c r="B14846" s="58" t="s">
        <v>11496</v>
      </c>
    </row>
    <row r="14847" spans="1:2" x14ac:dyDescent="0.25">
      <c r="A14847" s="57">
        <v>60102717</v>
      </c>
      <c r="B14847" s="58" t="s">
        <v>8194</v>
      </c>
    </row>
    <row r="14848" spans="1:2" x14ac:dyDescent="0.25">
      <c r="A14848" s="57">
        <v>60102718</v>
      </c>
      <c r="B14848" s="58" t="s">
        <v>2565</v>
      </c>
    </row>
    <row r="14849" spans="1:2" x14ac:dyDescent="0.25">
      <c r="A14849" s="57">
        <v>60102801</v>
      </c>
      <c r="B14849" s="58" t="s">
        <v>9838</v>
      </c>
    </row>
    <row r="14850" spans="1:2" x14ac:dyDescent="0.25">
      <c r="A14850" s="57">
        <v>60102802</v>
      </c>
      <c r="B14850" s="58" t="s">
        <v>3903</v>
      </c>
    </row>
    <row r="14851" spans="1:2" x14ac:dyDescent="0.25">
      <c r="A14851" s="57">
        <v>60102803</v>
      </c>
      <c r="B14851" s="58" t="s">
        <v>3120</v>
      </c>
    </row>
    <row r="14852" spans="1:2" x14ac:dyDescent="0.25">
      <c r="A14852" s="57">
        <v>60102804</v>
      </c>
      <c r="B14852" s="58" t="s">
        <v>16116</v>
      </c>
    </row>
    <row r="14853" spans="1:2" x14ac:dyDescent="0.25">
      <c r="A14853" s="57">
        <v>60102805</v>
      </c>
      <c r="B14853" s="58" t="s">
        <v>1045</v>
      </c>
    </row>
    <row r="14854" spans="1:2" x14ac:dyDescent="0.25">
      <c r="A14854" s="57">
        <v>60102806</v>
      </c>
      <c r="B14854" s="58" t="s">
        <v>10530</v>
      </c>
    </row>
    <row r="14855" spans="1:2" x14ac:dyDescent="0.25">
      <c r="A14855" s="57">
        <v>60102807</v>
      </c>
      <c r="B14855" s="58" t="s">
        <v>15703</v>
      </c>
    </row>
    <row r="14856" spans="1:2" x14ac:dyDescent="0.25">
      <c r="A14856" s="57">
        <v>60102901</v>
      </c>
      <c r="B14856" s="58" t="s">
        <v>14738</v>
      </c>
    </row>
    <row r="14857" spans="1:2" x14ac:dyDescent="0.25">
      <c r="A14857" s="57">
        <v>60102902</v>
      </c>
      <c r="B14857" s="58" t="s">
        <v>16462</v>
      </c>
    </row>
    <row r="14858" spans="1:2" x14ac:dyDescent="0.25">
      <c r="A14858" s="57">
        <v>60102903</v>
      </c>
      <c r="B14858" s="58" t="s">
        <v>9044</v>
      </c>
    </row>
    <row r="14859" spans="1:2" x14ac:dyDescent="0.25">
      <c r="A14859" s="57">
        <v>60102904</v>
      </c>
      <c r="B14859" s="58" t="s">
        <v>4720</v>
      </c>
    </row>
    <row r="14860" spans="1:2" x14ac:dyDescent="0.25">
      <c r="A14860" s="57">
        <v>60102905</v>
      </c>
      <c r="B14860" s="58" t="s">
        <v>13437</v>
      </c>
    </row>
    <row r="14861" spans="1:2" x14ac:dyDescent="0.25">
      <c r="A14861" s="57">
        <v>60102906</v>
      </c>
      <c r="B14861" s="58" t="s">
        <v>15937</v>
      </c>
    </row>
    <row r="14862" spans="1:2" x14ac:dyDescent="0.25">
      <c r="A14862" s="57">
        <v>60102907</v>
      </c>
      <c r="B14862" s="58" t="s">
        <v>12272</v>
      </c>
    </row>
    <row r="14863" spans="1:2" x14ac:dyDescent="0.25">
      <c r="A14863" s="57">
        <v>60102908</v>
      </c>
      <c r="B14863" s="58" t="s">
        <v>18648</v>
      </c>
    </row>
    <row r="14864" spans="1:2" x14ac:dyDescent="0.25">
      <c r="A14864" s="57">
        <v>60102909</v>
      </c>
      <c r="B14864" s="58" t="s">
        <v>16266</v>
      </c>
    </row>
    <row r="14865" spans="1:2" x14ac:dyDescent="0.25">
      <c r="A14865" s="57">
        <v>60102910</v>
      </c>
      <c r="B14865" s="58" t="s">
        <v>12211</v>
      </c>
    </row>
    <row r="14866" spans="1:2" x14ac:dyDescent="0.25">
      <c r="A14866" s="57">
        <v>60102911</v>
      </c>
      <c r="B14866" s="58" t="s">
        <v>15360</v>
      </c>
    </row>
    <row r="14867" spans="1:2" x14ac:dyDescent="0.25">
      <c r="A14867" s="57">
        <v>60102912</v>
      </c>
      <c r="B14867" s="58" t="s">
        <v>11544</v>
      </c>
    </row>
    <row r="14868" spans="1:2" x14ac:dyDescent="0.25">
      <c r="A14868" s="57">
        <v>60102913</v>
      </c>
      <c r="B14868" s="58" t="s">
        <v>2027</v>
      </c>
    </row>
    <row r="14869" spans="1:2" x14ac:dyDescent="0.25">
      <c r="A14869" s="57">
        <v>60102914</v>
      </c>
      <c r="B14869" s="58" t="s">
        <v>12992</v>
      </c>
    </row>
    <row r="14870" spans="1:2" x14ac:dyDescent="0.25">
      <c r="A14870" s="57">
        <v>60102915</v>
      </c>
      <c r="B14870" s="58" t="s">
        <v>12883</v>
      </c>
    </row>
    <row r="14871" spans="1:2" x14ac:dyDescent="0.25">
      <c r="A14871" s="57">
        <v>60102916</v>
      </c>
      <c r="B14871" s="58" t="s">
        <v>15290</v>
      </c>
    </row>
    <row r="14872" spans="1:2" x14ac:dyDescent="0.25">
      <c r="A14872" s="57">
        <v>60102917</v>
      </c>
      <c r="B14872" s="58" t="s">
        <v>16534</v>
      </c>
    </row>
    <row r="14873" spans="1:2" x14ac:dyDescent="0.25">
      <c r="A14873" s="57">
        <v>60103001</v>
      </c>
      <c r="B14873" s="58" t="s">
        <v>9338</v>
      </c>
    </row>
    <row r="14874" spans="1:2" x14ac:dyDescent="0.25">
      <c r="A14874" s="57">
        <v>60103002</v>
      </c>
      <c r="B14874" s="58" t="s">
        <v>11617</v>
      </c>
    </row>
    <row r="14875" spans="1:2" x14ac:dyDescent="0.25">
      <c r="A14875" s="57">
        <v>60103003</v>
      </c>
      <c r="B14875" s="58" t="s">
        <v>10449</v>
      </c>
    </row>
    <row r="14876" spans="1:2" x14ac:dyDescent="0.25">
      <c r="A14876" s="57">
        <v>60103004</v>
      </c>
      <c r="B14876" s="58" t="s">
        <v>9069</v>
      </c>
    </row>
    <row r="14877" spans="1:2" x14ac:dyDescent="0.25">
      <c r="A14877" s="57">
        <v>60103005</v>
      </c>
      <c r="B14877" s="58" t="s">
        <v>6032</v>
      </c>
    </row>
    <row r="14878" spans="1:2" x14ac:dyDescent="0.25">
      <c r="A14878" s="57">
        <v>60103006</v>
      </c>
      <c r="B14878" s="58" t="s">
        <v>8258</v>
      </c>
    </row>
    <row r="14879" spans="1:2" x14ac:dyDescent="0.25">
      <c r="A14879" s="57">
        <v>60103007</v>
      </c>
      <c r="B14879" s="58" t="s">
        <v>15688</v>
      </c>
    </row>
    <row r="14880" spans="1:2" x14ac:dyDescent="0.25">
      <c r="A14880" s="57">
        <v>60103008</v>
      </c>
      <c r="B14880" s="58" t="s">
        <v>3273</v>
      </c>
    </row>
    <row r="14881" spans="1:2" x14ac:dyDescent="0.25">
      <c r="A14881" s="57">
        <v>60103009</v>
      </c>
      <c r="B14881" s="58" t="s">
        <v>18682</v>
      </c>
    </row>
    <row r="14882" spans="1:2" x14ac:dyDescent="0.25">
      <c r="A14882" s="57">
        <v>60103010</v>
      </c>
      <c r="B14882" s="58" t="s">
        <v>14337</v>
      </c>
    </row>
    <row r="14883" spans="1:2" x14ac:dyDescent="0.25">
      <c r="A14883" s="57">
        <v>60103012</v>
      </c>
      <c r="B14883" s="58" t="s">
        <v>8880</v>
      </c>
    </row>
    <row r="14884" spans="1:2" x14ac:dyDescent="0.25">
      <c r="A14884" s="57">
        <v>60103013</v>
      </c>
      <c r="B14884" s="58" t="s">
        <v>9914</v>
      </c>
    </row>
    <row r="14885" spans="1:2" x14ac:dyDescent="0.25">
      <c r="A14885" s="57">
        <v>60103101</v>
      </c>
      <c r="B14885" s="58" t="s">
        <v>18030</v>
      </c>
    </row>
    <row r="14886" spans="1:2" x14ac:dyDescent="0.25">
      <c r="A14886" s="57">
        <v>60103102</v>
      </c>
      <c r="B14886" s="58" t="s">
        <v>4089</v>
      </c>
    </row>
    <row r="14887" spans="1:2" x14ac:dyDescent="0.25">
      <c r="A14887" s="57">
        <v>60103103</v>
      </c>
      <c r="B14887" s="58" t="s">
        <v>6984</v>
      </c>
    </row>
    <row r="14888" spans="1:2" x14ac:dyDescent="0.25">
      <c r="A14888" s="57">
        <v>60103104</v>
      </c>
      <c r="B14888" s="58" t="s">
        <v>15509</v>
      </c>
    </row>
    <row r="14889" spans="1:2" x14ac:dyDescent="0.25">
      <c r="A14889" s="57">
        <v>60103105</v>
      </c>
      <c r="B14889" s="58" t="s">
        <v>18655</v>
      </c>
    </row>
    <row r="14890" spans="1:2" x14ac:dyDescent="0.25">
      <c r="A14890" s="57">
        <v>60103106</v>
      </c>
      <c r="B14890" s="58" t="s">
        <v>8387</v>
      </c>
    </row>
    <row r="14891" spans="1:2" x14ac:dyDescent="0.25">
      <c r="A14891" s="57">
        <v>60103107</v>
      </c>
      <c r="B14891" s="58" t="s">
        <v>562</v>
      </c>
    </row>
    <row r="14892" spans="1:2" x14ac:dyDescent="0.25">
      <c r="A14892" s="57">
        <v>60103108</v>
      </c>
      <c r="B14892" s="58" t="s">
        <v>15595</v>
      </c>
    </row>
    <row r="14893" spans="1:2" x14ac:dyDescent="0.25">
      <c r="A14893" s="57">
        <v>60103109</v>
      </c>
      <c r="B14893" s="58" t="s">
        <v>16513</v>
      </c>
    </row>
    <row r="14894" spans="1:2" x14ac:dyDescent="0.25">
      <c r="A14894" s="57">
        <v>60103110</v>
      </c>
      <c r="B14894" s="58" t="s">
        <v>10770</v>
      </c>
    </row>
    <row r="14895" spans="1:2" x14ac:dyDescent="0.25">
      <c r="A14895" s="57">
        <v>60103111</v>
      </c>
      <c r="B14895" s="58" t="s">
        <v>17087</v>
      </c>
    </row>
    <row r="14896" spans="1:2" x14ac:dyDescent="0.25">
      <c r="A14896" s="57">
        <v>60103112</v>
      </c>
      <c r="B14896" s="58" t="s">
        <v>14393</v>
      </c>
    </row>
    <row r="14897" spans="1:2" x14ac:dyDescent="0.25">
      <c r="A14897" s="57">
        <v>60103201</v>
      </c>
      <c r="B14897" s="58" t="s">
        <v>5750</v>
      </c>
    </row>
    <row r="14898" spans="1:2" x14ac:dyDescent="0.25">
      <c r="A14898" s="57">
        <v>60103202</v>
      </c>
      <c r="B14898" s="58" t="s">
        <v>3463</v>
      </c>
    </row>
    <row r="14899" spans="1:2" x14ac:dyDescent="0.25">
      <c r="A14899" s="57">
        <v>60103203</v>
      </c>
      <c r="B14899" s="58" t="s">
        <v>12280</v>
      </c>
    </row>
    <row r="14900" spans="1:2" x14ac:dyDescent="0.25">
      <c r="A14900" s="57">
        <v>60103204</v>
      </c>
      <c r="B14900" s="58" t="s">
        <v>3401</v>
      </c>
    </row>
    <row r="14901" spans="1:2" x14ac:dyDescent="0.25">
      <c r="A14901" s="57">
        <v>60103301</v>
      </c>
      <c r="B14901" s="58" t="s">
        <v>5487</v>
      </c>
    </row>
    <row r="14902" spans="1:2" x14ac:dyDescent="0.25">
      <c r="A14902" s="57">
        <v>60103302</v>
      </c>
      <c r="B14902" s="58" t="s">
        <v>4269</v>
      </c>
    </row>
    <row r="14903" spans="1:2" x14ac:dyDescent="0.25">
      <c r="A14903" s="57">
        <v>60103303</v>
      </c>
      <c r="B14903" s="58" t="s">
        <v>13925</v>
      </c>
    </row>
    <row r="14904" spans="1:2" x14ac:dyDescent="0.25">
      <c r="A14904" s="57">
        <v>60103401</v>
      </c>
      <c r="B14904" s="58" t="s">
        <v>5959</v>
      </c>
    </row>
    <row r="14905" spans="1:2" x14ac:dyDescent="0.25">
      <c r="A14905" s="57">
        <v>60103402</v>
      </c>
      <c r="B14905" s="58" t="s">
        <v>14164</v>
      </c>
    </row>
    <row r="14906" spans="1:2" x14ac:dyDescent="0.25">
      <c r="A14906" s="57">
        <v>60103403</v>
      </c>
      <c r="B14906" s="58" t="s">
        <v>9392</v>
      </c>
    </row>
    <row r="14907" spans="1:2" x14ac:dyDescent="0.25">
      <c r="A14907" s="57">
        <v>60103404</v>
      </c>
      <c r="B14907" s="58" t="s">
        <v>16461</v>
      </c>
    </row>
    <row r="14908" spans="1:2" x14ac:dyDescent="0.25">
      <c r="A14908" s="57">
        <v>60103405</v>
      </c>
      <c r="B14908" s="58" t="s">
        <v>1971</v>
      </c>
    </row>
    <row r="14909" spans="1:2" x14ac:dyDescent="0.25">
      <c r="A14909" s="57">
        <v>60103406</v>
      </c>
      <c r="B14909" s="58" t="s">
        <v>11901</v>
      </c>
    </row>
    <row r="14910" spans="1:2" x14ac:dyDescent="0.25">
      <c r="A14910" s="57">
        <v>60103407</v>
      </c>
      <c r="B14910" s="58" t="s">
        <v>4761</v>
      </c>
    </row>
    <row r="14911" spans="1:2" x14ac:dyDescent="0.25">
      <c r="A14911" s="57">
        <v>60103408</v>
      </c>
      <c r="B14911" s="58" t="s">
        <v>5034</v>
      </c>
    </row>
    <row r="14912" spans="1:2" x14ac:dyDescent="0.25">
      <c r="A14912" s="57">
        <v>60103409</v>
      </c>
      <c r="B14912" s="58" t="s">
        <v>5287</v>
      </c>
    </row>
    <row r="14913" spans="1:2" x14ac:dyDescent="0.25">
      <c r="A14913" s="57">
        <v>60103410</v>
      </c>
      <c r="B14913" s="58" t="s">
        <v>4154</v>
      </c>
    </row>
    <row r="14914" spans="1:2" x14ac:dyDescent="0.25">
      <c r="A14914" s="57">
        <v>60103501</v>
      </c>
      <c r="B14914" s="58" t="s">
        <v>5827</v>
      </c>
    </row>
    <row r="14915" spans="1:2" x14ac:dyDescent="0.25">
      <c r="A14915" s="57">
        <v>60103502</v>
      </c>
      <c r="B14915" s="58" t="s">
        <v>15320</v>
      </c>
    </row>
    <row r="14916" spans="1:2" x14ac:dyDescent="0.25">
      <c r="A14916" s="57">
        <v>60103503</v>
      </c>
      <c r="B14916" s="58" t="s">
        <v>12258</v>
      </c>
    </row>
    <row r="14917" spans="1:2" x14ac:dyDescent="0.25">
      <c r="A14917" s="57">
        <v>60103504</v>
      </c>
      <c r="B14917" s="58" t="s">
        <v>13317</v>
      </c>
    </row>
    <row r="14918" spans="1:2" x14ac:dyDescent="0.25">
      <c r="A14918" s="57">
        <v>60103601</v>
      </c>
      <c r="B14918" s="58" t="s">
        <v>9246</v>
      </c>
    </row>
    <row r="14919" spans="1:2" x14ac:dyDescent="0.25">
      <c r="A14919" s="57">
        <v>60103602</v>
      </c>
      <c r="B14919" s="58" t="s">
        <v>9271</v>
      </c>
    </row>
    <row r="14920" spans="1:2" x14ac:dyDescent="0.25">
      <c r="A14920" s="57">
        <v>60103603</v>
      </c>
      <c r="B14920" s="58" t="s">
        <v>11803</v>
      </c>
    </row>
    <row r="14921" spans="1:2" x14ac:dyDescent="0.25">
      <c r="A14921" s="57">
        <v>60103604</v>
      </c>
      <c r="B14921" s="58" t="s">
        <v>11307</v>
      </c>
    </row>
    <row r="14922" spans="1:2" x14ac:dyDescent="0.25">
      <c r="A14922" s="57">
        <v>60103605</v>
      </c>
      <c r="B14922" s="58" t="s">
        <v>145</v>
      </c>
    </row>
    <row r="14923" spans="1:2" x14ac:dyDescent="0.25">
      <c r="A14923" s="57">
        <v>60103606</v>
      </c>
      <c r="B14923" s="58" t="s">
        <v>17285</v>
      </c>
    </row>
    <row r="14924" spans="1:2" x14ac:dyDescent="0.25">
      <c r="A14924" s="57">
        <v>60103701</v>
      </c>
      <c r="B14924" s="58" t="s">
        <v>2633</v>
      </c>
    </row>
    <row r="14925" spans="1:2" x14ac:dyDescent="0.25">
      <c r="A14925" s="57">
        <v>60103702</v>
      </c>
      <c r="B14925" s="58" t="s">
        <v>13451</v>
      </c>
    </row>
    <row r="14926" spans="1:2" x14ac:dyDescent="0.25">
      <c r="A14926" s="57">
        <v>60103703</v>
      </c>
      <c r="B14926" s="58" t="s">
        <v>1177</v>
      </c>
    </row>
    <row r="14927" spans="1:2" x14ac:dyDescent="0.25">
      <c r="A14927" s="57">
        <v>60103704</v>
      </c>
      <c r="B14927" s="58" t="s">
        <v>17660</v>
      </c>
    </row>
    <row r="14928" spans="1:2" x14ac:dyDescent="0.25">
      <c r="A14928" s="57">
        <v>60103705</v>
      </c>
      <c r="B14928" s="58" t="s">
        <v>15857</v>
      </c>
    </row>
    <row r="14929" spans="1:2" x14ac:dyDescent="0.25">
      <c r="A14929" s="57">
        <v>60103706</v>
      </c>
      <c r="B14929" s="58" t="s">
        <v>4930</v>
      </c>
    </row>
    <row r="14930" spans="1:2" x14ac:dyDescent="0.25">
      <c r="A14930" s="57">
        <v>60103801</v>
      </c>
      <c r="B14930" s="58" t="s">
        <v>709</v>
      </c>
    </row>
    <row r="14931" spans="1:2" x14ac:dyDescent="0.25">
      <c r="A14931" s="57">
        <v>60103802</v>
      </c>
      <c r="B14931" s="58" t="s">
        <v>7095</v>
      </c>
    </row>
    <row r="14932" spans="1:2" x14ac:dyDescent="0.25">
      <c r="A14932" s="57">
        <v>60103803</v>
      </c>
      <c r="B14932" s="58" t="s">
        <v>13780</v>
      </c>
    </row>
    <row r="14933" spans="1:2" x14ac:dyDescent="0.25">
      <c r="A14933" s="57">
        <v>60103804</v>
      </c>
      <c r="B14933" s="58" t="s">
        <v>9689</v>
      </c>
    </row>
    <row r="14934" spans="1:2" x14ac:dyDescent="0.25">
      <c r="A14934" s="57">
        <v>60103805</v>
      </c>
      <c r="B14934" s="58" t="s">
        <v>7659</v>
      </c>
    </row>
    <row r="14935" spans="1:2" x14ac:dyDescent="0.25">
      <c r="A14935" s="57">
        <v>60103806</v>
      </c>
      <c r="B14935" s="58" t="s">
        <v>16905</v>
      </c>
    </row>
    <row r="14936" spans="1:2" x14ac:dyDescent="0.25">
      <c r="A14936" s="57">
        <v>60103807</v>
      </c>
      <c r="B14936" s="58" t="s">
        <v>8979</v>
      </c>
    </row>
    <row r="14937" spans="1:2" x14ac:dyDescent="0.25">
      <c r="A14937" s="57">
        <v>60103808</v>
      </c>
      <c r="B14937" s="58" t="s">
        <v>13061</v>
      </c>
    </row>
    <row r="14938" spans="1:2" x14ac:dyDescent="0.25">
      <c r="A14938" s="57">
        <v>60103809</v>
      </c>
      <c r="B14938" s="58" t="s">
        <v>13721</v>
      </c>
    </row>
    <row r="14939" spans="1:2" x14ac:dyDescent="0.25">
      <c r="A14939" s="57">
        <v>60103903</v>
      </c>
      <c r="B14939" s="58" t="s">
        <v>6849</v>
      </c>
    </row>
    <row r="14940" spans="1:2" x14ac:dyDescent="0.25">
      <c r="A14940" s="57">
        <v>60103904</v>
      </c>
      <c r="B14940" s="58" t="s">
        <v>16450</v>
      </c>
    </row>
    <row r="14941" spans="1:2" x14ac:dyDescent="0.25">
      <c r="A14941" s="57">
        <v>60103905</v>
      </c>
      <c r="B14941" s="58" t="s">
        <v>8834</v>
      </c>
    </row>
    <row r="14942" spans="1:2" x14ac:dyDescent="0.25">
      <c r="A14942" s="57">
        <v>60103906</v>
      </c>
      <c r="B14942" s="58" t="s">
        <v>17825</v>
      </c>
    </row>
    <row r="14943" spans="1:2" x14ac:dyDescent="0.25">
      <c r="A14943" s="57">
        <v>60103907</v>
      </c>
      <c r="B14943" s="58" t="s">
        <v>5511</v>
      </c>
    </row>
    <row r="14944" spans="1:2" x14ac:dyDescent="0.25">
      <c r="A14944" s="57">
        <v>60103908</v>
      </c>
      <c r="B14944" s="58" t="s">
        <v>15531</v>
      </c>
    </row>
    <row r="14945" spans="1:2" x14ac:dyDescent="0.25">
      <c r="A14945" s="57">
        <v>60103909</v>
      </c>
      <c r="B14945" s="58" t="s">
        <v>14375</v>
      </c>
    </row>
    <row r="14946" spans="1:2" x14ac:dyDescent="0.25">
      <c r="A14946" s="57">
        <v>60103911</v>
      </c>
      <c r="B14946" s="58" t="s">
        <v>4713</v>
      </c>
    </row>
    <row r="14947" spans="1:2" x14ac:dyDescent="0.25">
      <c r="A14947" s="57">
        <v>60103915</v>
      </c>
      <c r="B14947" s="58" t="s">
        <v>3764</v>
      </c>
    </row>
    <row r="14948" spans="1:2" x14ac:dyDescent="0.25">
      <c r="A14948" s="57">
        <v>60103916</v>
      </c>
      <c r="B14948" s="58" t="s">
        <v>6397</v>
      </c>
    </row>
    <row r="14949" spans="1:2" x14ac:dyDescent="0.25">
      <c r="A14949" s="57">
        <v>60103918</v>
      </c>
      <c r="B14949" s="58" t="s">
        <v>6904</v>
      </c>
    </row>
    <row r="14950" spans="1:2" x14ac:dyDescent="0.25">
      <c r="A14950" s="57">
        <v>60103919</v>
      </c>
      <c r="B14950" s="58" t="s">
        <v>178</v>
      </c>
    </row>
    <row r="14951" spans="1:2" x14ac:dyDescent="0.25">
      <c r="A14951" s="57">
        <v>60103920</v>
      </c>
      <c r="B14951" s="58" t="s">
        <v>829</v>
      </c>
    </row>
    <row r="14952" spans="1:2" x14ac:dyDescent="0.25">
      <c r="A14952" s="57">
        <v>60103921</v>
      </c>
      <c r="B14952" s="58" t="s">
        <v>2932</v>
      </c>
    </row>
    <row r="14953" spans="1:2" x14ac:dyDescent="0.25">
      <c r="A14953" s="57">
        <v>60103922</v>
      </c>
      <c r="B14953" s="58" t="s">
        <v>8703</v>
      </c>
    </row>
    <row r="14954" spans="1:2" x14ac:dyDescent="0.25">
      <c r="A14954" s="57">
        <v>60103923</v>
      </c>
      <c r="B14954" s="58" t="s">
        <v>13465</v>
      </c>
    </row>
    <row r="14955" spans="1:2" x14ac:dyDescent="0.25">
      <c r="A14955" s="57">
        <v>60103924</v>
      </c>
      <c r="B14955" s="58" t="s">
        <v>1320</v>
      </c>
    </row>
    <row r="14956" spans="1:2" x14ac:dyDescent="0.25">
      <c r="A14956" s="57">
        <v>60103925</v>
      </c>
      <c r="B14956" s="58" t="s">
        <v>18343</v>
      </c>
    </row>
    <row r="14957" spans="1:2" x14ac:dyDescent="0.25">
      <c r="A14957" s="57">
        <v>60103926</v>
      </c>
      <c r="B14957" s="58" t="s">
        <v>17109</v>
      </c>
    </row>
    <row r="14958" spans="1:2" x14ac:dyDescent="0.25">
      <c r="A14958" s="57">
        <v>60103927</v>
      </c>
      <c r="B14958" s="58" t="s">
        <v>6598</v>
      </c>
    </row>
    <row r="14959" spans="1:2" x14ac:dyDescent="0.25">
      <c r="A14959" s="57">
        <v>60103928</v>
      </c>
      <c r="B14959" s="58" t="s">
        <v>3149</v>
      </c>
    </row>
    <row r="14960" spans="1:2" x14ac:dyDescent="0.25">
      <c r="A14960" s="57">
        <v>60103929</v>
      </c>
      <c r="B14960" s="58" t="s">
        <v>13734</v>
      </c>
    </row>
    <row r="14961" spans="1:2" x14ac:dyDescent="0.25">
      <c r="A14961" s="57">
        <v>60103930</v>
      </c>
      <c r="B14961" s="58" t="s">
        <v>264</v>
      </c>
    </row>
    <row r="14962" spans="1:2" x14ac:dyDescent="0.25">
      <c r="A14962" s="57">
        <v>60103931</v>
      </c>
      <c r="B14962" s="58" t="s">
        <v>7442</v>
      </c>
    </row>
    <row r="14963" spans="1:2" x14ac:dyDescent="0.25">
      <c r="A14963" s="57">
        <v>60103932</v>
      </c>
      <c r="B14963" s="58" t="s">
        <v>16633</v>
      </c>
    </row>
    <row r="14964" spans="1:2" x14ac:dyDescent="0.25">
      <c r="A14964" s="57">
        <v>60103933</v>
      </c>
      <c r="B14964" s="58" t="s">
        <v>11827</v>
      </c>
    </row>
    <row r="14965" spans="1:2" x14ac:dyDescent="0.25">
      <c r="A14965" s="57">
        <v>60103934</v>
      </c>
      <c r="B14965" s="58" t="s">
        <v>13695</v>
      </c>
    </row>
    <row r="14966" spans="1:2" x14ac:dyDescent="0.25">
      <c r="A14966" s="57">
        <v>60103936</v>
      </c>
      <c r="B14966" s="58" t="s">
        <v>3185</v>
      </c>
    </row>
    <row r="14967" spans="1:2" x14ac:dyDescent="0.25">
      <c r="A14967" s="57">
        <v>60104001</v>
      </c>
      <c r="B14967" s="58" t="s">
        <v>1370</v>
      </c>
    </row>
    <row r="14968" spans="1:2" x14ac:dyDescent="0.25">
      <c r="A14968" s="57">
        <v>60104002</v>
      </c>
      <c r="B14968" s="58" t="s">
        <v>13053</v>
      </c>
    </row>
    <row r="14969" spans="1:2" x14ac:dyDescent="0.25">
      <c r="A14969" s="57">
        <v>60104003</v>
      </c>
      <c r="B14969" s="58" t="s">
        <v>17299</v>
      </c>
    </row>
    <row r="14970" spans="1:2" x14ac:dyDescent="0.25">
      <c r="A14970" s="57">
        <v>60104004</v>
      </c>
      <c r="B14970" s="58" t="s">
        <v>14046</v>
      </c>
    </row>
    <row r="14971" spans="1:2" x14ac:dyDescent="0.25">
      <c r="A14971" s="57">
        <v>60104005</v>
      </c>
      <c r="B14971" s="58" t="s">
        <v>7288</v>
      </c>
    </row>
    <row r="14972" spans="1:2" x14ac:dyDescent="0.25">
      <c r="A14972" s="57">
        <v>60104006</v>
      </c>
      <c r="B14972" s="58" t="s">
        <v>4123</v>
      </c>
    </row>
    <row r="14973" spans="1:2" x14ac:dyDescent="0.25">
      <c r="A14973" s="57">
        <v>60104007</v>
      </c>
      <c r="B14973" s="58" t="s">
        <v>9336</v>
      </c>
    </row>
    <row r="14974" spans="1:2" x14ac:dyDescent="0.25">
      <c r="A14974" s="57">
        <v>60104008</v>
      </c>
      <c r="B14974" s="58" t="s">
        <v>14903</v>
      </c>
    </row>
    <row r="14975" spans="1:2" x14ac:dyDescent="0.25">
      <c r="A14975" s="57">
        <v>60104101</v>
      </c>
      <c r="B14975" s="58" t="s">
        <v>14200</v>
      </c>
    </row>
    <row r="14976" spans="1:2" x14ac:dyDescent="0.25">
      <c r="A14976" s="57">
        <v>60104102</v>
      </c>
      <c r="B14976" s="58" t="s">
        <v>12153</v>
      </c>
    </row>
    <row r="14977" spans="1:2" x14ac:dyDescent="0.25">
      <c r="A14977" s="57">
        <v>60104103</v>
      </c>
      <c r="B14977" s="58" t="s">
        <v>7660</v>
      </c>
    </row>
    <row r="14978" spans="1:2" x14ac:dyDescent="0.25">
      <c r="A14978" s="57">
        <v>60104104</v>
      </c>
      <c r="B14978" s="58" t="s">
        <v>17855</v>
      </c>
    </row>
    <row r="14979" spans="1:2" x14ac:dyDescent="0.25">
      <c r="A14979" s="57">
        <v>60104105</v>
      </c>
      <c r="B14979" s="58" t="s">
        <v>9122</v>
      </c>
    </row>
    <row r="14980" spans="1:2" x14ac:dyDescent="0.25">
      <c r="A14980" s="57">
        <v>60104106</v>
      </c>
      <c r="B14980" s="58" t="s">
        <v>18215</v>
      </c>
    </row>
    <row r="14981" spans="1:2" x14ac:dyDescent="0.25">
      <c r="A14981" s="57">
        <v>60104107</v>
      </c>
      <c r="B14981" s="58" t="s">
        <v>2865</v>
      </c>
    </row>
    <row r="14982" spans="1:2" x14ac:dyDescent="0.25">
      <c r="A14982" s="57">
        <v>60104201</v>
      </c>
      <c r="B14982" s="58" t="s">
        <v>4624</v>
      </c>
    </row>
    <row r="14983" spans="1:2" x14ac:dyDescent="0.25">
      <c r="A14983" s="57">
        <v>60104202</v>
      </c>
      <c r="B14983" s="58" t="s">
        <v>9585</v>
      </c>
    </row>
    <row r="14984" spans="1:2" x14ac:dyDescent="0.25">
      <c r="A14984" s="57">
        <v>60104203</v>
      </c>
      <c r="B14984" s="58" t="s">
        <v>8752</v>
      </c>
    </row>
    <row r="14985" spans="1:2" x14ac:dyDescent="0.25">
      <c r="A14985" s="57">
        <v>60104204</v>
      </c>
      <c r="B14985" s="58" t="s">
        <v>7240</v>
      </c>
    </row>
    <row r="14986" spans="1:2" x14ac:dyDescent="0.25">
      <c r="A14986" s="57">
        <v>60104301</v>
      </c>
      <c r="B14986" s="58" t="s">
        <v>7429</v>
      </c>
    </row>
    <row r="14987" spans="1:2" x14ac:dyDescent="0.25">
      <c r="A14987" s="57">
        <v>60104302</v>
      </c>
      <c r="B14987" s="58" t="s">
        <v>1537</v>
      </c>
    </row>
    <row r="14988" spans="1:2" x14ac:dyDescent="0.25">
      <c r="A14988" s="57">
        <v>60104303</v>
      </c>
      <c r="B14988" s="58" t="s">
        <v>13356</v>
      </c>
    </row>
    <row r="14989" spans="1:2" x14ac:dyDescent="0.25">
      <c r="A14989" s="57">
        <v>60104401</v>
      </c>
      <c r="B14989" s="58" t="s">
        <v>14527</v>
      </c>
    </row>
    <row r="14990" spans="1:2" x14ac:dyDescent="0.25">
      <c r="A14990" s="57">
        <v>60104402</v>
      </c>
      <c r="B14990" s="58" t="s">
        <v>2492</v>
      </c>
    </row>
    <row r="14991" spans="1:2" x14ac:dyDescent="0.25">
      <c r="A14991" s="57">
        <v>60104403</v>
      </c>
      <c r="B14991" s="58" t="s">
        <v>6535</v>
      </c>
    </row>
    <row r="14992" spans="1:2" x14ac:dyDescent="0.25">
      <c r="A14992" s="57">
        <v>60104404</v>
      </c>
      <c r="B14992" s="58" t="s">
        <v>684</v>
      </c>
    </row>
    <row r="14993" spans="1:2" x14ac:dyDescent="0.25">
      <c r="A14993" s="57">
        <v>60104405</v>
      </c>
      <c r="B14993" s="58" t="s">
        <v>14867</v>
      </c>
    </row>
    <row r="14994" spans="1:2" x14ac:dyDescent="0.25">
      <c r="A14994" s="57">
        <v>60104406</v>
      </c>
      <c r="B14994" s="58" t="s">
        <v>16386</v>
      </c>
    </row>
    <row r="14995" spans="1:2" x14ac:dyDescent="0.25">
      <c r="A14995" s="57">
        <v>60104407</v>
      </c>
      <c r="B14995" s="58" t="s">
        <v>3066</v>
      </c>
    </row>
    <row r="14996" spans="1:2" x14ac:dyDescent="0.25">
      <c r="A14996" s="57">
        <v>60104408</v>
      </c>
      <c r="B14996" s="58" t="s">
        <v>10051</v>
      </c>
    </row>
    <row r="14997" spans="1:2" x14ac:dyDescent="0.25">
      <c r="A14997" s="57">
        <v>60104501</v>
      </c>
      <c r="B14997" s="58" t="s">
        <v>15376</v>
      </c>
    </row>
    <row r="14998" spans="1:2" x14ac:dyDescent="0.25">
      <c r="A14998" s="57">
        <v>60104502</v>
      </c>
      <c r="B14998" s="58" t="s">
        <v>8932</v>
      </c>
    </row>
    <row r="14999" spans="1:2" x14ac:dyDescent="0.25">
      <c r="A14999" s="57">
        <v>60104503</v>
      </c>
      <c r="B14999" s="58" t="s">
        <v>5853</v>
      </c>
    </row>
    <row r="15000" spans="1:2" x14ac:dyDescent="0.25">
      <c r="A15000" s="57">
        <v>60104504</v>
      </c>
      <c r="B15000" s="58" t="s">
        <v>12499</v>
      </c>
    </row>
    <row r="15001" spans="1:2" x14ac:dyDescent="0.25">
      <c r="A15001" s="57">
        <v>60104505</v>
      </c>
      <c r="B15001" s="58" t="s">
        <v>5486</v>
      </c>
    </row>
    <row r="15002" spans="1:2" x14ac:dyDescent="0.25">
      <c r="A15002" s="57">
        <v>60104506</v>
      </c>
      <c r="B15002" s="58" t="s">
        <v>10583</v>
      </c>
    </row>
    <row r="15003" spans="1:2" x14ac:dyDescent="0.25">
      <c r="A15003" s="57">
        <v>60104507</v>
      </c>
      <c r="B15003" s="58" t="s">
        <v>9045</v>
      </c>
    </row>
    <row r="15004" spans="1:2" x14ac:dyDescent="0.25">
      <c r="A15004" s="57">
        <v>60104508</v>
      </c>
      <c r="B15004" s="58" t="s">
        <v>18725</v>
      </c>
    </row>
    <row r="15005" spans="1:2" x14ac:dyDescent="0.25">
      <c r="A15005" s="57">
        <v>60104509</v>
      </c>
      <c r="B15005" s="58" t="s">
        <v>7222</v>
      </c>
    </row>
    <row r="15006" spans="1:2" x14ac:dyDescent="0.25">
      <c r="A15006" s="57">
        <v>60104511</v>
      </c>
      <c r="B15006" s="58" t="s">
        <v>11268</v>
      </c>
    </row>
    <row r="15007" spans="1:2" x14ac:dyDescent="0.25">
      <c r="A15007" s="57">
        <v>60104601</v>
      </c>
      <c r="B15007" s="58" t="s">
        <v>9852</v>
      </c>
    </row>
    <row r="15008" spans="1:2" x14ac:dyDescent="0.25">
      <c r="A15008" s="57">
        <v>60104602</v>
      </c>
      <c r="B15008" s="58" t="s">
        <v>1063</v>
      </c>
    </row>
    <row r="15009" spans="1:2" x14ac:dyDescent="0.25">
      <c r="A15009" s="57">
        <v>60104604</v>
      </c>
      <c r="B15009" s="58" t="s">
        <v>13372</v>
      </c>
    </row>
    <row r="15010" spans="1:2" x14ac:dyDescent="0.25">
      <c r="A15010" s="57">
        <v>60104605</v>
      </c>
      <c r="B15010" s="58" t="s">
        <v>13497</v>
      </c>
    </row>
    <row r="15011" spans="1:2" x14ac:dyDescent="0.25">
      <c r="A15011" s="57">
        <v>60104606</v>
      </c>
      <c r="B15011" s="58" t="s">
        <v>3830</v>
      </c>
    </row>
    <row r="15012" spans="1:2" x14ac:dyDescent="0.25">
      <c r="A15012" s="57">
        <v>60104607</v>
      </c>
      <c r="B15012" s="58" t="s">
        <v>18216</v>
      </c>
    </row>
    <row r="15013" spans="1:2" x14ac:dyDescent="0.25">
      <c r="A15013" s="57">
        <v>60104608</v>
      </c>
      <c r="B15013" s="58" t="s">
        <v>8013</v>
      </c>
    </row>
    <row r="15014" spans="1:2" x14ac:dyDescent="0.25">
      <c r="A15014" s="57">
        <v>60104609</v>
      </c>
      <c r="B15014" s="58" t="s">
        <v>1774</v>
      </c>
    </row>
    <row r="15015" spans="1:2" x14ac:dyDescent="0.25">
      <c r="A15015" s="57">
        <v>60104610</v>
      </c>
      <c r="B15015" s="58" t="s">
        <v>10347</v>
      </c>
    </row>
    <row r="15016" spans="1:2" x14ac:dyDescent="0.25">
      <c r="A15016" s="57">
        <v>60104611</v>
      </c>
      <c r="B15016" s="58" t="s">
        <v>2295</v>
      </c>
    </row>
    <row r="15017" spans="1:2" x14ac:dyDescent="0.25">
      <c r="A15017" s="57">
        <v>60104612</v>
      </c>
      <c r="B15017" s="58" t="s">
        <v>13776</v>
      </c>
    </row>
    <row r="15018" spans="1:2" x14ac:dyDescent="0.25">
      <c r="A15018" s="57">
        <v>60104701</v>
      </c>
      <c r="B15018" s="58" t="s">
        <v>14356</v>
      </c>
    </row>
    <row r="15019" spans="1:2" x14ac:dyDescent="0.25">
      <c r="A15019" s="57">
        <v>60104702</v>
      </c>
      <c r="B15019" s="58" t="s">
        <v>8552</v>
      </c>
    </row>
    <row r="15020" spans="1:2" x14ac:dyDescent="0.25">
      <c r="A15020" s="57">
        <v>60104703</v>
      </c>
      <c r="B15020" s="58" t="s">
        <v>14753</v>
      </c>
    </row>
    <row r="15021" spans="1:2" x14ac:dyDescent="0.25">
      <c r="A15021" s="57">
        <v>60104704</v>
      </c>
      <c r="B15021" s="58" t="s">
        <v>122</v>
      </c>
    </row>
    <row r="15022" spans="1:2" x14ac:dyDescent="0.25">
      <c r="A15022" s="57">
        <v>60104705</v>
      </c>
      <c r="B15022" s="58" t="s">
        <v>18793</v>
      </c>
    </row>
    <row r="15023" spans="1:2" x14ac:dyDescent="0.25">
      <c r="A15023" s="57">
        <v>60104706</v>
      </c>
      <c r="B15023" s="58" t="s">
        <v>15816</v>
      </c>
    </row>
    <row r="15024" spans="1:2" x14ac:dyDescent="0.25">
      <c r="A15024" s="57">
        <v>60104707</v>
      </c>
      <c r="B15024" s="58" t="s">
        <v>451</v>
      </c>
    </row>
    <row r="15025" spans="1:2" x14ac:dyDescent="0.25">
      <c r="A15025" s="57">
        <v>60104708</v>
      </c>
      <c r="B15025" s="58" t="s">
        <v>6510</v>
      </c>
    </row>
    <row r="15026" spans="1:2" x14ac:dyDescent="0.25">
      <c r="A15026" s="57">
        <v>60104801</v>
      </c>
      <c r="B15026" s="58" t="s">
        <v>5599</v>
      </c>
    </row>
    <row r="15027" spans="1:2" x14ac:dyDescent="0.25">
      <c r="A15027" s="57">
        <v>60104802</v>
      </c>
      <c r="B15027" s="58" t="s">
        <v>13516</v>
      </c>
    </row>
    <row r="15028" spans="1:2" x14ac:dyDescent="0.25">
      <c r="A15028" s="57">
        <v>60104803</v>
      </c>
      <c r="B15028" s="58" t="s">
        <v>3891</v>
      </c>
    </row>
    <row r="15029" spans="1:2" x14ac:dyDescent="0.25">
      <c r="A15029" s="57">
        <v>60104804</v>
      </c>
      <c r="B15029" s="58" t="s">
        <v>3226</v>
      </c>
    </row>
    <row r="15030" spans="1:2" x14ac:dyDescent="0.25">
      <c r="A15030" s="57">
        <v>60104805</v>
      </c>
      <c r="B15030" s="58" t="s">
        <v>16087</v>
      </c>
    </row>
    <row r="15031" spans="1:2" x14ac:dyDescent="0.25">
      <c r="A15031" s="57">
        <v>60104806</v>
      </c>
      <c r="B15031" s="58" t="s">
        <v>6467</v>
      </c>
    </row>
    <row r="15032" spans="1:2" x14ac:dyDescent="0.25">
      <c r="A15032" s="57">
        <v>60104807</v>
      </c>
      <c r="B15032" s="58" t="s">
        <v>2837</v>
      </c>
    </row>
    <row r="15033" spans="1:2" x14ac:dyDescent="0.25">
      <c r="A15033" s="57">
        <v>60104808</v>
      </c>
      <c r="B15033" s="58" t="s">
        <v>8740</v>
      </c>
    </row>
    <row r="15034" spans="1:2" x14ac:dyDescent="0.25">
      <c r="A15034" s="57">
        <v>60104809</v>
      </c>
      <c r="B15034" s="58" t="s">
        <v>5222</v>
      </c>
    </row>
    <row r="15035" spans="1:2" x14ac:dyDescent="0.25">
      <c r="A15035" s="57">
        <v>60104810</v>
      </c>
      <c r="B15035" s="58" t="s">
        <v>18409</v>
      </c>
    </row>
    <row r="15036" spans="1:2" x14ac:dyDescent="0.25">
      <c r="A15036" s="57">
        <v>60104811</v>
      </c>
      <c r="B15036" s="58" t="s">
        <v>8879</v>
      </c>
    </row>
    <row r="15037" spans="1:2" x14ac:dyDescent="0.25">
      <c r="A15037" s="57">
        <v>60104812</v>
      </c>
      <c r="B15037" s="58" t="s">
        <v>2442</v>
      </c>
    </row>
    <row r="15038" spans="1:2" x14ac:dyDescent="0.25">
      <c r="A15038" s="57">
        <v>60104813</v>
      </c>
      <c r="B15038" s="58" t="s">
        <v>3342</v>
      </c>
    </row>
    <row r="15039" spans="1:2" x14ac:dyDescent="0.25">
      <c r="A15039" s="57">
        <v>60104814</v>
      </c>
      <c r="B15039" s="58" t="s">
        <v>4327</v>
      </c>
    </row>
    <row r="15040" spans="1:2" x14ac:dyDescent="0.25">
      <c r="A15040" s="57">
        <v>60104815</v>
      </c>
      <c r="B15040" s="58" t="s">
        <v>13599</v>
      </c>
    </row>
    <row r="15041" spans="1:2" x14ac:dyDescent="0.25">
      <c r="A15041" s="57">
        <v>60104816</v>
      </c>
      <c r="B15041" s="58" t="s">
        <v>1005</v>
      </c>
    </row>
    <row r="15042" spans="1:2" x14ac:dyDescent="0.25">
      <c r="A15042" s="57">
        <v>60104901</v>
      </c>
      <c r="B15042" s="58" t="s">
        <v>15899</v>
      </c>
    </row>
    <row r="15043" spans="1:2" x14ac:dyDescent="0.25">
      <c r="A15043" s="57">
        <v>60104902</v>
      </c>
      <c r="B15043" s="58" t="s">
        <v>3161</v>
      </c>
    </row>
    <row r="15044" spans="1:2" x14ac:dyDescent="0.25">
      <c r="A15044" s="57">
        <v>60104903</v>
      </c>
      <c r="B15044" s="58" t="s">
        <v>13394</v>
      </c>
    </row>
    <row r="15045" spans="1:2" x14ac:dyDescent="0.25">
      <c r="A15045" s="57">
        <v>60104904</v>
      </c>
      <c r="B15045" s="58" t="s">
        <v>8292</v>
      </c>
    </row>
    <row r="15046" spans="1:2" x14ac:dyDescent="0.25">
      <c r="A15046" s="57">
        <v>60104905</v>
      </c>
      <c r="B15046" s="58" t="s">
        <v>16178</v>
      </c>
    </row>
    <row r="15047" spans="1:2" x14ac:dyDescent="0.25">
      <c r="A15047" s="57">
        <v>60104906</v>
      </c>
      <c r="B15047" s="58" t="s">
        <v>3530</v>
      </c>
    </row>
    <row r="15048" spans="1:2" x14ac:dyDescent="0.25">
      <c r="A15048" s="57">
        <v>60104907</v>
      </c>
      <c r="B15048" s="58" t="s">
        <v>8254</v>
      </c>
    </row>
    <row r="15049" spans="1:2" x14ac:dyDescent="0.25">
      <c r="A15049" s="57">
        <v>60104908</v>
      </c>
      <c r="B15049" s="58" t="s">
        <v>6381</v>
      </c>
    </row>
    <row r="15050" spans="1:2" x14ac:dyDescent="0.25">
      <c r="A15050" s="57">
        <v>60104909</v>
      </c>
      <c r="B15050" s="58" t="s">
        <v>7657</v>
      </c>
    </row>
    <row r="15051" spans="1:2" x14ac:dyDescent="0.25">
      <c r="A15051" s="57">
        <v>60104910</v>
      </c>
      <c r="B15051" s="58" t="s">
        <v>14567</v>
      </c>
    </row>
    <row r="15052" spans="1:2" x14ac:dyDescent="0.25">
      <c r="A15052" s="57">
        <v>60104911</v>
      </c>
      <c r="B15052" s="58" t="s">
        <v>2885</v>
      </c>
    </row>
    <row r="15053" spans="1:2" x14ac:dyDescent="0.25">
      <c r="A15053" s="57">
        <v>60104912</v>
      </c>
      <c r="B15053" s="58" t="s">
        <v>8964</v>
      </c>
    </row>
    <row r="15054" spans="1:2" x14ac:dyDescent="0.25">
      <c r="A15054" s="57">
        <v>60105001</v>
      </c>
      <c r="B15054" s="58" t="s">
        <v>5512</v>
      </c>
    </row>
    <row r="15055" spans="1:2" x14ac:dyDescent="0.25">
      <c r="A15055" s="57">
        <v>60105002</v>
      </c>
      <c r="B15055" s="58" t="s">
        <v>14445</v>
      </c>
    </row>
    <row r="15056" spans="1:2" x14ac:dyDescent="0.25">
      <c r="A15056" s="57">
        <v>60105003</v>
      </c>
      <c r="B15056" s="58" t="s">
        <v>12848</v>
      </c>
    </row>
    <row r="15057" spans="1:2" x14ac:dyDescent="0.25">
      <c r="A15057" s="57">
        <v>60105004</v>
      </c>
      <c r="B15057" s="58" t="s">
        <v>1347</v>
      </c>
    </row>
    <row r="15058" spans="1:2" x14ac:dyDescent="0.25">
      <c r="A15058" s="57">
        <v>60105005</v>
      </c>
      <c r="B15058" s="58" t="s">
        <v>16239</v>
      </c>
    </row>
    <row r="15059" spans="1:2" x14ac:dyDescent="0.25">
      <c r="A15059" s="57">
        <v>60105006</v>
      </c>
      <c r="B15059" s="58" t="s">
        <v>3601</v>
      </c>
    </row>
    <row r="15060" spans="1:2" x14ac:dyDescent="0.25">
      <c r="A15060" s="57">
        <v>60105101</v>
      </c>
      <c r="B15060" s="58" t="s">
        <v>3689</v>
      </c>
    </row>
    <row r="15061" spans="1:2" x14ac:dyDescent="0.25">
      <c r="A15061" s="57">
        <v>60105102</v>
      </c>
      <c r="B15061" s="58" t="s">
        <v>5113</v>
      </c>
    </row>
    <row r="15062" spans="1:2" x14ac:dyDescent="0.25">
      <c r="A15062" s="57">
        <v>60105103</v>
      </c>
      <c r="B15062" s="58" t="s">
        <v>3184</v>
      </c>
    </row>
    <row r="15063" spans="1:2" x14ac:dyDescent="0.25">
      <c r="A15063" s="57">
        <v>60105104</v>
      </c>
      <c r="B15063" s="58" t="s">
        <v>10998</v>
      </c>
    </row>
    <row r="15064" spans="1:2" x14ac:dyDescent="0.25">
      <c r="A15064" s="57">
        <v>60105201</v>
      </c>
      <c r="B15064" s="58" t="s">
        <v>16783</v>
      </c>
    </row>
    <row r="15065" spans="1:2" x14ac:dyDescent="0.25">
      <c r="A15065" s="57">
        <v>60105202</v>
      </c>
      <c r="B15065" s="58" t="s">
        <v>10297</v>
      </c>
    </row>
    <row r="15066" spans="1:2" x14ac:dyDescent="0.25">
      <c r="A15066" s="57">
        <v>60105203</v>
      </c>
      <c r="B15066" s="58" t="s">
        <v>14771</v>
      </c>
    </row>
    <row r="15067" spans="1:2" x14ac:dyDescent="0.25">
      <c r="A15067" s="57">
        <v>60105301</v>
      </c>
      <c r="B15067" s="58" t="s">
        <v>15462</v>
      </c>
    </row>
    <row r="15068" spans="1:2" x14ac:dyDescent="0.25">
      <c r="A15068" s="57">
        <v>60105302</v>
      </c>
      <c r="B15068" s="58" t="s">
        <v>15117</v>
      </c>
    </row>
    <row r="15069" spans="1:2" x14ac:dyDescent="0.25">
      <c r="A15069" s="57">
        <v>60105303</v>
      </c>
      <c r="B15069" s="58" t="s">
        <v>12676</v>
      </c>
    </row>
    <row r="15070" spans="1:2" x14ac:dyDescent="0.25">
      <c r="A15070" s="57">
        <v>60105304</v>
      </c>
      <c r="B15070" s="58" t="s">
        <v>11215</v>
      </c>
    </row>
    <row r="15071" spans="1:2" x14ac:dyDescent="0.25">
      <c r="A15071" s="57">
        <v>60105305</v>
      </c>
      <c r="B15071" s="58" t="s">
        <v>11399</v>
      </c>
    </row>
    <row r="15072" spans="1:2" x14ac:dyDescent="0.25">
      <c r="A15072" s="57">
        <v>60105306</v>
      </c>
      <c r="B15072" s="58" t="s">
        <v>10885</v>
      </c>
    </row>
    <row r="15073" spans="1:2" x14ac:dyDescent="0.25">
      <c r="A15073" s="57">
        <v>60105307</v>
      </c>
      <c r="B15073" s="58" t="s">
        <v>18788</v>
      </c>
    </row>
    <row r="15074" spans="1:2" x14ac:dyDescent="0.25">
      <c r="A15074" s="57">
        <v>60105308</v>
      </c>
      <c r="B15074" s="58" t="s">
        <v>12597</v>
      </c>
    </row>
    <row r="15075" spans="1:2" x14ac:dyDescent="0.25">
      <c r="A15075" s="57">
        <v>60105309</v>
      </c>
      <c r="B15075" s="58" t="s">
        <v>4490</v>
      </c>
    </row>
    <row r="15076" spans="1:2" x14ac:dyDescent="0.25">
      <c r="A15076" s="57">
        <v>60105401</v>
      </c>
      <c r="B15076" s="58" t="s">
        <v>6448</v>
      </c>
    </row>
    <row r="15077" spans="1:2" x14ac:dyDescent="0.25">
      <c r="A15077" s="57">
        <v>60105402</v>
      </c>
      <c r="B15077" s="58" t="s">
        <v>7316</v>
      </c>
    </row>
    <row r="15078" spans="1:2" x14ac:dyDescent="0.25">
      <c r="A15078" s="57">
        <v>60105403</v>
      </c>
      <c r="B15078" s="58" t="s">
        <v>11500</v>
      </c>
    </row>
    <row r="15079" spans="1:2" x14ac:dyDescent="0.25">
      <c r="A15079" s="57">
        <v>60105404</v>
      </c>
      <c r="B15079" s="58" t="s">
        <v>11781</v>
      </c>
    </row>
    <row r="15080" spans="1:2" x14ac:dyDescent="0.25">
      <c r="A15080" s="57">
        <v>60105405</v>
      </c>
      <c r="B15080" s="58" t="s">
        <v>1525</v>
      </c>
    </row>
    <row r="15081" spans="1:2" x14ac:dyDescent="0.25">
      <c r="A15081" s="57">
        <v>60105406</v>
      </c>
      <c r="B15081" s="58" t="s">
        <v>5322</v>
      </c>
    </row>
    <row r="15082" spans="1:2" x14ac:dyDescent="0.25">
      <c r="A15082" s="57">
        <v>60105407</v>
      </c>
      <c r="B15082" s="58" t="s">
        <v>14229</v>
      </c>
    </row>
    <row r="15083" spans="1:2" x14ac:dyDescent="0.25">
      <c r="A15083" s="57">
        <v>60105408</v>
      </c>
      <c r="B15083" s="58" t="s">
        <v>10194</v>
      </c>
    </row>
    <row r="15084" spans="1:2" x14ac:dyDescent="0.25">
      <c r="A15084" s="57">
        <v>60105409</v>
      </c>
      <c r="B15084" s="58" t="s">
        <v>11609</v>
      </c>
    </row>
    <row r="15085" spans="1:2" x14ac:dyDescent="0.25">
      <c r="A15085" s="57">
        <v>60105410</v>
      </c>
      <c r="B15085" s="58" t="s">
        <v>4206</v>
      </c>
    </row>
    <row r="15086" spans="1:2" x14ac:dyDescent="0.25">
      <c r="A15086" s="57">
        <v>60105411</v>
      </c>
      <c r="B15086" s="58" t="s">
        <v>17821</v>
      </c>
    </row>
    <row r="15087" spans="1:2" x14ac:dyDescent="0.25">
      <c r="A15087" s="57">
        <v>60105412</v>
      </c>
      <c r="B15087" s="58" t="s">
        <v>7935</v>
      </c>
    </row>
    <row r="15088" spans="1:2" x14ac:dyDescent="0.25">
      <c r="A15088" s="57">
        <v>60105413</v>
      </c>
      <c r="B15088" s="58" t="s">
        <v>1252</v>
      </c>
    </row>
    <row r="15089" spans="1:2" x14ac:dyDescent="0.25">
      <c r="A15089" s="57">
        <v>60105414</v>
      </c>
      <c r="B15089" s="58" t="s">
        <v>11217</v>
      </c>
    </row>
    <row r="15090" spans="1:2" x14ac:dyDescent="0.25">
      <c r="A15090" s="57">
        <v>60105415</v>
      </c>
      <c r="B15090" s="58" t="s">
        <v>4771</v>
      </c>
    </row>
    <row r="15091" spans="1:2" x14ac:dyDescent="0.25">
      <c r="A15091" s="57">
        <v>60105416</v>
      </c>
      <c r="B15091" s="58" t="s">
        <v>10387</v>
      </c>
    </row>
    <row r="15092" spans="1:2" x14ac:dyDescent="0.25">
      <c r="A15092" s="57">
        <v>60105417</v>
      </c>
      <c r="B15092" s="58" t="s">
        <v>1210</v>
      </c>
    </row>
    <row r="15093" spans="1:2" x14ac:dyDescent="0.25">
      <c r="A15093" s="57">
        <v>60105418</v>
      </c>
      <c r="B15093" s="58" t="s">
        <v>5831</v>
      </c>
    </row>
    <row r="15094" spans="1:2" x14ac:dyDescent="0.25">
      <c r="A15094" s="57">
        <v>60105419</v>
      </c>
      <c r="B15094" s="58" t="s">
        <v>16141</v>
      </c>
    </row>
    <row r="15095" spans="1:2" x14ac:dyDescent="0.25">
      <c r="A15095" s="57">
        <v>60105420</v>
      </c>
      <c r="B15095" s="58" t="s">
        <v>17315</v>
      </c>
    </row>
    <row r="15096" spans="1:2" x14ac:dyDescent="0.25">
      <c r="A15096" s="57">
        <v>60105421</v>
      </c>
      <c r="B15096" s="58" t="s">
        <v>12923</v>
      </c>
    </row>
    <row r="15097" spans="1:2" x14ac:dyDescent="0.25">
      <c r="A15097" s="57">
        <v>60105422</v>
      </c>
      <c r="B15097" s="58" t="s">
        <v>4592</v>
      </c>
    </row>
    <row r="15098" spans="1:2" x14ac:dyDescent="0.25">
      <c r="A15098" s="57">
        <v>60105423</v>
      </c>
      <c r="B15098" s="58" t="s">
        <v>9247</v>
      </c>
    </row>
    <row r="15099" spans="1:2" x14ac:dyDescent="0.25">
      <c r="A15099" s="57">
        <v>60105424</v>
      </c>
      <c r="B15099" s="58" t="s">
        <v>8401</v>
      </c>
    </row>
    <row r="15100" spans="1:2" x14ac:dyDescent="0.25">
      <c r="A15100" s="57">
        <v>60105425</v>
      </c>
      <c r="B15100" s="58" t="s">
        <v>6129</v>
      </c>
    </row>
    <row r="15101" spans="1:2" x14ac:dyDescent="0.25">
      <c r="A15101" s="57">
        <v>60105426</v>
      </c>
      <c r="B15101" s="58" t="s">
        <v>15550</v>
      </c>
    </row>
    <row r="15102" spans="1:2" x14ac:dyDescent="0.25">
      <c r="A15102" s="57">
        <v>60105427</v>
      </c>
      <c r="B15102" s="58" t="s">
        <v>16494</v>
      </c>
    </row>
    <row r="15103" spans="1:2" x14ac:dyDescent="0.25">
      <c r="A15103" s="57">
        <v>60105428</v>
      </c>
      <c r="B15103" s="58" t="s">
        <v>4885</v>
      </c>
    </row>
    <row r="15104" spans="1:2" x14ac:dyDescent="0.25">
      <c r="A15104" s="57">
        <v>60105429</v>
      </c>
      <c r="B15104" s="58" t="s">
        <v>5132</v>
      </c>
    </row>
    <row r="15105" spans="1:2" x14ac:dyDescent="0.25">
      <c r="A15105" s="57">
        <v>60105501</v>
      </c>
      <c r="B15105" s="58" t="s">
        <v>17991</v>
      </c>
    </row>
    <row r="15106" spans="1:2" x14ac:dyDescent="0.25">
      <c r="A15106" s="57">
        <v>60105502</v>
      </c>
      <c r="B15106" s="58" t="s">
        <v>6113</v>
      </c>
    </row>
    <row r="15107" spans="1:2" x14ac:dyDescent="0.25">
      <c r="A15107" s="57">
        <v>60105503</v>
      </c>
      <c r="B15107" s="58" t="s">
        <v>6076</v>
      </c>
    </row>
    <row r="15108" spans="1:2" x14ac:dyDescent="0.25">
      <c r="A15108" s="57">
        <v>60105504</v>
      </c>
      <c r="B15108" s="58" t="s">
        <v>18816</v>
      </c>
    </row>
    <row r="15109" spans="1:2" x14ac:dyDescent="0.25">
      <c r="A15109" s="57">
        <v>60105505</v>
      </c>
      <c r="B15109" s="58" t="s">
        <v>1505</v>
      </c>
    </row>
    <row r="15110" spans="1:2" x14ac:dyDescent="0.25">
      <c r="A15110" s="57">
        <v>60105601</v>
      </c>
      <c r="B15110" s="58" t="s">
        <v>13809</v>
      </c>
    </row>
    <row r="15111" spans="1:2" x14ac:dyDescent="0.25">
      <c r="A15111" s="57">
        <v>60105602</v>
      </c>
      <c r="B15111" s="58" t="s">
        <v>13011</v>
      </c>
    </row>
    <row r="15112" spans="1:2" x14ac:dyDescent="0.25">
      <c r="A15112" s="57">
        <v>60105603</v>
      </c>
      <c r="B15112" s="58" t="s">
        <v>9469</v>
      </c>
    </row>
    <row r="15113" spans="1:2" x14ac:dyDescent="0.25">
      <c r="A15113" s="57">
        <v>60105604</v>
      </c>
      <c r="B15113" s="58" t="s">
        <v>17889</v>
      </c>
    </row>
    <row r="15114" spans="1:2" x14ac:dyDescent="0.25">
      <c r="A15114" s="57">
        <v>60105605</v>
      </c>
      <c r="B15114" s="58" t="s">
        <v>11903</v>
      </c>
    </row>
    <row r="15115" spans="1:2" x14ac:dyDescent="0.25">
      <c r="A15115" s="57">
        <v>60105606</v>
      </c>
      <c r="B15115" s="58" t="s">
        <v>11844</v>
      </c>
    </row>
    <row r="15116" spans="1:2" x14ac:dyDescent="0.25">
      <c r="A15116" s="57">
        <v>60105607</v>
      </c>
      <c r="B15116" s="58" t="s">
        <v>5936</v>
      </c>
    </row>
    <row r="15117" spans="1:2" x14ac:dyDescent="0.25">
      <c r="A15117" s="57">
        <v>60105608</v>
      </c>
      <c r="B15117" s="58" t="s">
        <v>11336</v>
      </c>
    </row>
    <row r="15118" spans="1:2" x14ac:dyDescent="0.25">
      <c r="A15118" s="57">
        <v>60105609</v>
      </c>
      <c r="B15118" s="58" t="s">
        <v>3116</v>
      </c>
    </row>
    <row r="15119" spans="1:2" x14ac:dyDescent="0.25">
      <c r="A15119" s="57">
        <v>60105610</v>
      </c>
      <c r="B15119" s="58" t="s">
        <v>11843</v>
      </c>
    </row>
    <row r="15120" spans="1:2" x14ac:dyDescent="0.25">
      <c r="A15120" s="57">
        <v>60105611</v>
      </c>
      <c r="B15120" s="58" t="s">
        <v>12892</v>
      </c>
    </row>
    <row r="15121" spans="1:2" x14ac:dyDescent="0.25">
      <c r="A15121" s="57">
        <v>60105612</v>
      </c>
      <c r="B15121" s="58" t="s">
        <v>5292</v>
      </c>
    </row>
    <row r="15122" spans="1:2" x14ac:dyDescent="0.25">
      <c r="A15122" s="57">
        <v>60105613</v>
      </c>
      <c r="B15122" s="58" t="s">
        <v>9896</v>
      </c>
    </row>
    <row r="15123" spans="1:2" x14ac:dyDescent="0.25">
      <c r="A15123" s="57">
        <v>60105614</v>
      </c>
      <c r="B15123" s="58" t="s">
        <v>10289</v>
      </c>
    </row>
    <row r="15124" spans="1:2" x14ac:dyDescent="0.25">
      <c r="A15124" s="57">
        <v>60105615</v>
      </c>
      <c r="B15124" s="58" t="s">
        <v>1022</v>
      </c>
    </row>
    <row r="15125" spans="1:2" x14ac:dyDescent="0.25">
      <c r="A15125" s="57">
        <v>60105616</v>
      </c>
      <c r="B15125" s="58" t="s">
        <v>12387</v>
      </c>
    </row>
    <row r="15126" spans="1:2" x14ac:dyDescent="0.25">
      <c r="A15126" s="57">
        <v>60105617</v>
      </c>
      <c r="B15126" s="58" t="s">
        <v>5271</v>
      </c>
    </row>
    <row r="15127" spans="1:2" x14ac:dyDescent="0.25">
      <c r="A15127" s="57">
        <v>60105618</v>
      </c>
      <c r="B15127" s="58" t="s">
        <v>10441</v>
      </c>
    </row>
    <row r="15128" spans="1:2" x14ac:dyDescent="0.25">
      <c r="A15128" s="57">
        <v>60105619</v>
      </c>
      <c r="B15128" s="58" t="s">
        <v>17281</v>
      </c>
    </row>
    <row r="15129" spans="1:2" x14ac:dyDescent="0.25">
      <c r="A15129" s="57">
        <v>60105620</v>
      </c>
      <c r="B15129" s="58" t="s">
        <v>107</v>
      </c>
    </row>
    <row r="15130" spans="1:2" x14ac:dyDescent="0.25">
      <c r="A15130" s="57">
        <v>60105621</v>
      </c>
      <c r="B15130" s="58" t="s">
        <v>5521</v>
      </c>
    </row>
    <row r="15131" spans="1:2" x14ac:dyDescent="0.25">
      <c r="A15131" s="57">
        <v>60105622</v>
      </c>
      <c r="B15131" s="58" t="s">
        <v>3993</v>
      </c>
    </row>
    <row r="15132" spans="1:2" x14ac:dyDescent="0.25">
      <c r="A15132" s="57">
        <v>60105623</v>
      </c>
      <c r="B15132" s="58" t="s">
        <v>2237</v>
      </c>
    </row>
    <row r="15133" spans="1:2" x14ac:dyDescent="0.25">
      <c r="A15133" s="57">
        <v>60105624</v>
      </c>
      <c r="B15133" s="58" t="s">
        <v>14684</v>
      </c>
    </row>
    <row r="15134" spans="1:2" x14ac:dyDescent="0.25">
      <c r="A15134" s="57">
        <v>60105625</v>
      </c>
      <c r="B15134" s="58" t="s">
        <v>3321</v>
      </c>
    </row>
    <row r="15135" spans="1:2" x14ac:dyDescent="0.25">
      <c r="A15135" s="57">
        <v>60105626</v>
      </c>
      <c r="B15135" s="58" t="s">
        <v>398</v>
      </c>
    </row>
    <row r="15136" spans="1:2" x14ac:dyDescent="0.25">
      <c r="A15136" s="57">
        <v>60105701</v>
      </c>
      <c r="B15136" s="58" t="s">
        <v>10033</v>
      </c>
    </row>
    <row r="15137" spans="1:2" x14ac:dyDescent="0.25">
      <c r="A15137" s="57">
        <v>60105702</v>
      </c>
      <c r="B15137" s="58" t="s">
        <v>268</v>
      </c>
    </row>
    <row r="15138" spans="1:2" x14ac:dyDescent="0.25">
      <c r="A15138" s="57">
        <v>60105703</v>
      </c>
      <c r="B15138" s="58" t="s">
        <v>5159</v>
      </c>
    </row>
    <row r="15139" spans="1:2" x14ac:dyDescent="0.25">
      <c r="A15139" s="57">
        <v>60105704</v>
      </c>
      <c r="B15139" s="58" t="s">
        <v>7242</v>
      </c>
    </row>
    <row r="15140" spans="1:2" x14ac:dyDescent="0.25">
      <c r="A15140" s="57">
        <v>60105705</v>
      </c>
      <c r="B15140" s="58" t="s">
        <v>18564</v>
      </c>
    </row>
    <row r="15141" spans="1:2" x14ac:dyDescent="0.25">
      <c r="A15141" s="57">
        <v>60105801</v>
      </c>
      <c r="B15141" s="58" t="s">
        <v>3276</v>
      </c>
    </row>
    <row r="15142" spans="1:2" x14ac:dyDescent="0.25">
      <c r="A15142" s="57">
        <v>60105802</v>
      </c>
      <c r="B15142" s="58" t="s">
        <v>9059</v>
      </c>
    </row>
    <row r="15143" spans="1:2" x14ac:dyDescent="0.25">
      <c r="A15143" s="57">
        <v>60105803</v>
      </c>
      <c r="B15143" s="58" t="s">
        <v>3123</v>
      </c>
    </row>
    <row r="15144" spans="1:2" x14ac:dyDescent="0.25">
      <c r="A15144" s="57">
        <v>60105804</v>
      </c>
      <c r="B15144" s="58" t="s">
        <v>15421</v>
      </c>
    </row>
    <row r="15145" spans="1:2" x14ac:dyDescent="0.25">
      <c r="A15145" s="57">
        <v>60105805</v>
      </c>
      <c r="B15145" s="58" t="s">
        <v>10486</v>
      </c>
    </row>
    <row r="15146" spans="1:2" x14ac:dyDescent="0.25">
      <c r="A15146" s="57">
        <v>60105806</v>
      </c>
      <c r="B15146" s="58" t="s">
        <v>13082</v>
      </c>
    </row>
    <row r="15147" spans="1:2" x14ac:dyDescent="0.25">
      <c r="A15147" s="57">
        <v>60105807</v>
      </c>
      <c r="B15147" s="58" t="s">
        <v>1742</v>
      </c>
    </row>
    <row r="15148" spans="1:2" x14ac:dyDescent="0.25">
      <c r="A15148" s="57">
        <v>60105808</v>
      </c>
      <c r="B15148" s="58" t="s">
        <v>10933</v>
      </c>
    </row>
    <row r="15149" spans="1:2" x14ac:dyDescent="0.25">
      <c r="A15149" s="57">
        <v>60105809</v>
      </c>
      <c r="B15149" s="58" t="s">
        <v>332</v>
      </c>
    </row>
    <row r="15150" spans="1:2" x14ac:dyDescent="0.25">
      <c r="A15150" s="57">
        <v>60105810</v>
      </c>
      <c r="B15150" s="58" t="s">
        <v>9656</v>
      </c>
    </row>
    <row r="15151" spans="1:2" x14ac:dyDescent="0.25">
      <c r="A15151" s="57">
        <v>60105811</v>
      </c>
      <c r="B15151" s="58" t="s">
        <v>4875</v>
      </c>
    </row>
    <row r="15152" spans="1:2" x14ac:dyDescent="0.25">
      <c r="A15152" s="57">
        <v>60105901</v>
      </c>
      <c r="B15152" s="58" t="s">
        <v>747</v>
      </c>
    </row>
    <row r="15153" spans="1:2" x14ac:dyDescent="0.25">
      <c r="A15153" s="57">
        <v>60105902</v>
      </c>
      <c r="B15153" s="58" t="s">
        <v>6105</v>
      </c>
    </row>
    <row r="15154" spans="1:2" x14ac:dyDescent="0.25">
      <c r="A15154" s="57">
        <v>60105903</v>
      </c>
      <c r="B15154" s="58" t="s">
        <v>7883</v>
      </c>
    </row>
    <row r="15155" spans="1:2" x14ac:dyDescent="0.25">
      <c r="A15155" s="57">
        <v>60105904</v>
      </c>
      <c r="B15155" s="58" t="s">
        <v>4778</v>
      </c>
    </row>
    <row r="15156" spans="1:2" x14ac:dyDescent="0.25">
      <c r="A15156" s="57">
        <v>60105905</v>
      </c>
      <c r="B15156" s="58" t="s">
        <v>4577</v>
      </c>
    </row>
    <row r="15157" spans="1:2" x14ac:dyDescent="0.25">
      <c r="A15157" s="57">
        <v>60105906</v>
      </c>
      <c r="B15157" s="58" t="s">
        <v>14246</v>
      </c>
    </row>
    <row r="15158" spans="1:2" x14ac:dyDescent="0.25">
      <c r="A15158" s="57">
        <v>60105907</v>
      </c>
      <c r="B15158" s="58" t="s">
        <v>11208</v>
      </c>
    </row>
    <row r="15159" spans="1:2" x14ac:dyDescent="0.25">
      <c r="A15159" s="57">
        <v>60105908</v>
      </c>
      <c r="B15159" s="58" t="s">
        <v>9863</v>
      </c>
    </row>
    <row r="15160" spans="1:2" x14ac:dyDescent="0.25">
      <c r="A15160" s="57">
        <v>60105909</v>
      </c>
      <c r="B15160" s="58" t="s">
        <v>7731</v>
      </c>
    </row>
    <row r="15161" spans="1:2" x14ac:dyDescent="0.25">
      <c r="A15161" s="57">
        <v>60105910</v>
      </c>
      <c r="B15161" s="58" t="s">
        <v>16340</v>
      </c>
    </row>
    <row r="15162" spans="1:2" x14ac:dyDescent="0.25">
      <c r="A15162" s="57">
        <v>60105911</v>
      </c>
      <c r="B15162" s="58" t="s">
        <v>2032</v>
      </c>
    </row>
    <row r="15163" spans="1:2" x14ac:dyDescent="0.25">
      <c r="A15163" s="57">
        <v>60105912</v>
      </c>
      <c r="B15163" s="58" t="s">
        <v>16879</v>
      </c>
    </row>
    <row r="15164" spans="1:2" x14ac:dyDescent="0.25">
      <c r="A15164" s="57">
        <v>60105913</v>
      </c>
      <c r="B15164" s="58" t="s">
        <v>8288</v>
      </c>
    </row>
    <row r="15165" spans="1:2" x14ac:dyDescent="0.25">
      <c r="A15165" s="57">
        <v>60105914</v>
      </c>
      <c r="B15165" s="58" t="s">
        <v>2638</v>
      </c>
    </row>
    <row r="15166" spans="1:2" x14ac:dyDescent="0.25">
      <c r="A15166" s="57">
        <v>60105915</v>
      </c>
      <c r="B15166" s="58" t="s">
        <v>4674</v>
      </c>
    </row>
    <row r="15167" spans="1:2" x14ac:dyDescent="0.25">
      <c r="A15167" s="57">
        <v>60105916</v>
      </c>
      <c r="B15167" s="58" t="s">
        <v>9568</v>
      </c>
    </row>
    <row r="15168" spans="1:2" x14ac:dyDescent="0.25">
      <c r="A15168" s="57">
        <v>60105917</v>
      </c>
      <c r="B15168" s="58" t="s">
        <v>5083</v>
      </c>
    </row>
    <row r="15169" spans="1:2" x14ac:dyDescent="0.25">
      <c r="A15169" s="57">
        <v>60105918</v>
      </c>
      <c r="B15169" s="58" t="s">
        <v>7717</v>
      </c>
    </row>
    <row r="15170" spans="1:2" x14ac:dyDescent="0.25">
      <c r="A15170" s="57">
        <v>60105919</v>
      </c>
      <c r="B15170" s="58" t="s">
        <v>14211</v>
      </c>
    </row>
    <row r="15171" spans="1:2" x14ac:dyDescent="0.25">
      <c r="A15171" s="57">
        <v>60106001</v>
      </c>
      <c r="B15171" s="58" t="s">
        <v>1794</v>
      </c>
    </row>
    <row r="15172" spans="1:2" x14ac:dyDescent="0.25">
      <c r="A15172" s="57">
        <v>60106002</v>
      </c>
      <c r="B15172" s="58" t="s">
        <v>575</v>
      </c>
    </row>
    <row r="15173" spans="1:2" x14ac:dyDescent="0.25">
      <c r="A15173" s="57">
        <v>60106003</v>
      </c>
      <c r="B15173" s="58" t="s">
        <v>14462</v>
      </c>
    </row>
    <row r="15174" spans="1:2" x14ac:dyDescent="0.25">
      <c r="A15174" s="57">
        <v>60106004</v>
      </c>
      <c r="B15174" s="58" t="s">
        <v>1951</v>
      </c>
    </row>
    <row r="15175" spans="1:2" x14ac:dyDescent="0.25">
      <c r="A15175" s="57">
        <v>60106101</v>
      </c>
      <c r="B15175" s="58" t="s">
        <v>9618</v>
      </c>
    </row>
    <row r="15176" spans="1:2" x14ac:dyDescent="0.25">
      <c r="A15176" s="57">
        <v>60106102</v>
      </c>
      <c r="B15176" s="58" t="s">
        <v>17875</v>
      </c>
    </row>
    <row r="15177" spans="1:2" x14ac:dyDescent="0.25">
      <c r="A15177" s="57">
        <v>60106103</v>
      </c>
      <c r="B15177" s="58" t="s">
        <v>2749</v>
      </c>
    </row>
    <row r="15178" spans="1:2" x14ac:dyDescent="0.25">
      <c r="A15178" s="57">
        <v>60106104</v>
      </c>
      <c r="B15178" s="58" t="s">
        <v>6300</v>
      </c>
    </row>
    <row r="15179" spans="1:2" x14ac:dyDescent="0.25">
      <c r="A15179" s="57">
        <v>60106105</v>
      </c>
      <c r="B15179" s="58" t="s">
        <v>4509</v>
      </c>
    </row>
    <row r="15180" spans="1:2" x14ac:dyDescent="0.25">
      <c r="A15180" s="57">
        <v>60106106</v>
      </c>
      <c r="B15180" s="58" t="s">
        <v>5488</v>
      </c>
    </row>
    <row r="15181" spans="1:2" x14ac:dyDescent="0.25">
      <c r="A15181" s="57">
        <v>60106107</v>
      </c>
      <c r="B15181" s="58" t="s">
        <v>6485</v>
      </c>
    </row>
    <row r="15182" spans="1:2" x14ac:dyDescent="0.25">
      <c r="A15182" s="57">
        <v>60106108</v>
      </c>
      <c r="B15182" s="58" t="s">
        <v>8958</v>
      </c>
    </row>
    <row r="15183" spans="1:2" x14ac:dyDescent="0.25">
      <c r="A15183" s="57">
        <v>60106109</v>
      </c>
      <c r="B15183" s="58" t="s">
        <v>10390</v>
      </c>
    </row>
    <row r="15184" spans="1:2" x14ac:dyDescent="0.25">
      <c r="A15184" s="57">
        <v>60106201</v>
      </c>
      <c r="B15184" s="58" t="s">
        <v>3035</v>
      </c>
    </row>
    <row r="15185" spans="1:2" x14ac:dyDescent="0.25">
      <c r="A15185" s="57">
        <v>60106202</v>
      </c>
      <c r="B15185" s="58" t="s">
        <v>9261</v>
      </c>
    </row>
    <row r="15186" spans="1:2" x14ac:dyDescent="0.25">
      <c r="A15186" s="57">
        <v>60106203</v>
      </c>
      <c r="B15186" s="58" t="s">
        <v>4513</v>
      </c>
    </row>
    <row r="15187" spans="1:2" x14ac:dyDescent="0.25">
      <c r="A15187" s="57">
        <v>60106204</v>
      </c>
      <c r="B15187" s="58" t="s">
        <v>16980</v>
      </c>
    </row>
    <row r="15188" spans="1:2" x14ac:dyDescent="0.25">
      <c r="A15188" s="57">
        <v>60106205</v>
      </c>
      <c r="B15188" s="58" t="s">
        <v>3584</v>
      </c>
    </row>
    <row r="15189" spans="1:2" x14ac:dyDescent="0.25">
      <c r="A15189" s="57">
        <v>60106206</v>
      </c>
      <c r="B15189" s="58" t="s">
        <v>12513</v>
      </c>
    </row>
    <row r="15190" spans="1:2" x14ac:dyDescent="0.25">
      <c r="A15190" s="57">
        <v>60106207</v>
      </c>
      <c r="B15190" s="58" t="s">
        <v>1991</v>
      </c>
    </row>
    <row r="15191" spans="1:2" x14ac:dyDescent="0.25">
      <c r="A15191" s="57">
        <v>60106208</v>
      </c>
      <c r="B15191" s="58" t="s">
        <v>3828</v>
      </c>
    </row>
    <row r="15192" spans="1:2" x14ac:dyDescent="0.25">
      <c r="A15192" s="57">
        <v>60106209</v>
      </c>
      <c r="B15192" s="58" t="s">
        <v>2610</v>
      </c>
    </row>
    <row r="15193" spans="1:2" x14ac:dyDescent="0.25">
      <c r="A15193" s="57">
        <v>60106210</v>
      </c>
      <c r="B15193" s="58" t="s">
        <v>3918</v>
      </c>
    </row>
    <row r="15194" spans="1:2" x14ac:dyDescent="0.25">
      <c r="A15194" s="57">
        <v>60106211</v>
      </c>
      <c r="B15194" s="58" t="s">
        <v>4863</v>
      </c>
    </row>
    <row r="15195" spans="1:2" x14ac:dyDescent="0.25">
      <c r="A15195" s="57">
        <v>60106212</v>
      </c>
      <c r="B15195" s="58" t="s">
        <v>1308</v>
      </c>
    </row>
    <row r="15196" spans="1:2" x14ac:dyDescent="0.25">
      <c r="A15196" s="57">
        <v>60106213</v>
      </c>
      <c r="B15196" s="58" t="s">
        <v>14296</v>
      </c>
    </row>
    <row r="15197" spans="1:2" x14ac:dyDescent="0.25">
      <c r="A15197" s="57">
        <v>60106214</v>
      </c>
      <c r="B15197" s="58" t="s">
        <v>6614</v>
      </c>
    </row>
    <row r="15198" spans="1:2" x14ac:dyDescent="0.25">
      <c r="A15198" s="57">
        <v>60106215</v>
      </c>
      <c r="B15198" s="58" t="s">
        <v>4887</v>
      </c>
    </row>
    <row r="15199" spans="1:2" x14ac:dyDescent="0.25">
      <c r="A15199" s="57">
        <v>60106301</v>
      </c>
      <c r="B15199" s="58" t="s">
        <v>7966</v>
      </c>
    </row>
    <row r="15200" spans="1:2" x14ac:dyDescent="0.25">
      <c r="A15200" s="57">
        <v>60106302</v>
      </c>
      <c r="B15200" s="58" t="s">
        <v>9305</v>
      </c>
    </row>
    <row r="15201" spans="1:2" x14ac:dyDescent="0.25">
      <c r="A15201" s="57">
        <v>60106401</v>
      </c>
      <c r="B15201" s="58" t="s">
        <v>3170</v>
      </c>
    </row>
    <row r="15202" spans="1:2" x14ac:dyDescent="0.25">
      <c r="A15202" s="57">
        <v>60106402</v>
      </c>
      <c r="B15202" s="58" t="s">
        <v>9512</v>
      </c>
    </row>
    <row r="15203" spans="1:2" x14ac:dyDescent="0.25">
      <c r="A15203" s="57">
        <v>60111001</v>
      </c>
      <c r="B15203" s="58" t="s">
        <v>8407</v>
      </c>
    </row>
    <row r="15204" spans="1:2" x14ac:dyDescent="0.25">
      <c r="A15204" s="57">
        <v>60111002</v>
      </c>
      <c r="B15204" s="58" t="s">
        <v>8538</v>
      </c>
    </row>
    <row r="15205" spans="1:2" x14ac:dyDescent="0.25">
      <c r="A15205" s="57">
        <v>60111003</v>
      </c>
      <c r="B15205" s="58" t="s">
        <v>4831</v>
      </c>
    </row>
    <row r="15206" spans="1:2" x14ac:dyDescent="0.25">
      <c r="A15206" s="57">
        <v>60111004</v>
      </c>
      <c r="B15206" s="58" t="s">
        <v>9595</v>
      </c>
    </row>
    <row r="15207" spans="1:2" x14ac:dyDescent="0.25">
      <c r="A15207" s="57">
        <v>60111005</v>
      </c>
      <c r="B15207" s="58" t="s">
        <v>9296</v>
      </c>
    </row>
    <row r="15208" spans="1:2" x14ac:dyDescent="0.25">
      <c r="A15208" s="57">
        <v>60111101</v>
      </c>
      <c r="B15208" s="58" t="s">
        <v>9913</v>
      </c>
    </row>
    <row r="15209" spans="1:2" x14ac:dyDescent="0.25">
      <c r="A15209" s="57">
        <v>60111102</v>
      </c>
      <c r="B15209" s="58" t="s">
        <v>1864</v>
      </c>
    </row>
    <row r="15210" spans="1:2" x14ac:dyDescent="0.25">
      <c r="A15210" s="57">
        <v>60111103</v>
      </c>
      <c r="B15210" s="58" t="s">
        <v>6503</v>
      </c>
    </row>
    <row r="15211" spans="1:2" x14ac:dyDescent="0.25">
      <c r="A15211" s="57">
        <v>60111104</v>
      </c>
      <c r="B15211" s="58" t="s">
        <v>3134</v>
      </c>
    </row>
    <row r="15212" spans="1:2" x14ac:dyDescent="0.25">
      <c r="A15212" s="57">
        <v>60111105</v>
      </c>
      <c r="B15212" s="58" t="s">
        <v>1797</v>
      </c>
    </row>
    <row r="15213" spans="1:2" x14ac:dyDescent="0.25">
      <c r="A15213" s="57">
        <v>60111106</v>
      </c>
      <c r="B15213" s="58" t="s">
        <v>3572</v>
      </c>
    </row>
    <row r="15214" spans="1:2" x14ac:dyDescent="0.25">
      <c r="A15214" s="57">
        <v>60111107</v>
      </c>
      <c r="B15214" s="58" t="s">
        <v>16509</v>
      </c>
    </row>
    <row r="15215" spans="1:2" x14ac:dyDescent="0.25">
      <c r="A15215" s="57">
        <v>60111108</v>
      </c>
      <c r="B15215" s="58" t="s">
        <v>15172</v>
      </c>
    </row>
    <row r="15216" spans="1:2" x14ac:dyDescent="0.25">
      <c r="A15216" s="57">
        <v>60111109</v>
      </c>
      <c r="B15216" s="58" t="s">
        <v>14890</v>
      </c>
    </row>
    <row r="15217" spans="1:2" x14ac:dyDescent="0.25">
      <c r="A15217" s="57">
        <v>60111201</v>
      </c>
      <c r="B15217" s="58" t="s">
        <v>18128</v>
      </c>
    </row>
    <row r="15218" spans="1:2" x14ac:dyDescent="0.25">
      <c r="A15218" s="57">
        <v>60111202</v>
      </c>
      <c r="B15218" s="58" t="s">
        <v>17454</v>
      </c>
    </row>
    <row r="15219" spans="1:2" x14ac:dyDescent="0.25">
      <c r="A15219" s="57">
        <v>60111203</v>
      </c>
      <c r="B15219" s="58" t="s">
        <v>13440</v>
      </c>
    </row>
    <row r="15220" spans="1:2" x14ac:dyDescent="0.25">
      <c r="A15220" s="57">
        <v>60111204</v>
      </c>
      <c r="B15220" s="58" t="s">
        <v>2488</v>
      </c>
    </row>
    <row r="15221" spans="1:2" x14ac:dyDescent="0.25">
      <c r="A15221" s="57">
        <v>60111205</v>
      </c>
      <c r="B15221" s="58" t="s">
        <v>18109</v>
      </c>
    </row>
    <row r="15222" spans="1:2" x14ac:dyDescent="0.25">
      <c r="A15222" s="57">
        <v>60111206</v>
      </c>
      <c r="B15222" s="58" t="s">
        <v>17718</v>
      </c>
    </row>
    <row r="15223" spans="1:2" x14ac:dyDescent="0.25">
      <c r="A15223" s="57">
        <v>60111207</v>
      </c>
      <c r="B15223" s="58" t="s">
        <v>5210</v>
      </c>
    </row>
    <row r="15224" spans="1:2" x14ac:dyDescent="0.25">
      <c r="A15224" s="57">
        <v>60111208</v>
      </c>
      <c r="B15224" s="58" t="s">
        <v>6283</v>
      </c>
    </row>
    <row r="15225" spans="1:2" x14ac:dyDescent="0.25">
      <c r="A15225" s="57">
        <v>60111301</v>
      </c>
      <c r="B15225" s="58" t="s">
        <v>17929</v>
      </c>
    </row>
    <row r="15226" spans="1:2" x14ac:dyDescent="0.25">
      <c r="A15226" s="57">
        <v>60111302</v>
      </c>
      <c r="B15226" s="58" t="s">
        <v>14813</v>
      </c>
    </row>
    <row r="15227" spans="1:2" x14ac:dyDescent="0.25">
      <c r="A15227" s="57">
        <v>60111303</v>
      </c>
      <c r="B15227" s="58" t="s">
        <v>946</v>
      </c>
    </row>
    <row r="15228" spans="1:2" x14ac:dyDescent="0.25">
      <c r="A15228" s="57">
        <v>60111304</v>
      </c>
      <c r="B15228" s="58" t="s">
        <v>18283</v>
      </c>
    </row>
    <row r="15229" spans="1:2" x14ac:dyDescent="0.25">
      <c r="A15229" s="57">
        <v>60111305</v>
      </c>
      <c r="B15229" s="58" t="s">
        <v>2897</v>
      </c>
    </row>
    <row r="15230" spans="1:2" x14ac:dyDescent="0.25">
      <c r="A15230" s="57">
        <v>60111306</v>
      </c>
      <c r="B15230" s="58" t="s">
        <v>2546</v>
      </c>
    </row>
    <row r="15231" spans="1:2" x14ac:dyDescent="0.25">
      <c r="A15231" s="57">
        <v>60111401</v>
      </c>
      <c r="B15231" s="58" t="s">
        <v>2317</v>
      </c>
    </row>
    <row r="15232" spans="1:2" x14ac:dyDescent="0.25">
      <c r="A15232" s="57">
        <v>60111402</v>
      </c>
      <c r="B15232" s="58" t="s">
        <v>11125</v>
      </c>
    </row>
    <row r="15233" spans="1:2" x14ac:dyDescent="0.25">
      <c r="A15233" s="57">
        <v>60111403</v>
      </c>
      <c r="B15233" s="58" t="s">
        <v>2539</v>
      </c>
    </row>
    <row r="15234" spans="1:2" x14ac:dyDescent="0.25">
      <c r="A15234" s="57">
        <v>60111404</v>
      </c>
      <c r="B15234" s="58" t="s">
        <v>826</v>
      </c>
    </row>
    <row r="15235" spans="1:2" x14ac:dyDescent="0.25">
      <c r="A15235" s="57">
        <v>60111405</v>
      </c>
      <c r="B15235" s="58" t="s">
        <v>4997</v>
      </c>
    </row>
    <row r="15236" spans="1:2" x14ac:dyDescent="0.25">
      <c r="A15236" s="57">
        <v>60111407</v>
      </c>
      <c r="B15236" s="58" t="s">
        <v>872</v>
      </c>
    </row>
    <row r="15237" spans="1:2" x14ac:dyDescent="0.25">
      <c r="A15237" s="57">
        <v>60111408</v>
      </c>
      <c r="B15237" s="58" t="s">
        <v>16059</v>
      </c>
    </row>
    <row r="15238" spans="1:2" x14ac:dyDescent="0.25">
      <c r="A15238" s="57">
        <v>60111409</v>
      </c>
      <c r="B15238" s="58" t="s">
        <v>10578</v>
      </c>
    </row>
    <row r="15239" spans="1:2" x14ac:dyDescent="0.25">
      <c r="A15239" s="57">
        <v>60111410</v>
      </c>
      <c r="B15239" s="58" t="s">
        <v>17847</v>
      </c>
    </row>
    <row r="15240" spans="1:2" x14ac:dyDescent="0.25">
      <c r="A15240" s="57">
        <v>60111411</v>
      </c>
      <c r="B15240" s="58" t="s">
        <v>14013</v>
      </c>
    </row>
    <row r="15241" spans="1:2" x14ac:dyDescent="0.25">
      <c r="A15241" s="57">
        <v>60121001</v>
      </c>
      <c r="B15241" s="58" t="s">
        <v>17273</v>
      </c>
    </row>
    <row r="15242" spans="1:2" x14ac:dyDescent="0.25">
      <c r="A15242" s="57">
        <v>60121002</v>
      </c>
      <c r="B15242" s="58" t="s">
        <v>6817</v>
      </c>
    </row>
    <row r="15243" spans="1:2" x14ac:dyDescent="0.25">
      <c r="A15243" s="57">
        <v>60121003</v>
      </c>
      <c r="B15243" s="58" t="s">
        <v>9323</v>
      </c>
    </row>
    <row r="15244" spans="1:2" x14ac:dyDescent="0.25">
      <c r="A15244" s="57">
        <v>60121004</v>
      </c>
      <c r="B15244" s="58" t="s">
        <v>32</v>
      </c>
    </row>
    <row r="15245" spans="1:2" x14ac:dyDescent="0.25">
      <c r="A15245" s="57">
        <v>60121005</v>
      </c>
      <c r="B15245" s="58" t="s">
        <v>9272</v>
      </c>
    </row>
    <row r="15246" spans="1:2" x14ac:dyDescent="0.25">
      <c r="A15246" s="57">
        <v>60121006</v>
      </c>
      <c r="B15246" s="58" t="s">
        <v>3753</v>
      </c>
    </row>
    <row r="15247" spans="1:2" x14ac:dyDescent="0.25">
      <c r="A15247" s="57">
        <v>60121007</v>
      </c>
      <c r="B15247" s="58" t="s">
        <v>16067</v>
      </c>
    </row>
    <row r="15248" spans="1:2" x14ac:dyDescent="0.25">
      <c r="A15248" s="57">
        <v>60121008</v>
      </c>
      <c r="B15248" s="58" t="s">
        <v>3</v>
      </c>
    </row>
    <row r="15249" spans="1:2" x14ac:dyDescent="0.25">
      <c r="A15249" s="57">
        <v>60121009</v>
      </c>
      <c r="B15249" s="58" t="s">
        <v>14143</v>
      </c>
    </row>
    <row r="15250" spans="1:2" x14ac:dyDescent="0.25">
      <c r="A15250" s="57">
        <v>60121010</v>
      </c>
      <c r="B15250" s="58" t="s">
        <v>6915</v>
      </c>
    </row>
    <row r="15251" spans="1:2" x14ac:dyDescent="0.25">
      <c r="A15251" s="57">
        <v>60121011</v>
      </c>
      <c r="B15251" s="58" t="s">
        <v>13694</v>
      </c>
    </row>
    <row r="15252" spans="1:2" x14ac:dyDescent="0.25">
      <c r="A15252" s="57">
        <v>60121012</v>
      </c>
      <c r="B15252" s="58" t="s">
        <v>15450</v>
      </c>
    </row>
    <row r="15253" spans="1:2" x14ac:dyDescent="0.25">
      <c r="A15253" s="57">
        <v>60121101</v>
      </c>
      <c r="B15253" s="58" t="s">
        <v>293</v>
      </c>
    </row>
    <row r="15254" spans="1:2" x14ac:dyDescent="0.25">
      <c r="A15254" s="57">
        <v>60121102</v>
      </c>
      <c r="B15254" s="58" t="s">
        <v>18325</v>
      </c>
    </row>
    <row r="15255" spans="1:2" x14ac:dyDescent="0.25">
      <c r="A15255" s="57">
        <v>60121103</v>
      </c>
      <c r="B15255" s="58" t="s">
        <v>7208</v>
      </c>
    </row>
    <row r="15256" spans="1:2" x14ac:dyDescent="0.25">
      <c r="A15256" s="57">
        <v>60121104</v>
      </c>
      <c r="B15256" s="58" t="s">
        <v>16916</v>
      </c>
    </row>
    <row r="15257" spans="1:2" x14ac:dyDescent="0.25">
      <c r="A15257" s="57">
        <v>60121105</v>
      </c>
      <c r="B15257" s="58" t="s">
        <v>10213</v>
      </c>
    </row>
    <row r="15258" spans="1:2" x14ac:dyDescent="0.25">
      <c r="A15258" s="57">
        <v>60121106</v>
      </c>
      <c r="B15258" s="58" t="s">
        <v>9051</v>
      </c>
    </row>
    <row r="15259" spans="1:2" x14ac:dyDescent="0.25">
      <c r="A15259" s="57">
        <v>60121107</v>
      </c>
      <c r="B15259" s="58" t="s">
        <v>4441</v>
      </c>
    </row>
    <row r="15260" spans="1:2" x14ac:dyDescent="0.25">
      <c r="A15260" s="57">
        <v>60121108</v>
      </c>
      <c r="B15260" s="58" t="s">
        <v>18096</v>
      </c>
    </row>
    <row r="15261" spans="1:2" x14ac:dyDescent="0.25">
      <c r="A15261" s="57">
        <v>60121109</v>
      </c>
      <c r="B15261" s="58" t="s">
        <v>1143</v>
      </c>
    </row>
    <row r="15262" spans="1:2" x14ac:dyDescent="0.25">
      <c r="A15262" s="57">
        <v>60121110</v>
      </c>
      <c r="B15262" s="58" t="s">
        <v>6641</v>
      </c>
    </row>
    <row r="15263" spans="1:2" x14ac:dyDescent="0.25">
      <c r="A15263" s="57">
        <v>60121111</v>
      </c>
      <c r="B15263" s="58" t="s">
        <v>392</v>
      </c>
    </row>
    <row r="15264" spans="1:2" x14ac:dyDescent="0.25">
      <c r="A15264" s="57">
        <v>60121112</v>
      </c>
      <c r="B15264" s="58" t="s">
        <v>18048</v>
      </c>
    </row>
    <row r="15265" spans="1:2" x14ac:dyDescent="0.25">
      <c r="A15265" s="57">
        <v>60121113</v>
      </c>
      <c r="B15265" s="58" t="s">
        <v>6567</v>
      </c>
    </row>
    <row r="15266" spans="1:2" x14ac:dyDescent="0.25">
      <c r="A15266" s="57">
        <v>60121114</v>
      </c>
      <c r="B15266" s="58" t="s">
        <v>17435</v>
      </c>
    </row>
    <row r="15267" spans="1:2" x14ac:dyDescent="0.25">
      <c r="A15267" s="57">
        <v>60121115</v>
      </c>
      <c r="B15267" s="58" t="s">
        <v>16733</v>
      </c>
    </row>
    <row r="15268" spans="1:2" x14ac:dyDescent="0.25">
      <c r="A15268" s="57">
        <v>60121116</v>
      </c>
      <c r="B15268" s="58" t="s">
        <v>4677</v>
      </c>
    </row>
    <row r="15269" spans="1:2" x14ac:dyDescent="0.25">
      <c r="A15269" s="57">
        <v>60121117</v>
      </c>
      <c r="B15269" s="58" t="s">
        <v>14278</v>
      </c>
    </row>
    <row r="15270" spans="1:2" x14ac:dyDescent="0.25">
      <c r="A15270" s="57">
        <v>60121118</v>
      </c>
      <c r="B15270" s="58" t="s">
        <v>2513</v>
      </c>
    </row>
    <row r="15271" spans="1:2" x14ac:dyDescent="0.25">
      <c r="A15271" s="57">
        <v>60121119</v>
      </c>
      <c r="B15271" s="58" t="s">
        <v>3442</v>
      </c>
    </row>
    <row r="15272" spans="1:2" x14ac:dyDescent="0.25">
      <c r="A15272" s="57">
        <v>60121120</v>
      </c>
      <c r="B15272" s="58" t="s">
        <v>3017</v>
      </c>
    </row>
    <row r="15273" spans="1:2" x14ac:dyDescent="0.25">
      <c r="A15273" s="57">
        <v>60121121</v>
      </c>
      <c r="B15273" s="58" t="s">
        <v>9775</v>
      </c>
    </row>
    <row r="15274" spans="1:2" x14ac:dyDescent="0.25">
      <c r="A15274" s="57">
        <v>60121123</v>
      </c>
      <c r="B15274" s="58" t="s">
        <v>7389</v>
      </c>
    </row>
    <row r="15275" spans="1:2" x14ac:dyDescent="0.25">
      <c r="A15275" s="57">
        <v>60121124</v>
      </c>
      <c r="B15275" s="58" t="s">
        <v>7171</v>
      </c>
    </row>
    <row r="15276" spans="1:2" x14ac:dyDescent="0.25">
      <c r="A15276" s="57">
        <v>60121125</v>
      </c>
      <c r="B15276" s="58" t="s">
        <v>3771</v>
      </c>
    </row>
    <row r="15277" spans="1:2" x14ac:dyDescent="0.25">
      <c r="A15277" s="57">
        <v>60121126</v>
      </c>
      <c r="B15277" s="58" t="s">
        <v>685</v>
      </c>
    </row>
    <row r="15278" spans="1:2" x14ac:dyDescent="0.25">
      <c r="A15278" s="57">
        <v>60121127</v>
      </c>
      <c r="B15278" s="58" t="s">
        <v>13827</v>
      </c>
    </row>
    <row r="15279" spans="1:2" x14ac:dyDescent="0.25">
      <c r="A15279" s="57">
        <v>60121128</v>
      </c>
      <c r="B15279" s="58" t="s">
        <v>18110</v>
      </c>
    </row>
    <row r="15280" spans="1:2" x14ac:dyDescent="0.25">
      <c r="A15280" s="57">
        <v>60121129</v>
      </c>
      <c r="B15280" s="58" t="s">
        <v>2802</v>
      </c>
    </row>
    <row r="15281" spans="1:2" x14ac:dyDescent="0.25">
      <c r="A15281" s="57">
        <v>60121130</v>
      </c>
      <c r="B15281" s="58" t="s">
        <v>15283</v>
      </c>
    </row>
    <row r="15282" spans="1:2" x14ac:dyDescent="0.25">
      <c r="A15282" s="57">
        <v>60121131</v>
      </c>
      <c r="B15282" s="58" t="s">
        <v>4012</v>
      </c>
    </row>
    <row r="15283" spans="1:2" x14ac:dyDescent="0.25">
      <c r="A15283" s="57">
        <v>60121132</v>
      </c>
      <c r="B15283" s="58" t="s">
        <v>9737</v>
      </c>
    </row>
    <row r="15284" spans="1:2" x14ac:dyDescent="0.25">
      <c r="A15284" s="57">
        <v>60121133</v>
      </c>
      <c r="B15284" s="58" t="s">
        <v>12759</v>
      </c>
    </row>
    <row r="15285" spans="1:2" x14ac:dyDescent="0.25">
      <c r="A15285" s="57">
        <v>60121134</v>
      </c>
      <c r="B15285" s="58" t="s">
        <v>16320</v>
      </c>
    </row>
    <row r="15286" spans="1:2" x14ac:dyDescent="0.25">
      <c r="A15286" s="57">
        <v>60121135</v>
      </c>
      <c r="B15286" s="58" t="s">
        <v>6537</v>
      </c>
    </row>
    <row r="15287" spans="1:2" x14ac:dyDescent="0.25">
      <c r="A15287" s="57">
        <v>60121136</v>
      </c>
      <c r="B15287" s="58" t="s">
        <v>14222</v>
      </c>
    </row>
    <row r="15288" spans="1:2" x14ac:dyDescent="0.25">
      <c r="A15288" s="57">
        <v>60121137</v>
      </c>
      <c r="B15288" s="58" t="s">
        <v>11653</v>
      </c>
    </row>
    <row r="15289" spans="1:2" x14ac:dyDescent="0.25">
      <c r="A15289" s="57">
        <v>60121138</v>
      </c>
      <c r="B15289" s="58" t="s">
        <v>6277</v>
      </c>
    </row>
    <row r="15290" spans="1:2" x14ac:dyDescent="0.25">
      <c r="A15290" s="57">
        <v>60121139</v>
      </c>
      <c r="B15290" s="58" t="s">
        <v>10459</v>
      </c>
    </row>
    <row r="15291" spans="1:2" x14ac:dyDescent="0.25">
      <c r="A15291" s="57">
        <v>60121140</v>
      </c>
      <c r="B15291" s="58" t="s">
        <v>7446</v>
      </c>
    </row>
    <row r="15292" spans="1:2" x14ac:dyDescent="0.25">
      <c r="A15292" s="57">
        <v>60121141</v>
      </c>
      <c r="B15292" s="58" t="s">
        <v>13467</v>
      </c>
    </row>
    <row r="15293" spans="1:2" x14ac:dyDescent="0.25">
      <c r="A15293" s="57">
        <v>60121142</v>
      </c>
      <c r="B15293" s="58" t="s">
        <v>5303</v>
      </c>
    </row>
    <row r="15294" spans="1:2" x14ac:dyDescent="0.25">
      <c r="A15294" s="57">
        <v>60121143</v>
      </c>
      <c r="B15294" s="58" t="s">
        <v>14526</v>
      </c>
    </row>
    <row r="15295" spans="1:2" x14ac:dyDescent="0.25">
      <c r="A15295" s="57">
        <v>60121144</v>
      </c>
      <c r="B15295" s="58" t="s">
        <v>14160</v>
      </c>
    </row>
    <row r="15296" spans="1:2" x14ac:dyDescent="0.25">
      <c r="A15296" s="57">
        <v>60121145</v>
      </c>
      <c r="B15296" s="58" t="s">
        <v>6716</v>
      </c>
    </row>
    <row r="15297" spans="1:2" x14ac:dyDescent="0.25">
      <c r="A15297" s="57">
        <v>60121146</v>
      </c>
      <c r="B15297" s="58" t="s">
        <v>15959</v>
      </c>
    </row>
    <row r="15298" spans="1:2" x14ac:dyDescent="0.25">
      <c r="A15298" s="57">
        <v>60121147</v>
      </c>
      <c r="B15298" s="58" t="s">
        <v>4354</v>
      </c>
    </row>
    <row r="15299" spans="1:2" x14ac:dyDescent="0.25">
      <c r="A15299" s="57">
        <v>60121148</v>
      </c>
      <c r="B15299" s="58" t="s">
        <v>6699</v>
      </c>
    </row>
    <row r="15300" spans="1:2" x14ac:dyDescent="0.25">
      <c r="A15300" s="57">
        <v>60121149</v>
      </c>
      <c r="B15300" s="58" t="s">
        <v>3436</v>
      </c>
    </row>
    <row r="15301" spans="1:2" x14ac:dyDescent="0.25">
      <c r="A15301" s="57">
        <v>60121150</v>
      </c>
      <c r="B15301" s="58" t="s">
        <v>13928</v>
      </c>
    </row>
    <row r="15302" spans="1:2" x14ac:dyDescent="0.25">
      <c r="A15302" s="57">
        <v>60121151</v>
      </c>
      <c r="B15302" s="58" t="s">
        <v>16507</v>
      </c>
    </row>
    <row r="15303" spans="1:2" x14ac:dyDescent="0.25">
      <c r="A15303" s="57">
        <v>60121152</v>
      </c>
      <c r="B15303" s="58" t="s">
        <v>8477</v>
      </c>
    </row>
    <row r="15304" spans="1:2" x14ac:dyDescent="0.25">
      <c r="A15304" s="57">
        <v>60121153</v>
      </c>
      <c r="B15304" s="58" t="s">
        <v>18521</v>
      </c>
    </row>
    <row r="15305" spans="1:2" x14ac:dyDescent="0.25">
      <c r="A15305" s="57">
        <v>60121201</v>
      </c>
      <c r="B15305" s="58" t="s">
        <v>9001</v>
      </c>
    </row>
    <row r="15306" spans="1:2" x14ac:dyDescent="0.25">
      <c r="A15306" s="57">
        <v>60121202</v>
      </c>
      <c r="B15306" s="58" t="s">
        <v>880</v>
      </c>
    </row>
    <row r="15307" spans="1:2" x14ac:dyDescent="0.25">
      <c r="A15307" s="57">
        <v>60121203</v>
      </c>
      <c r="B15307" s="58" t="s">
        <v>17451</v>
      </c>
    </row>
    <row r="15308" spans="1:2" x14ac:dyDescent="0.25">
      <c r="A15308" s="57">
        <v>60121204</v>
      </c>
      <c r="B15308" s="58" t="s">
        <v>2008</v>
      </c>
    </row>
    <row r="15309" spans="1:2" x14ac:dyDescent="0.25">
      <c r="A15309" s="57">
        <v>60121205</v>
      </c>
      <c r="B15309" s="58" t="s">
        <v>11748</v>
      </c>
    </row>
    <row r="15310" spans="1:2" x14ac:dyDescent="0.25">
      <c r="A15310" s="57">
        <v>60121206</v>
      </c>
      <c r="B15310" s="58" t="s">
        <v>17007</v>
      </c>
    </row>
    <row r="15311" spans="1:2" x14ac:dyDescent="0.25">
      <c r="A15311" s="57">
        <v>60121207</v>
      </c>
      <c r="B15311" s="58" t="s">
        <v>10238</v>
      </c>
    </row>
    <row r="15312" spans="1:2" x14ac:dyDescent="0.25">
      <c r="A15312" s="57">
        <v>60121208</v>
      </c>
      <c r="B15312" s="58" t="s">
        <v>7894</v>
      </c>
    </row>
    <row r="15313" spans="1:2" x14ac:dyDescent="0.25">
      <c r="A15313" s="57">
        <v>60121209</v>
      </c>
      <c r="B15313" s="58" t="s">
        <v>3000</v>
      </c>
    </row>
    <row r="15314" spans="1:2" x14ac:dyDescent="0.25">
      <c r="A15314" s="57">
        <v>60121210</v>
      </c>
      <c r="B15314" s="58" t="s">
        <v>1142</v>
      </c>
    </row>
    <row r="15315" spans="1:2" x14ac:dyDescent="0.25">
      <c r="A15315" s="57">
        <v>60121211</v>
      </c>
      <c r="B15315" s="58" t="s">
        <v>984</v>
      </c>
    </row>
    <row r="15316" spans="1:2" x14ac:dyDescent="0.25">
      <c r="A15316" s="57">
        <v>60121212</v>
      </c>
      <c r="B15316" s="58" t="s">
        <v>5943</v>
      </c>
    </row>
    <row r="15317" spans="1:2" x14ac:dyDescent="0.25">
      <c r="A15317" s="57">
        <v>60121213</v>
      </c>
      <c r="B15317" s="58" t="s">
        <v>10161</v>
      </c>
    </row>
    <row r="15318" spans="1:2" x14ac:dyDescent="0.25">
      <c r="A15318" s="57">
        <v>60121214</v>
      </c>
      <c r="B15318" s="58" t="s">
        <v>5195</v>
      </c>
    </row>
    <row r="15319" spans="1:2" x14ac:dyDescent="0.25">
      <c r="A15319" s="57">
        <v>60121215</v>
      </c>
      <c r="B15319" s="58" t="s">
        <v>5523</v>
      </c>
    </row>
    <row r="15320" spans="1:2" x14ac:dyDescent="0.25">
      <c r="A15320" s="57">
        <v>60121216</v>
      </c>
      <c r="B15320" s="58" t="s">
        <v>12104</v>
      </c>
    </row>
    <row r="15321" spans="1:2" x14ac:dyDescent="0.25">
      <c r="A15321" s="57">
        <v>60121217</v>
      </c>
      <c r="B15321" s="58" t="s">
        <v>8526</v>
      </c>
    </row>
    <row r="15322" spans="1:2" x14ac:dyDescent="0.25">
      <c r="A15322" s="57">
        <v>60121218</v>
      </c>
      <c r="B15322" s="58" t="s">
        <v>3001</v>
      </c>
    </row>
    <row r="15323" spans="1:2" x14ac:dyDescent="0.25">
      <c r="A15323" s="57">
        <v>60121219</v>
      </c>
      <c r="B15323" s="58" t="s">
        <v>13552</v>
      </c>
    </row>
    <row r="15324" spans="1:2" x14ac:dyDescent="0.25">
      <c r="A15324" s="57">
        <v>60121220</v>
      </c>
      <c r="B15324" s="58" t="s">
        <v>15392</v>
      </c>
    </row>
    <row r="15325" spans="1:2" x14ac:dyDescent="0.25">
      <c r="A15325" s="57">
        <v>60121221</v>
      </c>
      <c r="B15325" s="58" t="s">
        <v>14340</v>
      </c>
    </row>
    <row r="15326" spans="1:2" x14ac:dyDescent="0.25">
      <c r="A15326" s="57">
        <v>60121222</v>
      </c>
      <c r="B15326" s="58" t="s">
        <v>7788</v>
      </c>
    </row>
    <row r="15327" spans="1:2" x14ac:dyDescent="0.25">
      <c r="A15327" s="57">
        <v>60121223</v>
      </c>
      <c r="B15327" s="58" t="s">
        <v>8992</v>
      </c>
    </row>
    <row r="15328" spans="1:2" x14ac:dyDescent="0.25">
      <c r="A15328" s="57">
        <v>60121224</v>
      </c>
      <c r="B15328" s="58" t="s">
        <v>16226</v>
      </c>
    </row>
    <row r="15329" spans="1:2" x14ac:dyDescent="0.25">
      <c r="A15329" s="57">
        <v>60121225</v>
      </c>
      <c r="B15329" s="58" t="s">
        <v>3294</v>
      </c>
    </row>
    <row r="15330" spans="1:2" x14ac:dyDescent="0.25">
      <c r="A15330" s="57">
        <v>60121226</v>
      </c>
      <c r="B15330" s="58" t="s">
        <v>12957</v>
      </c>
    </row>
    <row r="15331" spans="1:2" x14ac:dyDescent="0.25">
      <c r="A15331" s="57">
        <v>60121227</v>
      </c>
      <c r="B15331" s="58" t="s">
        <v>14802</v>
      </c>
    </row>
    <row r="15332" spans="1:2" x14ac:dyDescent="0.25">
      <c r="A15332" s="57">
        <v>60121228</v>
      </c>
      <c r="B15332" s="58" t="s">
        <v>9949</v>
      </c>
    </row>
    <row r="15333" spans="1:2" x14ac:dyDescent="0.25">
      <c r="A15333" s="57">
        <v>60121229</v>
      </c>
      <c r="B15333" s="58" t="s">
        <v>1909</v>
      </c>
    </row>
    <row r="15334" spans="1:2" x14ac:dyDescent="0.25">
      <c r="A15334" s="57">
        <v>60121230</v>
      </c>
      <c r="B15334" s="58" t="s">
        <v>2381</v>
      </c>
    </row>
    <row r="15335" spans="1:2" x14ac:dyDescent="0.25">
      <c r="A15335" s="57">
        <v>60121231</v>
      </c>
      <c r="B15335" s="58" t="s">
        <v>11523</v>
      </c>
    </row>
    <row r="15336" spans="1:2" x14ac:dyDescent="0.25">
      <c r="A15336" s="57">
        <v>60121232</v>
      </c>
      <c r="B15336" s="58" t="s">
        <v>11099</v>
      </c>
    </row>
    <row r="15337" spans="1:2" x14ac:dyDescent="0.25">
      <c r="A15337" s="57">
        <v>60121233</v>
      </c>
      <c r="B15337" s="58" t="s">
        <v>5768</v>
      </c>
    </row>
    <row r="15338" spans="1:2" x14ac:dyDescent="0.25">
      <c r="A15338" s="57">
        <v>60121234</v>
      </c>
      <c r="B15338" s="58" t="s">
        <v>6379</v>
      </c>
    </row>
    <row r="15339" spans="1:2" x14ac:dyDescent="0.25">
      <c r="A15339" s="57">
        <v>60121235</v>
      </c>
      <c r="B15339" s="58" t="s">
        <v>6274</v>
      </c>
    </row>
    <row r="15340" spans="1:2" x14ac:dyDescent="0.25">
      <c r="A15340" s="57">
        <v>60121236</v>
      </c>
      <c r="B15340" s="58" t="s">
        <v>8618</v>
      </c>
    </row>
    <row r="15341" spans="1:2" x14ac:dyDescent="0.25">
      <c r="A15341" s="57">
        <v>60121237</v>
      </c>
      <c r="B15341" s="58" t="s">
        <v>13981</v>
      </c>
    </row>
    <row r="15342" spans="1:2" x14ac:dyDescent="0.25">
      <c r="A15342" s="57">
        <v>60121238</v>
      </c>
      <c r="B15342" s="58" t="s">
        <v>4518</v>
      </c>
    </row>
    <row r="15343" spans="1:2" x14ac:dyDescent="0.25">
      <c r="A15343" s="57">
        <v>60121239</v>
      </c>
      <c r="B15343" s="58" t="s">
        <v>294</v>
      </c>
    </row>
    <row r="15344" spans="1:2" x14ac:dyDescent="0.25">
      <c r="A15344" s="57">
        <v>60121241</v>
      </c>
      <c r="B15344" s="58" t="s">
        <v>9373</v>
      </c>
    </row>
    <row r="15345" spans="1:2" x14ac:dyDescent="0.25">
      <c r="A15345" s="57">
        <v>60121242</v>
      </c>
      <c r="B15345" s="58" t="s">
        <v>2</v>
      </c>
    </row>
    <row r="15346" spans="1:2" x14ac:dyDescent="0.25">
      <c r="A15346" s="57">
        <v>60121243</v>
      </c>
      <c r="B15346" s="58" t="s">
        <v>9531</v>
      </c>
    </row>
    <row r="15347" spans="1:2" x14ac:dyDescent="0.25">
      <c r="A15347" s="57">
        <v>60121244</v>
      </c>
      <c r="B15347" s="58" t="s">
        <v>10725</v>
      </c>
    </row>
    <row r="15348" spans="1:2" x14ac:dyDescent="0.25">
      <c r="A15348" s="57">
        <v>60121245</v>
      </c>
      <c r="B15348" s="58" t="s">
        <v>17746</v>
      </c>
    </row>
    <row r="15349" spans="1:2" x14ac:dyDescent="0.25">
      <c r="A15349" s="57">
        <v>60121246</v>
      </c>
      <c r="B15349" s="58" t="s">
        <v>13729</v>
      </c>
    </row>
    <row r="15350" spans="1:2" x14ac:dyDescent="0.25">
      <c r="A15350" s="57">
        <v>60121247</v>
      </c>
      <c r="B15350" s="58" t="s">
        <v>11269</v>
      </c>
    </row>
    <row r="15351" spans="1:2" x14ac:dyDescent="0.25">
      <c r="A15351" s="57">
        <v>60121248</v>
      </c>
      <c r="B15351" s="58" t="s">
        <v>17508</v>
      </c>
    </row>
    <row r="15352" spans="1:2" x14ac:dyDescent="0.25">
      <c r="A15352" s="57">
        <v>60121249</v>
      </c>
      <c r="B15352" s="58" t="s">
        <v>8461</v>
      </c>
    </row>
    <row r="15353" spans="1:2" x14ac:dyDescent="0.25">
      <c r="A15353" s="57">
        <v>60121250</v>
      </c>
      <c r="B15353" s="58" t="s">
        <v>10714</v>
      </c>
    </row>
    <row r="15354" spans="1:2" x14ac:dyDescent="0.25">
      <c r="A15354" s="57">
        <v>60121251</v>
      </c>
      <c r="B15354" s="58" t="s">
        <v>7820</v>
      </c>
    </row>
    <row r="15355" spans="1:2" x14ac:dyDescent="0.25">
      <c r="A15355" s="57">
        <v>60121252</v>
      </c>
      <c r="B15355" s="58" t="s">
        <v>2472</v>
      </c>
    </row>
    <row r="15356" spans="1:2" x14ac:dyDescent="0.25">
      <c r="A15356" s="57">
        <v>60121253</v>
      </c>
      <c r="B15356" s="58" t="s">
        <v>7985</v>
      </c>
    </row>
    <row r="15357" spans="1:2" x14ac:dyDescent="0.25">
      <c r="A15357" s="57">
        <v>60121301</v>
      </c>
      <c r="B15357" s="58" t="s">
        <v>2815</v>
      </c>
    </row>
    <row r="15358" spans="1:2" x14ac:dyDescent="0.25">
      <c r="A15358" s="57">
        <v>60121302</v>
      </c>
      <c r="B15358" s="58" t="s">
        <v>14302</v>
      </c>
    </row>
    <row r="15359" spans="1:2" x14ac:dyDescent="0.25">
      <c r="A15359" s="57">
        <v>60121303</v>
      </c>
      <c r="B15359" s="58" t="s">
        <v>18649</v>
      </c>
    </row>
    <row r="15360" spans="1:2" x14ac:dyDescent="0.25">
      <c r="A15360" s="57">
        <v>60121304</v>
      </c>
      <c r="B15360" s="58" t="s">
        <v>9143</v>
      </c>
    </row>
    <row r="15361" spans="1:2" x14ac:dyDescent="0.25">
      <c r="A15361" s="57">
        <v>60121305</v>
      </c>
      <c r="B15361" s="58" t="s">
        <v>7772</v>
      </c>
    </row>
    <row r="15362" spans="1:2" x14ac:dyDescent="0.25">
      <c r="A15362" s="57">
        <v>60121306</v>
      </c>
      <c r="B15362" s="58" t="s">
        <v>17962</v>
      </c>
    </row>
    <row r="15363" spans="1:2" x14ac:dyDescent="0.25">
      <c r="A15363" s="57">
        <v>60121401</v>
      </c>
      <c r="B15363" s="58" t="s">
        <v>14415</v>
      </c>
    </row>
    <row r="15364" spans="1:2" x14ac:dyDescent="0.25">
      <c r="A15364" s="57">
        <v>60121402</v>
      </c>
      <c r="B15364" s="58" t="s">
        <v>7892</v>
      </c>
    </row>
    <row r="15365" spans="1:2" x14ac:dyDescent="0.25">
      <c r="A15365" s="57">
        <v>60121403</v>
      </c>
      <c r="B15365" s="58" t="s">
        <v>1360</v>
      </c>
    </row>
    <row r="15366" spans="1:2" x14ac:dyDescent="0.25">
      <c r="A15366" s="57">
        <v>60121404</v>
      </c>
      <c r="B15366" s="58" t="s">
        <v>1977</v>
      </c>
    </row>
    <row r="15367" spans="1:2" x14ac:dyDescent="0.25">
      <c r="A15367" s="57">
        <v>60121405</v>
      </c>
      <c r="B15367" s="58" t="s">
        <v>11087</v>
      </c>
    </row>
    <row r="15368" spans="1:2" x14ac:dyDescent="0.25">
      <c r="A15368" s="57">
        <v>60121406</v>
      </c>
      <c r="B15368" s="58" t="s">
        <v>8824</v>
      </c>
    </row>
    <row r="15369" spans="1:2" x14ac:dyDescent="0.25">
      <c r="A15369" s="57">
        <v>60121407</v>
      </c>
      <c r="B15369" s="58" t="s">
        <v>16099</v>
      </c>
    </row>
    <row r="15370" spans="1:2" x14ac:dyDescent="0.25">
      <c r="A15370" s="57">
        <v>60121408</v>
      </c>
      <c r="B15370" s="58" t="s">
        <v>10394</v>
      </c>
    </row>
    <row r="15371" spans="1:2" x14ac:dyDescent="0.25">
      <c r="A15371" s="57">
        <v>60121409</v>
      </c>
      <c r="B15371" s="58" t="s">
        <v>969</v>
      </c>
    </row>
    <row r="15372" spans="1:2" x14ac:dyDescent="0.25">
      <c r="A15372" s="57">
        <v>60121410</v>
      </c>
      <c r="B15372" s="58" t="s">
        <v>12087</v>
      </c>
    </row>
    <row r="15373" spans="1:2" x14ac:dyDescent="0.25">
      <c r="A15373" s="57">
        <v>60121411</v>
      </c>
      <c r="B15373" s="58" t="s">
        <v>2097</v>
      </c>
    </row>
    <row r="15374" spans="1:2" x14ac:dyDescent="0.25">
      <c r="A15374" s="57">
        <v>60121412</v>
      </c>
      <c r="B15374" s="58" t="s">
        <v>14808</v>
      </c>
    </row>
    <row r="15375" spans="1:2" x14ac:dyDescent="0.25">
      <c r="A15375" s="57">
        <v>60121413</v>
      </c>
      <c r="B15375" s="58" t="s">
        <v>18040</v>
      </c>
    </row>
    <row r="15376" spans="1:2" x14ac:dyDescent="0.25">
      <c r="A15376" s="57">
        <v>60121414</v>
      </c>
      <c r="B15376" s="58" t="s">
        <v>7925</v>
      </c>
    </row>
    <row r="15377" spans="1:2" x14ac:dyDescent="0.25">
      <c r="A15377" s="57">
        <v>60121415</v>
      </c>
      <c r="B15377" s="58" t="s">
        <v>15549</v>
      </c>
    </row>
    <row r="15378" spans="1:2" x14ac:dyDescent="0.25">
      <c r="A15378" s="57">
        <v>60121501</v>
      </c>
      <c r="B15378" s="58" t="s">
        <v>66</v>
      </c>
    </row>
    <row r="15379" spans="1:2" x14ac:dyDescent="0.25">
      <c r="A15379" s="57">
        <v>60121502</v>
      </c>
      <c r="B15379" s="58" t="s">
        <v>786</v>
      </c>
    </row>
    <row r="15380" spans="1:2" x14ac:dyDescent="0.25">
      <c r="A15380" s="57">
        <v>60121503</v>
      </c>
      <c r="B15380" s="58" t="s">
        <v>10461</v>
      </c>
    </row>
    <row r="15381" spans="1:2" x14ac:dyDescent="0.25">
      <c r="A15381" s="57">
        <v>60121504</v>
      </c>
      <c r="B15381" s="58" t="s">
        <v>3125</v>
      </c>
    </row>
    <row r="15382" spans="1:2" x14ac:dyDescent="0.25">
      <c r="A15382" s="57">
        <v>60121505</v>
      </c>
      <c r="B15382" s="58" t="s">
        <v>8197</v>
      </c>
    </row>
    <row r="15383" spans="1:2" x14ac:dyDescent="0.25">
      <c r="A15383" s="57">
        <v>60121506</v>
      </c>
      <c r="B15383" s="58" t="s">
        <v>15114</v>
      </c>
    </row>
    <row r="15384" spans="1:2" x14ac:dyDescent="0.25">
      <c r="A15384" s="57">
        <v>60121507</v>
      </c>
      <c r="B15384" s="58" t="s">
        <v>9087</v>
      </c>
    </row>
    <row r="15385" spans="1:2" x14ac:dyDescent="0.25">
      <c r="A15385" s="57">
        <v>60121508</v>
      </c>
      <c r="B15385" s="58" t="s">
        <v>11940</v>
      </c>
    </row>
    <row r="15386" spans="1:2" x14ac:dyDescent="0.25">
      <c r="A15386" s="57">
        <v>60121509</v>
      </c>
      <c r="B15386" s="58" t="s">
        <v>17947</v>
      </c>
    </row>
    <row r="15387" spans="1:2" x14ac:dyDescent="0.25">
      <c r="A15387" s="57">
        <v>60121510</v>
      </c>
      <c r="B15387" s="58" t="s">
        <v>6365</v>
      </c>
    </row>
    <row r="15388" spans="1:2" x14ac:dyDescent="0.25">
      <c r="A15388" s="57">
        <v>60121511</v>
      </c>
      <c r="B15388" s="58" t="s">
        <v>3851</v>
      </c>
    </row>
    <row r="15389" spans="1:2" x14ac:dyDescent="0.25">
      <c r="A15389" s="57">
        <v>60121512</v>
      </c>
      <c r="B15389" s="58" t="s">
        <v>1359</v>
      </c>
    </row>
    <row r="15390" spans="1:2" x14ac:dyDescent="0.25">
      <c r="A15390" s="57">
        <v>60121513</v>
      </c>
      <c r="B15390" s="58" t="s">
        <v>482</v>
      </c>
    </row>
    <row r="15391" spans="1:2" x14ac:dyDescent="0.25">
      <c r="A15391" s="57">
        <v>60121514</v>
      </c>
      <c r="B15391" s="58" t="s">
        <v>5045</v>
      </c>
    </row>
    <row r="15392" spans="1:2" x14ac:dyDescent="0.25">
      <c r="A15392" s="57">
        <v>60121515</v>
      </c>
      <c r="B15392" s="58" t="s">
        <v>113</v>
      </c>
    </row>
    <row r="15393" spans="1:2" x14ac:dyDescent="0.25">
      <c r="A15393" s="57">
        <v>60121516</v>
      </c>
      <c r="B15393" s="58" t="s">
        <v>4033</v>
      </c>
    </row>
    <row r="15394" spans="1:2" x14ac:dyDescent="0.25">
      <c r="A15394" s="57">
        <v>60121517</v>
      </c>
      <c r="B15394" s="58" t="s">
        <v>11923</v>
      </c>
    </row>
    <row r="15395" spans="1:2" x14ac:dyDescent="0.25">
      <c r="A15395" s="57">
        <v>60121518</v>
      </c>
      <c r="B15395" s="58" t="s">
        <v>17202</v>
      </c>
    </row>
    <row r="15396" spans="1:2" x14ac:dyDescent="0.25">
      <c r="A15396" s="57">
        <v>60121519</v>
      </c>
      <c r="B15396" s="58" t="s">
        <v>1473</v>
      </c>
    </row>
    <row r="15397" spans="1:2" x14ac:dyDescent="0.25">
      <c r="A15397" s="57">
        <v>60121520</v>
      </c>
      <c r="B15397" s="58" t="s">
        <v>18354</v>
      </c>
    </row>
    <row r="15398" spans="1:2" x14ac:dyDescent="0.25">
      <c r="A15398" s="57">
        <v>60121521</v>
      </c>
      <c r="B15398" s="58" t="s">
        <v>17731</v>
      </c>
    </row>
    <row r="15399" spans="1:2" x14ac:dyDescent="0.25">
      <c r="A15399" s="57">
        <v>60121522</v>
      </c>
      <c r="B15399" s="58" t="s">
        <v>5701</v>
      </c>
    </row>
    <row r="15400" spans="1:2" x14ac:dyDescent="0.25">
      <c r="A15400" s="57">
        <v>60121523</v>
      </c>
      <c r="B15400" s="58" t="s">
        <v>18731</v>
      </c>
    </row>
    <row r="15401" spans="1:2" x14ac:dyDescent="0.25">
      <c r="A15401" s="57">
        <v>60121524</v>
      </c>
      <c r="B15401" s="58" t="s">
        <v>12576</v>
      </c>
    </row>
    <row r="15402" spans="1:2" x14ac:dyDescent="0.25">
      <c r="A15402" s="57">
        <v>60121525</v>
      </c>
      <c r="B15402" s="58" t="s">
        <v>558</v>
      </c>
    </row>
    <row r="15403" spans="1:2" x14ac:dyDescent="0.25">
      <c r="A15403" s="57">
        <v>60121526</v>
      </c>
      <c r="B15403" s="58" t="s">
        <v>17089</v>
      </c>
    </row>
    <row r="15404" spans="1:2" x14ac:dyDescent="0.25">
      <c r="A15404" s="57">
        <v>60121531</v>
      </c>
      <c r="B15404" s="58" t="s">
        <v>16722</v>
      </c>
    </row>
    <row r="15405" spans="1:2" x14ac:dyDescent="0.25">
      <c r="A15405" s="57">
        <v>60121532</v>
      </c>
      <c r="B15405" s="58" t="s">
        <v>17609</v>
      </c>
    </row>
    <row r="15406" spans="1:2" x14ac:dyDescent="0.25">
      <c r="A15406" s="57">
        <v>60121533</v>
      </c>
      <c r="B15406" s="58" t="s">
        <v>13893</v>
      </c>
    </row>
    <row r="15407" spans="1:2" x14ac:dyDescent="0.25">
      <c r="A15407" s="57">
        <v>60121534</v>
      </c>
      <c r="B15407" s="58" t="s">
        <v>14655</v>
      </c>
    </row>
    <row r="15408" spans="1:2" x14ac:dyDescent="0.25">
      <c r="A15408" s="57">
        <v>60121535</v>
      </c>
      <c r="B15408" s="58" t="s">
        <v>8029</v>
      </c>
    </row>
    <row r="15409" spans="1:2" x14ac:dyDescent="0.25">
      <c r="A15409" s="57">
        <v>60121536</v>
      </c>
      <c r="B15409" s="58" t="s">
        <v>7058</v>
      </c>
    </row>
    <row r="15410" spans="1:2" x14ac:dyDescent="0.25">
      <c r="A15410" s="57">
        <v>60121537</v>
      </c>
      <c r="B15410" s="58" t="s">
        <v>17814</v>
      </c>
    </row>
    <row r="15411" spans="1:2" x14ac:dyDescent="0.25">
      <c r="A15411" s="57">
        <v>60121538</v>
      </c>
      <c r="B15411" s="58" t="s">
        <v>7876</v>
      </c>
    </row>
    <row r="15412" spans="1:2" x14ac:dyDescent="0.25">
      <c r="A15412" s="57">
        <v>60121539</v>
      </c>
      <c r="B15412" s="58" t="s">
        <v>18003</v>
      </c>
    </row>
    <row r="15413" spans="1:2" x14ac:dyDescent="0.25">
      <c r="A15413" s="57">
        <v>60121540</v>
      </c>
      <c r="B15413" s="58" t="s">
        <v>10354</v>
      </c>
    </row>
    <row r="15414" spans="1:2" x14ac:dyDescent="0.25">
      <c r="A15414" s="57">
        <v>60121601</v>
      </c>
      <c r="B15414" s="58" t="s">
        <v>15373</v>
      </c>
    </row>
    <row r="15415" spans="1:2" x14ac:dyDescent="0.25">
      <c r="A15415" s="57">
        <v>60121602</v>
      </c>
      <c r="B15415" s="58" t="s">
        <v>3293</v>
      </c>
    </row>
    <row r="15416" spans="1:2" x14ac:dyDescent="0.25">
      <c r="A15416" s="57">
        <v>60121603</v>
      </c>
      <c r="B15416" s="58" t="s">
        <v>3304</v>
      </c>
    </row>
    <row r="15417" spans="1:2" x14ac:dyDescent="0.25">
      <c r="A15417" s="57">
        <v>60121604</v>
      </c>
      <c r="B15417" s="58" t="s">
        <v>13899</v>
      </c>
    </row>
    <row r="15418" spans="1:2" x14ac:dyDescent="0.25">
      <c r="A15418" s="57">
        <v>60121605</v>
      </c>
      <c r="B15418" s="58" t="s">
        <v>12361</v>
      </c>
    </row>
    <row r="15419" spans="1:2" x14ac:dyDescent="0.25">
      <c r="A15419" s="57">
        <v>60121606</v>
      </c>
      <c r="B15419" s="58" t="s">
        <v>17861</v>
      </c>
    </row>
    <row r="15420" spans="1:2" x14ac:dyDescent="0.25">
      <c r="A15420" s="57">
        <v>60121701</v>
      </c>
      <c r="B15420" s="58" t="s">
        <v>12110</v>
      </c>
    </row>
    <row r="15421" spans="1:2" x14ac:dyDescent="0.25">
      <c r="A15421" s="57">
        <v>60121702</v>
      </c>
      <c r="B15421" s="58" t="s">
        <v>2157</v>
      </c>
    </row>
    <row r="15422" spans="1:2" x14ac:dyDescent="0.25">
      <c r="A15422" s="57">
        <v>60121703</v>
      </c>
      <c r="B15422" s="58" t="s">
        <v>15915</v>
      </c>
    </row>
    <row r="15423" spans="1:2" x14ac:dyDescent="0.25">
      <c r="A15423" s="57">
        <v>60121704</v>
      </c>
      <c r="B15423" s="58" t="s">
        <v>13901</v>
      </c>
    </row>
    <row r="15424" spans="1:2" x14ac:dyDescent="0.25">
      <c r="A15424" s="57">
        <v>60121705</v>
      </c>
      <c r="B15424" s="58" t="s">
        <v>16186</v>
      </c>
    </row>
    <row r="15425" spans="1:2" x14ac:dyDescent="0.25">
      <c r="A15425" s="57">
        <v>60121706</v>
      </c>
      <c r="B15425" s="58" t="s">
        <v>3629</v>
      </c>
    </row>
    <row r="15426" spans="1:2" x14ac:dyDescent="0.25">
      <c r="A15426" s="57">
        <v>60121707</v>
      </c>
      <c r="B15426" s="58" t="s">
        <v>2390</v>
      </c>
    </row>
    <row r="15427" spans="1:2" x14ac:dyDescent="0.25">
      <c r="A15427" s="57">
        <v>60121708</v>
      </c>
      <c r="B15427" s="58" t="s">
        <v>13965</v>
      </c>
    </row>
    <row r="15428" spans="1:2" x14ac:dyDescent="0.25">
      <c r="A15428" s="57">
        <v>60121709</v>
      </c>
      <c r="B15428" s="58" t="s">
        <v>8858</v>
      </c>
    </row>
    <row r="15429" spans="1:2" x14ac:dyDescent="0.25">
      <c r="A15429" s="57">
        <v>60121710</v>
      </c>
      <c r="B15429" s="58" t="s">
        <v>8943</v>
      </c>
    </row>
    <row r="15430" spans="1:2" x14ac:dyDescent="0.25">
      <c r="A15430" s="57">
        <v>60121711</v>
      </c>
      <c r="B15430" s="58" t="s">
        <v>6590</v>
      </c>
    </row>
    <row r="15431" spans="1:2" x14ac:dyDescent="0.25">
      <c r="A15431" s="57">
        <v>60121712</v>
      </c>
      <c r="B15431" s="58" t="s">
        <v>14184</v>
      </c>
    </row>
    <row r="15432" spans="1:2" x14ac:dyDescent="0.25">
      <c r="A15432" s="57">
        <v>60121713</v>
      </c>
      <c r="B15432" s="58" t="s">
        <v>10326</v>
      </c>
    </row>
    <row r="15433" spans="1:2" x14ac:dyDescent="0.25">
      <c r="A15433" s="57">
        <v>60121714</v>
      </c>
      <c r="B15433" s="58" t="s">
        <v>1737</v>
      </c>
    </row>
    <row r="15434" spans="1:2" x14ac:dyDescent="0.25">
      <c r="A15434" s="57">
        <v>60121715</v>
      </c>
      <c r="B15434" s="58" t="s">
        <v>12353</v>
      </c>
    </row>
    <row r="15435" spans="1:2" x14ac:dyDescent="0.25">
      <c r="A15435" s="57">
        <v>60121716</v>
      </c>
      <c r="B15435" s="58" t="s">
        <v>15602</v>
      </c>
    </row>
    <row r="15436" spans="1:2" x14ac:dyDescent="0.25">
      <c r="A15436" s="57">
        <v>60121717</v>
      </c>
      <c r="B15436" s="58" t="s">
        <v>7561</v>
      </c>
    </row>
    <row r="15437" spans="1:2" x14ac:dyDescent="0.25">
      <c r="A15437" s="57">
        <v>60121718</v>
      </c>
      <c r="B15437" s="58" t="s">
        <v>2791</v>
      </c>
    </row>
    <row r="15438" spans="1:2" x14ac:dyDescent="0.25">
      <c r="A15438" s="57">
        <v>60121801</v>
      </c>
      <c r="B15438" s="58" t="s">
        <v>11549</v>
      </c>
    </row>
    <row r="15439" spans="1:2" x14ac:dyDescent="0.25">
      <c r="A15439" s="57">
        <v>60121802</v>
      </c>
      <c r="B15439" s="58" t="s">
        <v>1569</v>
      </c>
    </row>
    <row r="15440" spans="1:2" x14ac:dyDescent="0.25">
      <c r="A15440" s="57">
        <v>60121803</v>
      </c>
      <c r="B15440" s="58" t="s">
        <v>15819</v>
      </c>
    </row>
    <row r="15441" spans="1:2" x14ac:dyDescent="0.25">
      <c r="A15441" s="57">
        <v>60121804</v>
      </c>
      <c r="B15441" s="58" t="s">
        <v>7930</v>
      </c>
    </row>
    <row r="15442" spans="1:2" x14ac:dyDescent="0.25">
      <c r="A15442" s="57">
        <v>60121805</v>
      </c>
      <c r="B15442" s="58" t="s">
        <v>9499</v>
      </c>
    </row>
    <row r="15443" spans="1:2" x14ac:dyDescent="0.25">
      <c r="A15443" s="57">
        <v>60121806</v>
      </c>
      <c r="B15443" s="58" t="s">
        <v>3523</v>
      </c>
    </row>
    <row r="15444" spans="1:2" x14ac:dyDescent="0.25">
      <c r="A15444" s="57">
        <v>60121807</v>
      </c>
      <c r="B15444" s="58" t="s">
        <v>11868</v>
      </c>
    </row>
    <row r="15445" spans="1:2" x14ac:dyDescent="0.25">
      <c r="A15445" s="57">
        <v>60121808</v>
      </c>
      <c r="B15445" s="58" t="s">
        <v>7522</v>
      </c>
    </row>
    <row r="15446" spans="1:2" x14ac:dyDescent="0.25">
      <c r="A15446" s="57">
        <v>60121809</v>
      </c>
      <c r="B15446" s="58" t="s">
        <v>7844</v>
      </c>
    </row>
    <row r="15447" spans="1:2" x14ac:dyDescent="0.25">
      <c r="A15447" s="57">
        <v>60121810</v>
      </c>
      <c r="B15447" s="58" t="s">
        <v>7408</v>
      </c>
    </row>
    <row r="15448" spans="1:2" x14ac:dyDescent="0.25">
      <c r="A15448" s="57">
        <v>60121811</v>
      </c>
      <c r="B15448" s="58" t="s">
        <v>17333</v>
      </c>
    </row>
    <row r="15449" spans="1:2" x14ac:dyDescent="0.25">
      <c r="A15449" s="57">
        <v>60121812</v>
      </c>
      <c r="B15449" s="58" t="s">
        <v>6957</v>
      </c>
    </row>
    <row r="15450" spans="1:2" x14ac:dyDescent="0.25">
      <c r="A15450" s="57">
        <v>60121813</v>
      </c>
      <c r="B15450" s="58" t="s">
        <v>5926</v>
      </c>
    </row>
    <row r="15451" spans="1:2" x14ac:dyDescent="0.25">
      <c r="A15451" s="57">
        <v>60121814</v>
      </c>
      <c r="B15451" s="58" t="s">
        <v>6075</v>
      </c>
    </row>
    <row r="15452" spans="1:2" x14ac:dyDescent="0.25">
      <c r="A15452" s="57">
        <v>60121901</v>
      </c>
      <c r="B15452" s="58" t="s">
        <v>3213</v>
      </c>
    </row>
    <row r="15453" spans="1:2" x14ac:dyDescent="0.25">
      <c r="A15453" s="57">
        <v>60121902</v>
      </c>
      <c r="B15453" s="58" t="s">
        <v>8541</v>
      </c>
    </row>
    <row r="15454" spans="1:2" x14ac:dyDescent="0.25">
      <c r="A15454" s="57">
        <v>60121903</v>
      </c>
      <c r="B15454" s="58" t="s">
        <v>16795</v>
      </c>
    </row>
    <row r="15455" spans="1:2" x14ac:dyDescent="0.25">
      <c r="A15455" s="57">
        <v>60121904</v>
      </c>
      <c r="B15455" s="58" t="s">
        <v>7922</v>
      </c>
    </row>
    <row r="15456" spans="1:2" x14ac:dyDescent="0.25">
      <c r="A15456" s="57">
        <v>60121905</v>
      </c>
      <c r="B15456" s="58" t="s">
        <v>17035</v>
      </c>
    </row>
    <row r="15457" spans="1:2" x14ac:dyDescent="0.25">
      <c r="A15457" s="57">
        <v>60121906</v>
      </c>
      <c r="B15457" s="58" t="s">
        <v>455</v>
      </c>
    </row>
    <row r="15458" spans="1:2" x14ac:dyDescent="0.25">
      <c r="A15458" s="57">
        <v>60121907</v>
      </c>
      <c r="B15458" s="58" t="s">
        <v>13128</v>
      </c>
    </row>
    <row r="15459" spans="1:2" x14ac:dyDescent="0.25">
      <c r="A15459" s="57">
        <v>60121908</v>
      </c>
      <c r="B15459" s="58" t="s">
        <v>13584</v>
      </c>
    </row>
    <row r="15460" spans="1:2" x14ac:dyDescent="0.25">
      <c r="A15460" s="57">
        <v>60121909</v>
      </c>
      <c r="B15460" s="58" t="s">
        <v>17478</v>
      </c>
    </row>
    <row r="15461" spans="1:2" x14ac:dyDescent="0.25">
      <c r="A15461" s="57">
        <v>60121910</v>
      </c>
      <c r="B15461" s="58" t="s">
        <v>810</v>
      </c>
    </row>
    <row r="15462" spans="1:2" x14ac:dyDescent="0.25">
      <c r="A15462" s="57">
        <v>60121911</v>
      </c>
      <c r="B15462" s="58" t="s">
        <v>3659</v>
      </c>
    </row>
    <row r="15463" spans="1:2" x14ac:dyDescent="0.25">
      <c r="A15463" s="57">
        <v>60121912</v>
      </c>
      <c r="B15463" s="58" t="s">
        <v>12154</v>
      </c>
    </row>
    <row r="15464" spans="1:2" x14ac:dyDescent="0.25">
      <c r="A15464" s="57">
        <v>60122002</v>
      </c>
      <c r="B15464" s="58" t="s">
        <v>10060</v>
      </c>
    </row>
    <row r="15465" spans="1:2" x14ac:dyDescent="0.25">
      <c r="A15465" s="57">
        <v>60122003</v>
      </c>
      <c r="B15465" s="58" t="s">
        <v>1596</v>
      </c>
    </row>
    <row r="15466" spans="1:2" x14ac:dyDescent="0.25">
      <c r="A15466" s="57">
        <v>60122004</v>
      </c>
      <c r="B15466" s="58" t="s">
        <v>18033</v>
      </c>
    </row>
    <row r="15467" spans="1:2" x14ac:dyDescent="0.25">
      <c r="A15467" s="57">
        <v>60122005</v>
      </c>
      <c r="B15467" s="58" t="s">
        <v>13933</v>
      </c>
    </row>
    <row r="15468" spans="1:2" x14ac:dyDescent="0.25">
      <c r="A15468" s="57">
        <v>60122006</v>
      </c>
      <c r="B15468" s="58" t="s">
        <v>13651</v>
      </c>
    </row>
    <row r="15469" spans="1:2" x14ac:dyDescent="0.25">
      <c r="A15469" s="57">
        <v>60122007</v>
      </c>
      <c r="B15469" s="58" t="s">
        <v>3331</v>
      </c>
    </row>
    <row r="15470" spans="1:2" x14ac:dyDescent="0.25">
      <c r="A15470" s="57">
        <v>60122008</v>
      </c>
      <c r="B15470" s="58" t="s">
        <v>650</v>
      </c>
    </row>
    <row r="15471" spans="1:2" x14ac:dyDescent="0.25">
      <c r="A15471" s="57">
        <v>60122009</v>
      </c>
      <c r="B15471" s="58" t="s">
        <v>3559</v>
      </c>
    </row>
    <row r="15472" spans="1:2" x14ac:dyDescent="0.25">
      <c r="A15472" s="57">
        <v>60122101</v>
      </c>
      <c r="B15472" s="58" t="s">
        <v>14323</v>
      </c>
    </row>
    <row r="15473" spans="1:2" x14ac:dyDescent="0.25">
      <c r="A15473" s="57">
        <v>60122102</v>
      </c>
      <c r="B15473" s="58" t="s">
        <v>2075</v>
      </c>
    </row>
    <row r="15474" spans="1:2" x14ac:dyDescent="0.25">
      <c r="A15474" s="57">
        <v>60122103</v>
      </c>
      <c r="B15474" s="58" t="s">
        <v>4710</v>
      </c>
    </row>
    <row r="15475" spans="1:2" x14ac:dyDescent="0.25">
      <c r="A15475" s="57">
        <v>60122201</v>
      </c>
      <c r="B15475" s="58" t="s">
        <v>16860</v>
      </c>
    </row>
    <row r="15476" spans="1:2" x14ac:dyDescent="0.25">
      <c r="A15476" s="57">
        <v>60122202</v>
      </c>
      <c r="B15476" s="58" t="s">
        <v>16948</v>
      </c>
    </row>
    <row r="15477" spans="1:2" x14ac:dyDescent="0.25">
      <c r="A15477" s="57">
        <v>60122203</v>
      </c>
      <c r="B15477" s="58" t="s">
        <v>1227</v>
      </c>
    </row>
    <row r="15478" spans="1:2" x14ac:dyDescent="0.25">
      <c r="A15478" s="57">
        <v>60122204</v>
      </c>
      <c r="B15478" s="58" t="s">
        <v>18755</v>
      </c>
    </row>
    <row r="15479" spans="1:2" x14ac:dyDescent="0.25">
      <c r="A15479" s="57">
        <v>60122301</v>
      </c>
      <c r="B15479" s="58" t="s">
        <v>16808</v>
      </c>
    </row>
    <row r="15480" spans="1:2" x14ac:dyDescent="0.25">
      <c r="A15480" s="57">
        <v>60122302</v>
      </c>
      <c r="B15480" s="58" t="s">
        <v>8569</v>
      </c>
    </row>
    <row r="15481" spans="1:2" x14ac:dyDescent="0.25">
      <c r="A15481" s="57">
        <v>60122401</v>
      </c>
      <c r="B15481" s="58" t="s">
        <v>1812</v>
      </c>
    </row>
    <row r="15482" spans="1:2" x14ac:dyDescent="0.25">
      <c r="A15482" s="57">
        <v>60122402</v>
      </c>
      <c r="B15482" s="58" t="s">
        <v>18415</v>
      </c>
    </row>
    <row r="15483" spans="1:2" x14ac:dyDescent="0.25">
      <c r="A15483" s="57">
        <v>60122501</v>
      </c>
      <c r="B15483" s="58" t="s">
        <v>5347</v>
      </c>
    </row>
    <row r="15484" spans="1:2" x14ac:dyDescent="0.25">
      <c r="A15484" s="57">
        <v>60122502</v>
      </c>
      <c r="B15484" s="58" t="s">
        <v>13882</v>
      </c>
    </row>
    <row r="15485" spans="1:2" x14ac:dyDescent="0.25">
      <c r="A15485" s="57">
        <v>60122503</v>
      </c>
      <c r="B15485" s="58" t="s">
        <v>6429</v>
      </c>
    </row>
    <row r="15486" spans="1:2" x14ac:dyDescent="0.25">
      <c r="A15486" s="57">
        <v>60122504</v>
      </c>
      <c r="B15486" s="58" t="s">
        <v>5475</v>
      </c>
    </row>
    <row r="15487" spans="1:2" x14ac:dyDescent="0.25">
      <c r="A15487" s="57">
        <v>60122505</v>
      </c>
      <c r="B15487" s="58" t="s">
        <v>18423</v>
      </c>
    </row>
    <row r="15488" spans="1:2" x14ac:dyDescent="0.25">
      <c r="A15488" s="57">
        <v>60122506</v>
      </c>
      <c r="B15488" s="58" t="s">
        <v>3236</v>
      </c>
    </row>
    <row r="15489" spans="1:2" x14ac:dyDescent="0.25">
      <c r="A15489" s="57">
        <v>60122507</v>
      </c>
      <c r="B15489" s="58" t="s">
        <v>8612</v>
      </c>
    </row>
    <row r="15490" spans="1:2" x14ac:dyDescent="0.25">
      <c r="A15490" s="57">
        <v>60122508</v>
      </c>
      <c r="B15490" s="58" t="s">
        <v>4126</v>
      </c>
    </row>
    <row r="15491" spans="1:2" x14ac:dyDescent="0.25">
      <c r="A15491" s="57">
        <v>60122509</v>
      </c>
      <c r="B15491" s="58" t="s">
        <v>6481</v>
      </c>
    </row>
    <row r="15492" spans="1:2" x14ac:dyDescent="0.25">
      <c r="A15492" s="57">
        <v>60122601</v>
      </c>
      <c r="B15492" s="58" t="s">
        <v>7976</v>
      </c>
    </row>
    <row r="15493" spans="1:2" x14ac:dyDescent="0.25">
      <c r="A15493" s="57">
        <v>60122602</v>
      </c>
      <c r="B15493" s="58" t="s">
        <v>3786</v>
      </c>
    </row>
    <row r="15494" spans="1:2" x14ac:dyDescent="0.25">
      <c r="A15494" s="57">
        <v>60122603</v>
      </c>
      <c r="B15494" s="58" t="s">
        <v>11005</v>
      </c>
    </row>
    <row r="15495" spans="1:2" x14ac:dyDescent="0.25">
      <c r="A15495" s="57">
        <v>60122604</v>
      </c>
      <c r="B15495" s="58" t="s">
        <v>6364</v>
      </c>
    </row>
    <row r="15496" spans="1:2" x14ac:dyDescent="0.25">
      <c r="A15496" s="57">
        <v>60122701</v>
      </c>
      <c r="B15496" s="58" t="s">
        <v>2722</v>
      </c>
    </row>
    <row r="15497" spans="1:2" x14ac:dyDescent="0.25">
      <c r="A15497" s="57">
        <v>60122702</v>
      </c>
      <c r="B15497" s="58" t="s">
        <v>7327</v>
      </c>
    </row>
    <row r="15498" spans="1:2" x14ac:dyDescent="0.25">
      <c r="A15498" s="57">
        <v>60122703</v>
      </c>
      <c r="B15498" s="58" t="s">
        <v>8132</v>
      </c>
    </row>
    <row r="15499" spans="1:2" x14ac:dyDescent="0.25">
      <c r="A15499" s="57">
        <v>60122704</v>
      </c>
      <c r="B15499" s="58" t="s">
        <v>9105</v>
      </c>
    </row>
    <row r="15500" spans="1:2" x14ac:dyDescent="0.25">
      <c r="A15500" s="57">
        <v>60122801</v>
      </c>
      <c r="B15500" s="58" t="s">
        <v>9138</v>
      </c>
    </row>
    <row r="15501" spans="1:2" x14ac:dyDescent="0.25">
      <c r="A15501" s="57">
        <v>60122901</v>
      </c>
      <c r="B15501" s="58" t="s">
        <v>13200</v>
      </c>
    </row>
    <row r="15502" spans="1:2" x14ac:dyDescent="0.25">
      <c r="A15502" s="57">
        <v>60122902</v>
      </c>
      <c r="B15502" s="58" t="s">
        <v>15966</v>
      </c>
    </row>
    <row r="15503" spans="1:2" x14ac:dyDescent="0.25">
      <c r="A15503" s="57">
        <v>60122903</v>
      </c>
      <c r="B15503" s="58" t="s">
        <v>16701</v>
      </c>
    </row>
    <row r="15504" spans="1:2" x14ac:dyDescent="0.25">
      <c r="A15504" s="57">
        <v>60122904</v>
      </c>
      <c r="B15504" s="58" t="s">
        <v>678</v>
      </c>
    </row>
    <row r="15505" spans="1:2" x14ac:dyDescent="0.25">
      <c r="A15505" s="57">
        <v>60122905</v>
      </c>
      <c r="B15505" s="58" t="s">
        <v>13614</v>
      </c>
    </row>
    <row r="15506" spans="1:2" x14ac:dyDescent="0.25">
      <c r="A15506" s="57">
        <v>60122906</v>
      </c>
      <c r="B15506" s="58" t="s">
        <v>13272</v>
      </c>
    </row>
    <row r="15507" spans="1:2" x14ac:dyDescent="0.25">
      <c r="A15507" s="57">
        <v>60122907</v>
      </c>
      <c r="B15507" s="58" t="s">
        <v>14917</v>
      </c>
    </row>
    <row r="15508" spans="1:2" x14ac:dyDescent="0.25">
      <c r="A15508" s="57">
        <v>60122908</v>
      </c>
      <c r="B15508" s="58" t="s">
        <v>3050</v>
      </c>
    </row>
    <row r="15509" spans="1:2" x14ac:dyDescent="0.25">
      <c r="A15509" s="57">
        <v>60122909</v>
      </c>
      <c r="B15509" s="58" t="s">
        <v>15984</v>
      </c>
    </row>
    <row r="15510" spans="1:2" x14ac:dyDescent="0.25">
      <c r="A15510" s="57">
        <v>60123001</v>
      </c>
      <c r="B15510" s="58" t="s">
        <v>12635</v>
      </c>
    </row>
    <row r="15511" spans="1:2" x14ac:dyDescent="0.25">
      <c r="A15511" s="57">
        <v>60123002</v>
      </c>
      <c r="B15511" s="58" t="s">
        <v>6337</v>
      </c>
    </row>
    <row r="15512" spans="1:2" x14ac:dyDescent="0.25">
      <c r="A15512" s="57">
        <v>60123101</v>
      </c>
      <c r="B15512" s="58" t="s">
        <v>3617</v>
      </c>
    </row>
    <row r="15513" spans="1:2" x14ac:dyDescent="0.25">
      <c r="A15513" s="57">
        <v>60123102</v>
      </c>
      <c r="B15513" s="58" t="s">
        <v>9223</v>
      </c>
    </row>
    <row r="15514" spans="1:2" x14ac:dyDescent="0.25">
      <c r="A15514" s="57">
        <v>60123103</v>
      </c>
      <c r="B15514" s="58" t="s">
        <v>15700</v>
      </c>
    </row>
    <row r="15515" spans="1:2" x14ac:dyDescent="0.25">
      <c r="A15515" s="57">
        <v>60123201</v>
      </c>
      <c r="B15515" s="58" t="s">
        <v>18172</v>
      </c>
    </row>
    <row r="15516" spans="1:2" x14ac:dyDescent="0.25">
      <c r="A15516" s="57">
        <v>60123202</v>
      </c>
      <c r="B15516" s="58" t="s">
        <v>2480</v>
      </c>
    </row>
    <row r="15517" spans="1:2" x14ac:dyDescent="0.25">
      <c r="A15517" s="57">
        <v>60123203</v>
      </c>
      <c r="B15517" s="58" t="s">
        <v>10744</v>
      </c>
    </row>
    <row r="15518" spans="1:2" x14ac:dyDescent="0.25">
      <c r="A15518" s="57">
        <v>60123204</v>
      </c>
      <c r="B15518" s="58" t="s">
        <v>13788</v>
      </c>
    </row>
    <row r="15519" spans="1:2" x14ac:dyDescent="0.25">
      <c r="A15519" s="57">
        <v>60123301</v>
      </c>
      <c r="B15519" s="58" t="s">
        <v>15510</v>
      </c>
    </row>
    <row r="15520" spans="1:2" x14ac:dyDescent="0.25">
      <c r="A15520" s="57">
        <v>60123302</v>
      </c>
      <c r="B15520" s="58" t="s">
        <v>6200</v>
      </c>
    </row>
    <row r="15521" spans="1:2" x14ac:dyDescent="0.25">
      <c r="A15521" s="57">
        <v>60123303</v>
      </c>
      <c r="B15521" s="58" t="s">
        <v>5608</v>
      </c>
    </row>
    <row r="15522" spans="1:2" x14ac:dyDescent="0.25">
      <c r="A15522" s="57">
        <v>60123401</v>
      </c>
      <c r="B15522" s="58" t="s">
        <v>12924</v>
      </c>
    </row>
    <row r="15523" spans="1:2" x14ac:dyDescent="0.25">
      <c r="A15523" s="57">
        <v>60123402</v>
      </c>
      <c r="B15523" s="58" t="s">
        <v>5499</v>
      </c>
    </row>
    <row r="15524" spans="1:2" x14ac:dyDescent="0.25">
      <c r="A15524" s="57">
        <v>60123403</v>
      </c>
      <c r="B15524" s="58" t="s">
        <v>12242</v>
      </c>
    </row>
    <row r="15525" spans="1:2" x14ac:dyDescent="0.25">
      <c r="A15525" s="57">
        <v>60123501</v>
      </c>
      <c r="B15525" s="58" t="s">
        <v>408</v>
      </c>
    </row>
    <row r="15526" spans="1:2" x14ac:dyDescent="0.25">
      <c r="A15526" s="57">
        <v>60123502</v>
      </c>
      <c r="B15526" s="58" t="s">
        <v>9797</v>
      </c>
    </row>
    <row r="15527" spans="1:2" x14ac:dyDescent="0.25">
      <c r="A15527" s="57">
        <v>60123601</v>
      </c>
      <c r="B15527" s="58" t="s">
        <v>12877</v>
      </c>
    </row>
    <row r="15528" spans="1:2" x14ac:dyDescent="0.25">
      <c r="A15528" s="57">
        <v>60123602</v>
      </c>
      <c r="B15528" s="58" t="s">
        <v>3176</v>
      </c>
    </row>
    <row r="15529" spans="1:2" x14ac:dyDescent="0.25">
      <c r="A15529" s="57">
        <v>60123603</v>
      </c>
      <c r="B15529" s="58" t="s">
        <v>2902</v>
      </c>
    </row>
    <row r="15530" spans="1:2" x14ac:dyDescent="0.25">
      <c r="A15530" s="57">
        <v>60123604</v>
      </c>
      <c r="B15530" s="58" t="s">
        <v>17629</v>
      </c>
    </row>
    <row r="15531" spans="1:2" x14ac:dyDescent="0.25">
      <c r="A15531" s="57">
        <v>60123605</v>
      </c>
      <c r="B15531" s="58" t="s">
        <v>5744</v>
      </c>
    </row>
    <row r="15532" spans="1:2" x14ac:dyDescent="0.25">
      <c r="A15532" s="57">
        <v>60123606</v>
      </c>
      <c r="B15532" s="58" t="s">
        <v>1925</v>
      </c>
    </row>
    <row r="15533" spans="1:2" x14ac:dyDescent="0.25">
      <c r="A15533" s="57">
        <v>60123701</v>
      </c>
      <c r="B15533" s="58" t="s">
        <v>6109</v>
      </c>
    </row>
    <row r="15534" spans="1:2" x14ac:dyDescent="0.25">
      <c r="A15534" s="57">
        <v>60123702</v>
      </c>
      <c r="B15534" s="58" t="s">
        <v>2613</v>
      </c>
    </row>
    <row r="15535" spans="1:2" x14ac:dyDescent="0.25">
      <c r="A15535" s="57">
        <v>60123703</v>
      </c>
      <c r="B15535" s="58" t="s">
        <v>7287</v>
      </c>
    </row>
    <row r="15536" spans="1:2" x14ac:dyDescent="0.25">
      <c r="A15536" s="57">
        <v>60123801</v>
      </c>
      <c r="B15536" s="58" t="s">
        <v>13325</v>
      </c>
    </row>
    <row r="15537" spans="1:2" x14ac:dyDescent="0.25">
      <c r="A15537" s="57">
        <v>60123802</v>
      </c>
      <c r="B15537" s="58" t="s">
        <v>4709</v>
      </c>
    </row>
    <row r="15538" spans="1:2" x14ac:dyDescent="0.25">
      <c r="A15538" s="57">
        <v>60123901</v>
      </c>
      <c r="B15538" s="58" t="s">
        <v>3169</v>
      </c>
    </row>
    <row r="15539" spans="1:2" x14ac:dyDescent="0.25">
      <c r="A15539" s="57">
        <v>60124001</v>
      </c>
      <c r="B15539" s="58" t="s">
        <v>261</v>
      </c>
    </row>
    <row r="15540" spans="1:2" x14ac:dyDescent="0.25">
      <c r="A15540" s="57">
        <v>60124002</v>
      </c>
      <c r="B15540" s="58" t="s">
        <v>12674</v>
      </c>
    </row>
    <row r="15541" spans="1:2" x14ac:dyDescent="0.25">
      <c r="A15541" s="57">
        <v>60124101</v>
      </c>
      <c r="B15541" s="58" t="s">
        <v>11840</v>
      </c>
    </row>
    <row r="15542" spans="1:2" x14ac:dyDescent="0.25">
      <c r="A15542" s="57">
        <v>60124102</v>
      </c>
      <c r="B15542" s="58" t="s">
        <v>8570</v>
      </c>
    </row>
    <row r="15543" spans="1:2" x14ac:dyDescent="0.25">
      <c r="A15543" s="57">
        <v>60124201</v>
      </c>
      <c r="B15543" s="58" t="s">
        <v>12419</v>
      </c>
    </row>
    <row r="15544" spans="1:2" x14ac:dyDescent="0.25">
      <c r="A15544" s="57">
        <v>60124301</v>
      </c>
      <c r="B15544" s="58" t="s">
        <v>12963</v>
      </c>
    </row>
    <row r="15545" spans="1:2" x14ac:dyDescent="0.25">
      <c r="A15545" s="57">
        <v>60124302</v>
      </c>
      <c r="B15545" s="58" t="s">
        <v>13823</v>
      </c>
    </row>
    <row r="15546" spans="1:2" x14ac:dyDescent="0.25">
      <c r="A15546" s="57">
        <v>60124303</v>
      </c>
      <c r="B15546" s="58" t="s">
        <v>17308</v>
      </c>
    </row>
    <row r="15547" spans="1:2" x14ac:dyDescent="0.25">
      <c r="A15547" s="57">
        <v>60124304</v>
      </c>
      <c r="B15547" s="58" t="s">
        <v>12341</v>
      </c>
    </row>
    <row r="15548" spans="1:2" x14ac:dyDescent="0.25">
      <c r="A15548" s="57">
        <v>60124305</v>
      </c>
      <c r="B15548" s="58" t="s">
        <v>10871</v>
      </c>
    </row>
    <row r="15549" spans="1:2" x14ac:dyDescent="0.25">
      <c r="A15549" s="57">
        <v>60124306</v>
      </c>
      <c r="B15549" s="58" t="s">
        <v>9981</v>
      </c>
    </row>
    <row r="15550" spans="1:2" x14ac:dyDescent="0.25">
      <c r="A15550" s="57">
        <v>60124307</v>
      </c>
      <c r="B15550" s="58" t="s">
        <v>18726</v>
      </c>
    </row>
    <row r="15551" spans="1:2" x14ac:dyDescent="0.25">
      <c r="A15551" s="57">
        <v>60124308</v>
      </c>
      <c r="B15551" s="58" t="s">
        <v>2742</v>
      </c>
    </row>
    <row r="15552" spans="1:2" x14ac:dyDescent="0.25">
      <c r="A15552" s="57">
        <v>60124309</v>
      </c>
      <c r="B15552" s="58" t="s">
        <v>11668</v>
      </c>
    </row>
    <row r="15553" spans="1:2" x14ac:dyDescent="0.25">
      <c r="A15553" s="57">
        <v>60124310</v>
      </c>
      <c r="B15553" s="58" t="s">
        <v>9675</v>
      </c>
    </row>
    <row r="15554" spans="1:2" x14ac:dyDescent="0.25">
      <c r="A15554" s="57">
        <v>60124311</v>
      </c>
      <c r="B15554" s="58" t="s">
        <v>714</v>
      </c>
    </row>
    <row r="15555" spans="1:2" x14ac:dyDescent="0.25">
      <c r="A15555" s="57">
        <v>60124312</v>
      </c>
      <c r="B15555" s="58" t="s">
        <v>5996</v>
      </c>
    </row>
    <row r="15556" spans="1:2" x14ac:dyDescent="0.25">
      <c r="A15556" s="57">
        <v>60124313</v>
      </c>
      <c r="B15556" s="58" t="s">
        <v>4604</v>
      </c>
    </row>
    <row r="15557" spans="1:2" x14ac:dyDescent="0.25">
      <c r="A15557" s="57">
        <v>60124314</v>
      </c>
      <c r="B15557" s="58" t="s">
        <v>9961</v>
      </c>
    </row>
    <row r="15558" spans="1:2" x14ac:dyDescent="0.25">
      <c r="A15558" s="57">
        <v>60124315</v>
      </c>
      <c r="B15558" s="58" t="s">
        <v>18688</v>
      </c>
    </row>
    <row r="15559" spans="1:2" x14ac:dyDescent="0.25">
      <c r="A15559" s="57">
        <v>60124316</v>
      </c>
      <c r="B15559" s="58" t="s">
        <v>10895</v>
      </c>
    </row>
    <row r="15560" spans="1:2" x14ac:dyDescent="0.25">
      <c r="A15560" s="57">
        <v>60124317</v>
      </c>
      <c r="B15560" s="58" t="s">
        <v>18817</v>
      </c>
    </row>
    <row r="15561" spans="1:2" x14ac:dyDescent="0.25">
      <c r="A15561" s="57">
        <v>60124318</v>
      </c>
      <c r="B15561" s="58" t="s">
        <v>12673</v>
      </c>
    </row>
    <row r="15562" spans="1:2" x14ac:dyDescent="0.25">
      <c r="A15562" s="57">
        <v>60124319</v>
      </c>
      <c r="B15562" s="58" t="s">
        <v>8793</v>
      </c>
    </row>
    <row r="15563" spans="1:2" x14ac:dyDescent="0.25">
      <c r="A15563" s="57">
        <v>60124320</v>
      </c>
      <c r="B15563" s="58" t="s">
        <v>8635</v>
      </c>
    </row>
    <row r="15564" spans="1:2" x14ac:dyDescent="0.25">
      <c r="A15564" s="57">
        <v>60124321</v>
      </c>
      <c r="B15564" s="58" t="s">
        <v>15879</v>
      </c>
    </row>
    <row r="15565" spans="1:2" x14ac:dyDescent="0.25">
      <c r="A15565" s="57">
        <v>60124322</v>
      </c>
      <c r="B15565" s="58" t="s">
        <v>10780</v>
      </c>
    </row>
    <row r="15566" spans="1:2" x14ac:dyDescent="0.25">
      <c r="A15566" s="57">
        <v>60124323</v>
      </c>
      <c r="B15566" s="58" t="s">
        <v>12711</v>
      </c>
    </row>
    <row r="15567" spans="1:2" x14ac:dyDescent="0.25">
      <c r="A15567" s="57">
        <v>60124324</v>
      </c>
      <c r="B15567" s="58" t="s">
        <v>16548</v>
      </c>
    </row>
    <row r="15568" spans="1:2" x14ac:dyDescent="0.25">
      <c r="A15568" s="57">
        <v>60124401</v>
      </c>
      <c r="B15568" s="58" t="s">
        <v>4763</v>
      </c>
    </row>
    <row r="15569" spans="1:2" x14ac:dyDescent="0.25">
      <c r="A15569" s="57">
        <v>60124402</v>
      </c>
      <c r="B15569" s="58" t="s">
        <v>899</v>
      </c>
    </row>
    <row r="15570" spans="1:2" x14ac:dyDescent="0.25">
      <c r="A15570" s="57">
        <v>60124403</v>
      </c>
      <c r="B15570" s="58" t="s">
        <v>14389</v>
      </c>
    </row>
    <row r="15571" spans="1:2" x14ac:dyDescent="0.25">
      <c r="A15571" s="57">
        <v>60124404</v>
      </c>
      <c r="B15571" s="58" t="s">
        <v>3281</v>
      </c>
    </row>
    <row r="15572" spans="1:2" x14ac:dyDescent="0.25">
      <c r="A15572" s="57">
        <v>60124405</v>
      </c>
      <c r="B15572" s="58" t="s">
        <v>6732</v>
      </c>
    </row>
    <row r="15573" spans="1:2" x14ac:dyDescent="0.25">
      <c r="A15573" s="57">
        <v>60124406</v>
      </c>
      <c r="B15573" s="58" t="s">
        <v>18367</v>
      </c>
    </row>
    <row r="15574" spans="1:2" x14ac:dyDescent="0.25">
      <c r="A15574" s="57">
        <v>60124407</v>
      </c>
      <c r="B15574" s="58" t="s">
        <v>8684</v>
      </c>
    </row>
    <row r="15575" spans="1:2" x14ac:dyDescent="0.25">
      <c r="A15575" s="57">
        <v>60124408</v>
      </c>
      <c r="B15575" s="58" t="s">
        <v>12515</v>
      </c>
    </row>
    <row r="15576" spans="1:2" x14ac:dyDescent="0.25">
      <c r="A15576" s="57">
        <v>60124409</v>
      </c>
      <c r="B15576" s="58" t="s">
        <v>7129</v>
      </c>
    </row>
    <row r="15577" spans="1:2" x14ac:dyDescent="0.25">
      <c r="A15577" s="57">
        <v>60124410</v>
      </c>
      <c r="B15577" s="58" t="s">
        <v>7027</v>
      </c>
    </row>
    <row r="15578" spans="1:2" x14ac:dyDescent="0.25">
      <c r="A15578" s="57">
        <v>60124411</v>
      </c>
      <c r="B15578" s="58" t="s">
        <v>11566</v>
      </c>
    </row>
    <row r="15579" spans="1:2" x14ac:dyDescent="0.25">
      <c r="A15579" s="57">
        <v>60124412</v>
      </c>
      <c r="B15579" s="58" t="s">
        <v>8679</v>
      </c>
    </row>
    <row r="15580" spans="1:2" x14ac:dyDescent="0.25">
      <c r="A15580" s="57">
        <v>60124501</v>
      </c>
      <c r="B15580" s="58" t="s">
        <v>18609</v>
      </c>
    </row>
    <row r="15581" spans="1:2" x14ac:dyDescent="0.25">
      <c r="A15581" s="57">
        <v>60124502</v>
      </c>
      <c r="B15581" s="58" t="s">
        <v>561</v>
      </c>
    </row>
    <row r="15582" spans="1:2" x14ac:dyDescent="0.25">
      <c r="A15582" s="57">
        <v>60124503</v>
      </c>
      <c r="B15582" s="58" t="s">
        <v>15225</v>
      </c>
    </row>
    <row r="15583" spans="1:2" x14ac:dyDescent="0.25">
      <c r="A15583" s="57">
        <v>60124504</v>
      </c>
      <c r="B15583" s="58" t="s">
        <v>4227</v>
      </c>
    </row>
    <row r="15584" spans="1:2" x14ac:dyDescent="0.25">
      <c r="A15584" s="57">
        <v>60124505</v>
      </c>
      <c r="B15584" s="58" t="s">
        <v>1703</v>
      </c>
    </row>
    <row r="15585" spans="1:2" x14ac:dyDescent="0.25">
      <c r="A15585" s="57">
        <v>60124506</v>
      </c>
      <c r="B15585" s="58" t="s">
        <v>16763</v>
      </c>
    </row>
    <row r="15586" spans="1:2" x14ac:dyDescent="0.25">
      <c r="A15586" s="57">
        <v>60124507</v>
      </c>
      <c r="B15586" s="58" t="s">
        <v>17477</v>
      </c>
    </row>
    <row r="15587" spans="1:2" x14ac:dyDescent="0.25">
      <c r="A15587" s="57">
        <v>60124508</v>
      </c>
      <c r="B15587" s="58" t="s">
        <v>757</v>
      </c>
    </row>
    <row r="15588" spans="1:2" x14ac:dyDescent="0.25">
      <c r="A15588" s="57">
        <v>60124509</v>
      </c>
      <c r="B15588" s="58" t="s">
        <v>11590</v>
      </c>
    </row>
    <row r="15589" spans="1:2" x14ac:dyDescent="0.25">
      <c r="A15589" s="57">
        <v>60124510</v>
      </c>
      <c r="B15589" s="58" t="s">
        <v>9106</v>
      </c>
    </row>
    <row r="15590" spans="1:2" x14ac:dyDescent="0.25">
      <c r="A15590" s="57">
        <v>60124511</v>
      </c>
      <c r="B15590" s="58" t="s">
        <v>17134</v>
      </c>
    </row>
    <row r="15591" spans="1:2" x14ac:dyDescent="0.25">
      <c r="A15591" s="57">
        <v>60124512</v>
      </c>
      <c r="B15591" s="58" t="s">
        <v>5247</v>
      </c>
    </row>
    <row r="15592" spans="1:2" x14ac:dyDescent="0.25">
      <c r="A15592" s="57">
        <v>60124513</v>
      </c>
      <c r="B15592" s="58" t="s">
        <v>5353</v>
      </c>
    </row>
    <row r="15593" spans="1:2" x14ac:dyDescent="0.25">
      <c r="A15593" s="57">
        <v>60124514</v>
      </c>
      <c r="B15593" s="58" t="s">
        <v>2660</v>
      </c>
    </row>
    <row r="15594" spans="1:2" x14ac:dyDescent="0.25">
      <c r="A15594" s="57">
        <v>60124515</v>
      </c>
      <c r="B15594" s="58" t="s">
        <v>5684</v>
      </c>
    </row>
    <row r="15595" spans="1:2" x14ac:dyDescent="0.25">
      <c r="A15595" s="57">
        <v>60131001</v>
      </c>
      <c r="B15595" s="58" t="s">
        <v>105</v>
      </c>
    </row>
    <row r="15596" spans="1:2" x14ac:dyDescent="0.25">
      <c r="A15596" s="57">
        <v>60131002</v>
      </c>
      <c r="B15596" s="58" t="s">
        <v>18317</v>
      </c>
    </row>
    <row r="15597" spans="1:2" x14ac:dyDescent="0.25">
      <c r="A15597" s="57">
        <v>60131003</v>
      </c>
      <c r="B15597" s="58" t="s">
        <v>16736</v>
      </c>
    </row>
    <row r="15598" spans="1:2" x14ac:dyDescent="0.25">
      <c r="A15598" s="57">
        <v>60131004</v>
      </c>
      <c r="B15598" s="58" t="s">
        <v>12678</v>
      </c>
    </row>
    <row r="15599" spans="1:2" x14ac:dyDescent="0.25">
      <c r="A15599" s="57">
        <v>60131101</v>
      </c>
      <c r="B15599" s="58" t="s">
        <v>5117</v>
      </c>
    </row>
    <row r="15600" spans="1:2" x14ac:dyDescent="0.25">
      <c r="A15600" s="57">
        <v>60131102</v>
      </c>
      <c r="B15600" s="58" t="s">
        <v>11040</v>
      </c>
    </row>
    <row r="15601" spans="1:2" x14ac:dyDescent="0.25">
      <c r="A15601" s="57">
        <v>60131103</v>
      </c>
      <c r="B15601" s="58" t="s">
        <v>4640</v>
      </c>
    </row>
    <row r="15602" spans="1:2" x14ac:dyDescent="0.25">
      <c r="A15602" s="57">
        <v>60131104</v>
      </c>
      <c r="B15602" s="58" t="s">
        <v>14502</v>
      </c>
    </row>
    <row r="15603" spans="1:2" x14ac:dyDescent="0.25">
      <c r="A15603" s="57">
        <v>60131105</v>
      </c>
      <c r="B15603" s="58" t="s">
        <v>17965</v>
      </c>
    </row>
    <row r="15604" spans="1:2" x14ac:dyDescent="0.25">
      <c r="A15604" s="57">
        <v>60131106</v>
      </c>
      <c r="B15604" s="58" t="s">
        <v>11025</v>
      </c>
    </row>
    <row r="15605" spans="1:2" x14ac:dyDescent="0.25">
      <c r="A15605" s="57">
        <v>60131107</v>
      </c>
      <c r="B15605" s="58" t="s">
        <v>14562</v>
      </c>
    </row>
    <row r="15606" spans="1:2" x14ac:dyDescent="0.25">
      <c r="A15606" s="57">
        <v>60131108</v>
      </c>
      <c r="B15606" s="58" t="s">
        <v>11819</v>
      </c>
    </row>
    <row r="15607" spans="1:2" x14ac:dyDescent="0.25">
      <c r="A15607" s="57">
        <v>60131109</v>
      </c>
      <c r="B15607" s="58" t="s">
        <v>11359</v>
      </c>
    </row>
    <row r="15608" spans="1:2" x14ac:dyDescent="0.25">
      <c r="A15608" s="57">
        <v>60131110</v>
      </c>
      <c r="B15608" s="58" t="s">
        <v>12970</v>
      </c>
    </row>
    <row r="15609" spans="1:2" x14ac:dyDescent="0.25">
      <c r="A15609" s="57">
        <v>60131111</v>
      </c>
      <c r="B15609" s="58" t="s">
        <v>17375</v>
      </c>
    </row>
    <row r="15610" spans="1:2" x14ac:dyDescent="0.25">
      <c r="A15610" s="57">
        <v>60131112</v>
      </c>
      <c r="B15610" s="58" t="s">
        <v>15094</v>
      </c>
    </row>
    <row r="15611" spans="1:2" x14ac:dyDescent="0.25">
      <c r="A15611" s="57">
        <v>60131201</v>
      </c>
      <c r="B15611" s="58" t="s">
        <v>8631</v>
      </c>
    </row>
    <row r="15612" spans="1:2" x14ac:dyDescent="0.25">
      <c r="A15612" s="57">
        <v>60131202</v>
      </c>
      <c r="B15612" s="58" t="s">
        <v>17317</v>
      </c>
    </row>
    <row r="15613" spans="1:2" x14ac:dyDescent="0.25">
      <c r="A15613" s="57">
        <v>60131203</v>
      </c>
      <c r="B15613" s="58" t="s">
        <v>3067</v>
      </c>
    </row>
    <row r="15614" spans="1:2" x14ac:dyDescent="0.25">
      <c r="A15614" s="57">
        <v>60131204</v>
      </c>
      <c r="B15614" s="58" t="s">
        <v>8035</v>
      </c>
    </row>
    <row r="15615" spans="1:2" x14ac:dyDescent="0.25">
      <c r="A15615" s="57">
        <v>60131205</v>
      </c>
      <c r="B15615" s="58" t="s">
        <v>11772</v>
      </c>
    </row>
    <row r="15616" spans="1:2" x14ac:dyDescent="0.25">
      <c r="A15616" s="57">
        <v>60131206</v>
      </c>
      <c r="B15616" s="58" t="s">
        <v>9805</v>
      </c>
    </row>
    <row r="15617" spans="1:2" x14ac:dyDescent="0.25">
      <c r="A15617" s="57">
        <v>60131207</v>
      </c>
      <c r="B15617" s="58" t="s">
        <v>2108</v>
      </c>
    </row>
    <row r="15618" spans="1:2" x14ac:dyDescent="0.25">
      <c r="A15618" s="57">
        <v>60131208</v>
      </c>
      <c r="B15618" s="58" t="s">
        <v>4087</v>
      </c>
    </row>
    <row r="15619" spans="1:2" x14ac:dyDescent="0.25">
      <c r="A15619" s="57">
        <v>60131209</v>
      </c>
      <c r="B15619" s="58" t="s">
        <v>1067</v>
      </c>
    </row>
    <row r="15620" spans="1:2" x14ac:dyDescent="0.25">
      <c r="A15620" s="57">
        <v>60131210</v>
      </c>
      <c r="B15620" s="58" t="s">
        <v>14966</v>
      </c>
    </row>
    <row r="15621" spans="1:2" x14ac:dyDescent="0.25">
      <c r="A15621" s="57">
        <v>60131301</v>
      </c>
      <c r="B15621" s="58" t="s">
        <v>3302</v>
      </c>
    </row>
    <row r="15622" spans="1:2" x14ac:dyDescent="0.25">
      <c r="A15622" s="57">
        <v>60131302</v>
      </c>
      <c r="B15622" s="58" t="s">
        <v>7038</v>
      </c>
    </row>
    <row r="15623" spans="1:2" x14ac:dyDescent="0.25">
      <c r="A15623" s="57">
        <v>60131303</v>
      </c>
      <c r="B15623" s="58" t="s">
        <v>10900</v>
      </c>
    </row>
    <row r="15624" spans="1:2" x14ac:dyDescent="0.25">
      <c r="A15624" s="57">
        <v>60131304</v>
      </c>
      <c r="B15624" s="58" t="s">
        <v>9783</v>
      </c>
    </row>
    <row r="15625" spans="1:2" x14ac:dyDescent="0.25">
      <c r="A15625" s="57">
        <v>60131305</v>
      </c>
      <c r="B15625" s="58" t="s">
        <v>3798</v>
      </c>
    </row>
    <row r="15626" spans="1:2" x14ac:dyDescent="0.25">
      <c r="A15626" s="57">
        <v>60131306</v>
      </c>
      <c r="B15626" s="58" t="s">
        <v>6907</v>
      </c>
    </row>
    <row r="15627" spans="1:2" x14ac:dyDescent="0.25">
      <c r="A15627" s="57">
        <v>60131307</v>
      </c>
      <c r="B15627" s="58" t="s">
        <v>15976</v>
      </c>
    </row>
    <row r="15628" spans="1:2" x14ac:dyDescent="0.25">
      <c r="A15628" s="57">
        <v>60131308</v>
      </c>
      <c r="B15628" s="58" t="s">
        <v>7324</v>
      </c>
    </row>
    <row r="15629" spans="1:2" x14ac:dyDescent="0.25">
      <c r="A15629" s="57">
        <v>60131309</v>
      </c>
      <c r="B15629" s="58" t="s">
        <v>9569</v>
      </c>
    </row>
    <row r="15630" spans="1:2" x14ac:dyDescent="0.25">
      <c r="A15630" s="57">
        <v>60131401</v>
      </c>
      <c r="B15630" s="58" t="s">
        <v>13842</v>
      </c>
    </row>
    <row r="15631" spans="1:2" x14ac:dyDescent="0.25">
      <c r="A15631" s="57">
        <v>60131402</v>
      </c>
      <c r="B15631" s="58" t="s">
        <v>9083</v>
      </c>
    </row>
    <row r="15632" spans="1:2" x14ac:dyDescent="0.25">
      <c r="A15632" s="57">
        <v>60131403</v>
      </c>
      <c r="B15632" s="58" t="s">
        <v>17691</v>
      </c>
    </row>
    <row r="15633" spans="1:2" x14ac:dyDescent="0.25">
      <c r="A15633" s="57">
        <v>60131404</v>
      </c>
      <c r="B15633" s="58" t="s">
        <v>8128</v>
      </c>
    </row>
    <row r="15634" spans="1:2" x14ac:dyDescent="0.25">
      <c r="A15634" s="57">
        <v>60131405</v>
      </c>
      <c r="B15634" s="58" t="s">
        <v>3373</v>
      </c>
    </row>
    <row r="15635" spans="1:2" x14ac:dyDescent="0.25">
      <c r="A15635" s="57">
        <v>60131406</v>
      </c>
      <c r="B15635" s="58" t="s">
        <v>5956</v>
      </c>
    </row>
    <row r="15636" spans="1:2" x14ac:dyDescent="0.25">
      <c r="A15636" s="57">
        <v>60131407</v>
      </c>
      <c r="B15636" s="58" t="s">
        <v>4672</v>
      </c>
    </row>
    <row r="15637" spans="1:2" x14ac:dyDescent="0.25">
      <c r="A15637" s="57">
        <v>60131501</v>
      </c>
      <c r="B15637" s="58" t="s">
        <v>7050</v>
      </c>
    </row>
    <row r="15638" spans="1:2" x14ac:dyDescent="0.25">
      <c r="A15638" s="57">
        <v>60131502</v>
      </c>
      <c r="B15638" s="58" t="s">
        <v>235</v>
      </c>
    </row>
    <row r="15639" spans="1:2" x14ac:dyDescent="0.25">
      <c r="A15639" s="57">
        <v>60131503</v>
      </c>
      <c r="B15639" s="58" t="s">
        <v>18407</v>
      </c>
    </row>
    <row r="15640" spans="1:2" x14ac:dyDescent="0.25">
      <c r="A15640" s="57">
        <v>60131504</v>
      </c>
      <c r="B15640" s="58" t="s">
        <v>13086</v>
      </c>
    </row>
    <row r="15641" spans="1:2" x14ac:dyDescent="0.25">
      <c r="A15641" s="57">
        <v>60131505</v>
      </c>
      <c r="B15641" s="58" t="s">
        <v>2938</v>
      </c>
    </row>
    <row r="15642" spans="1:2" x14ac:dyDescent="0.25">
      <c r="A15642" s="57">
        <v>60131506</v>
      </c>
      <c r="B15642" s="58" t="s">
        <v>6457</v>
      </c>
    </row>
    <row r="15643" spans="1:2" x14ac:dyDescent="0.25">
      <c r="A15643" s="57">
        <v>60131507</v>
      </c>
      <c r="B15643" s="58" t="s">
        <v>5038</v>
      </c>
    </row>
    <row r="15644" spans="1:2" x14ac:dyDescent="0.25">
      <c r="A15644" s="57">
        <v>60131508</v>
      </c>
      <c r="B15644" s="58" t="s">
        <v>8946</v>
      </c>
    </row>
    <row r="15645" spans="1:2" x14ac:dyDescent="0.25">
      <c r="A15645" s="57">
        <v>60131509</v>
      </c>
      <c r="B15645" s="58" t="s">
        <v>17222</v>
      </c>
    </row>
    <row r="15646" spans="1:2" x14ac:dyDescent="0.25">
      <c r="A15646" s="57">
        <v>60131510</v>
      </c>
      <c r="B15646" s="58" t="s">
        <v>16314</v>
      </c>
    </row>
    <row r="15647" spans="1:2" x14ac:dyDescent="0.25">
      <c r="A15647" s="57">
        <v>60131511</v>
      </c>
      <c r="B15647" s="58" t="s">
        <v>1062</v>
      </c>
    </row>
    <row r="15648" spans="1:2" x14ac:dyDescent="0.25">
      <c r="A15648" s="57">
        <v>60131512</v>
      </c>
      <c r="B15648" s="58" t="s">
        <v>6777</v>
      </c>
    </row>
    <row r="15649" spans="1:2" x14ac:dyDescent="0.25">
      <c r="A15649" s="57">
        <v>60131513</v>
      </c>
      <c r="B15649" s="58" t="s">
        <v>14555</v>
      </c>
    </row>
    <row r="15650" spans="1:2" x14ac:dyDescent="0.25">
      <c r="A15650" s="57">
        <v>60131514</v>
      </c>
      <c r="B15650" s="58" t="s">
        <v>17168</v>
      </c>
    </row>
    <row r="15651" spans="1:2" x14ac:dyDescent="0.25">
      <c r="A15651" s="57">
        <v>60131601</v>
      </c>
      <c r="B15651" s="58" t="s">
        <v>18484</v>
      </c>
    </row>
    <row r="15652" spans="1:2" x14ac:dyDescent="0.25">
      <c r="A15652" s="57">
        <v>60131701</v>
      </c>
      <c r="B15652" s="58" t="s">
        <v>14801</v>
      </c>
    </row>
    <row r="15653" spans="1:2" x14ac:dyDescent="0.25">
      <c r="A15653" s="57">
        <v>60131702</v>
      </c>
      <c r="B15653" s="58" t="s">
        <v>9991</v>
      </c>
    </row>
    <row r="15654" spans="1:2" x14ac:dyDescent="0.25">
      <c r="A15654" s="57">
        <v>60131801</v>
      </c>
      <c r="B15654" s="58" t="s">
        <v>14333</v>
      </c>
    </row>
    <row r="15655" spans="1:2" x14ac:dyDescent="0.25">
      <c r="A15655" s="57">
        <v>60131802</v>
      </c>
      <c r="B15655" s="58" t="s">
        <v>16834</v>
      </c>
    </row>
    <row r="15656" spans="1:2" x14ac:dyDescent="0.25">
      <c r="A15656" s="57">
        <v>60131803</v>
      </c>
      <c r="B15656" s="58" t="s">
        <v>14516</v>
      </c>
    </row>
    <row r="15657" spans="1:2" x14ac:dyDescent="0.25">
      <c r="A15657" s="57">
        <v>60141001</v>
      </c>
      <c r="B15657" s="58" t="s">
        <v>16435</v>
      </c>
    </row>
    <row r="15658" spans="1:2" x14ac:dyDescent="0.25">
      <c r="A15658" s="57">
        <v>60141002</v>
      </c>
      <c r="B15658" s="58" t="s">
        <v>12397</v>
      </c>
    </row>
    <row r="15659" spans="1:2" x14ac:dyDescent="0.25">
      <c r="A15659" s="57">
        <v>60141003</v>
      </c>
      <c r="B15659" s="58" t="s">
        <v>183</v>
      </c>
    </row>
    <row r="15660" spans="1:2" x14ac:dyDescent="0.25">
      <c r="A15660" s="57">
        <v>60141004</v>
      </c>
      <c r="B15660" s="58" t="s">
        <v>10292</v>
      </c>
    </row>
    <row r="15661" spans="1:2" x14ac:dyDescent="0.25">
      <c r="A15661" s="57">
        <v>60141005</v>
      </c>
      <c r="B15661" s="58" t="s">
        <v>3269</v>
      </c>
    </row>
    <row r="15662" spans="1:2" x14ac:dyDescent="0.25">
      <c r="A15662" s="57">
        <v>60141006</v>
      </c>
      <c r="B15662" s="58" t="s">
        <v>14809</v>
      </c>
    </row>
    <row r="15663" spans="1:2" x14ac:dyDescent="0.25">
      <c r="A15663" s="57">
        <v>60141007</v>
      </c>
      <c r="B15663" s="58" t="s">
        <v>17552</v>
      </c>
    </row>
    <row r="15664" spans="1:2" x14ac:dyDescent="0.25">
      <c r="A15664" s="57">
        <v>60141008</v>
      </c>
      <c r="B15664" s="58" t="s">
        <v>6089</v>
      </c>
    </row>
    <row r="15665" spans="1:2" x14ac:dyDescent="0.25">
      <c r="A15665" s="57">
        <v>60141009</v>
      </c>
      <c r="B15665" s="58" t="s">
        <v>17358</v>
      </c>
    </row>
    <row r="15666" spans="1:2" x14ac:dyDescent="0.25">
      <c r="A15666" s="57">
        <v>60141010</v>
      </c>
      <c r="B15666" s="58" t="s">
        <v>1013</v>
      </c>
    </row>
    <row r="15667" spans="1:2" x14ac:dyDescent="0.25">
      <c r="A15667" s="57">
        <v>60141011</v>
      </c>
      <c r="B15667" s="58" t="s">
        <v>405</v>
      </c>
    </row>
    <row r="15668" spans="1:2" x14ac:dyDescent="0.25">
      <c r="A15668" s="57">
        <v>60141012</v>
      </c>
      <c r="B15668" s="58" t="s">
        <v>7409</v>
      </c>
    </row>
    <row r="15669" spans="1:2" x14ac:dyDescent="0.25">
      <c r="A15669" s="57">
        <v>60141013</v>
      </c>
      <c r="B15669" s="58" t="s">
        <v>3124</v>
      </c>
    </row>
    <row r="15670" spans="1:2" x14ac:dyDescent="0.25">
      <c r="A15670" s="57">
        <v>60141014</v>
      </c>
      <c r="B15670" s="58" t="s">
        <v>13384</v>
      </c>
    </row>
    <row r="15671" spans="1:2" x14ac:dyDescent="0.25">
      <c r="A15671" s="57">
        <v>60141015</v>
      </c>
      <c r="B15671" s="58" t="s">
        <v>4484</v>
      </c>
    </row>
    <row r="15672" spans="1:2" x14ac:dyDescent="0.25">
      <c r="A15672" s="57">
        <v>60141016</v>
      </c>
      <c r="B15672" s="58" t="s">
        <v>3963</v>
      </c>
    </row>
    <row r="15673" spans="1:2" x14ac:dyDescent="0.25">
      <c r="A15673" s="57">
        <v>60141017</v>
      </c>
      <c r="B15673" s="58" t="s">
        <v>11092</v>
      </c>
    </row>
    <row r="15674" spans="1:2" x14ac:dyDescent="0.25">
      <c r="A15674" s="57">
        <v>60141018</v>
      </c>
      <c r="B15674" s="58" t="s">
        <v>12234</v>
      </c>
    </row>
    <row r="15675" spans="1:2" x14ac:dyDescent="0.25">
      <c r="A15675" s="57">
        <v>60141019</v>
      </c>
      <c r="B15675" s="58" t="s">
        <v>13020</v>
      </c>
    </row>
    <row r="15676" spans="1:2" x14ac:dyDescent="0.25">
      <c r="A15676" s="57">
        <v>60141020</v>
      </c>
      <c r="B15676" s="58" t="s">
        <v>9432</v>
      </c>
    </row>
    <row r="15677" spans="1:2" x14ac:dyDescent="0.25">
      <c r="A15677" s="57">
        <v>60141021</v>
      </c>
      <c r="B15677" s="58" t="s">
        <v>16805</v>
      </c>
    </row>
    <row r="15678" spans="1:2" x14ac:dyDescent="0.25">
      <c r="A15678" s="57">
        <v>60141022</v>
      </c>
      <c r="B15678" s="58" t="s">
        <v>8084</v>
      </c>
    </row>
    <row r="15679" spans="1:2" x14ac:dyDescent="0.25">
      <c r="A15679" s="57">
        <v>60141023</v>
      </c>
      <c r="B15679" s="58" t="s">
        <v>8857</v>
      </c>
    </row>
    <row r="15680" spans="1:2" x14ac:dyDescent="0.25">
      <c r="A15680" s="57">
        <v>60141024</v>
      </c>
      <c r="B15680" s="58" t="s">
        <v>9648</v>
      </c>
    </row>
    <row r="15681" spans="1:2" x14ac:dyDescent="0.25">
      <c r="A15681" s="57">
        <v>60141025</v>
      </c>
      <c r="B15681" s="58" t="s">
        <v>1165</v>
      </c>
    </row>
    <row r="15682" spans="1:2" x14ac:dyDescent="0.25">
      <c r="A15682" s="57">
        <v>60141026</v>
      </c>
      <c r="B15682" s="58" t="s">
        <v>10407</v>
      </c>
    </row>
    <row r="15683" spans="1:2" x14ac:dyDescent="0.25">
      <c r="A15683" s="57">
        <v>60141101</v>
      </c>
      <c r="B15683" s="58" t="s">
        <v>4166</v>
      </c>
    </row>
    <row r="15684" spans="1:2" x14ac:dyDescent="0.25">
      <c r="A15684" s="57">
        <v>60141102</v>
      </c>
      <c r="B15684" s="58" t="s">
        <v>7152</v>
      </c>
    </row>
    <row r="15685" spans="1:2" x14ac:dyDescent="0.25">
      <c r="A15685" s="57">
        <v>60141103</v>
      </c>
      <c r="B15685" s="58" t="s">
        <v>17149</v>
      </c>
    </row>
    <row r="15686" spans="1:2" x14ac:dyDescent="0.25">
      <c r="A15686" s="57">
        <v>60141104</v>
      </c>
      <c r="B15686" s="58" t="s">
        <v>10608</v>
      </c>
    </row>
    <row r="15687" spans="1:2" x14ac:dyDescent="0.25">
      <c r="A15687" s="57">
        <v>60141105</v>
      </c>
      <c r="B15687" s="58" t="s">
        <v>5190</v>
      </c>
    </row>
    <row r="15688" spans="1:2" x14ac:dyDescent="0.25">
      <c r="A15688" s="57">
        <v>60141106</v>
      </c>
      <c r="B15688" s="58" t="s">
        <v>13252</v>
      </c>
    </row>
    <row r="15689" spans="1:2" x14ac:dyDescent="0.25">
      <c r="A15689" s="57">
        <v>60141107</v>
      </c>
      <c r="B15689" s="58" t="s">
        <v>12937</v>
      </c>
    </row>
    <row r="15690" spans="1:2" x14ac:dyDescent="0.25">
      <c r="A15690" s="57">
        <v>60141108</v>
      </c>
      <c r="B15690" s="58" t="s">
        <v>2831</v>
      </c>
    </row>
    <row r="15691" spans="1:2" x14ac:dyDescent="0.25">
      <c r="A15691" s="57">
        <v>60141109</v>
      </c>
      <c r="B15691" s="58" t="s">
        <v>10361</v>
      </c>
    </row>
    <row r="15692" spans="1:2" x14ac:dyDescent="0.25">
      <c r="A15692" s="57">
        <v>60141110</v>
      </c>
      <c r="B15692" s="58" t="s">
        <v>18633</v>
      </c>
    </row>
    <row r="15693" spans="1:2" x14ac:dyDescent="0.25">
      <c r="A15693" s="57">
        <v>60141111</v>
      </c>
      <c r="B15693" s="58" t="s">
        <v>16042</v>
      </c>
    </row>
    <row r="15694" spans="1:2" x14ac:dyDescent="0.25">
      <c r="A15694" s="57">
        <v>60141112</v>
      </c>
      <c r="B15694" s="58" t="s">
        <v>12703</v>
      </c>
    </row>
    <row r="15695" spans="1:2" x14ac:dyDescent="0.25">
      <c r="A15695" s="57">
        <v>60141113</v>
      </c>
      <c r="B15695" s="58" t="s">
        <v>1091</v>
      </c>
    </row>
    <row r="15696" spans="1:2" x14ac:dyDescent="0.25">
      <c r="A15696" s="57">
        <v>60141114</v>
      </c>
      <c r="B15696" s="58" t="s">
        <v>11329</v>
      </c>
    </row>
    <row r="15697" spans="1:2" x14ac:dyDescent="0.25">
      <c r="A15697" s="57">
        <v>60141115</v>
      </c>
      <c r="B15697" s="58" t="s">
        <v>3207</v>
      </c>
    </row>
    <row r="15698" spans="1:2" x14ac:dyDescent="0.25">
      <c r="A15698" s="57">
        <v>60141201</v>
      </c>
      <c r="B15698" s="58" t="s">
        <v>8713</v>
      </c>
    </row>
    <row r="15699" spans="1:2" x14ac:dyDescent="0.25">
      <c r="A15699" s="57">
        <v>60141202</v>
      </c>
      <c r="B15699" s="58" t="s">
        <v>14926</v>
      </c>
    </row>
    <row r="15700" spans="1:2" x14ac:dyDescent="0.25">
      <c r="A15700" s="57">
        <v>60141203</v>
      </c>
      <c r="B15700" s="58" t="s">
        <v>9404</v>
      </c>
    </row>
    <row r="15701" spans="1:2" x14ac:dyDescent="0.25">
      <c r="A15701" s="57">
        <v>60141204</v>
      </c>
      <c r="B15701" s="58" t="s">
        <v>2494</v>
      </c>
    </row>
    <row r="15702" spans="1:2" x14ac:dyDescent="0.25">
      <c r="A15702" s="57">
        <v>60141205</v>
      </c>
      <c r="B15702" s="58" t="s">
        <v>5460</v>
      </c>
    </row>
    <row r="15703" spans="1:2" x14ac:dyDescent="0.25">
      <c r="A15703" s="57">
        <v>60141302</v>
      </c>
      <c r="B15703" s="58" t="s">
        <v>639</v>
      </c>
    </row>
    <row r="15704" spans="1:2" x14ac:dyDescent="0.25">
      <c r="A15704" s="57">
        <v>60141303</v>
      </c>
      <c r="B15704" s="58" t="s">
        <v>3156</v>
      </c>
    </row>
    <row r="15705" spans="1:2" x14ac:dyDescent="0.25">
      <c r="A15705" s="57">
        <v>60141304</v>
      </c>
      <c r="B15705" s="58" t="s">
        <v>236</v>
      </c>
    </row>
    <row r="15706" spans="1:2" x14ac:dyDescent="0.25">
      <c r="A15706" s="57">
        <v>60141305</v>
      </c>
      <c r="B15706" s="58" t="s">
        <v>4342</v>
      </c>
    </row>
    <row r="15707" spans="1:2" x14ac:dyDescent="0.25">
      <c r="A15707" s="57">
        <v>60141306</v>
      </c>
      <c r="B15707" s="58" t="s">
        <v>15033</v>
      </c>
    </row>
    <row r="15708" spans="1:2" x14ac:dyDescent="0.25">
      <c r="A15708" s="57">
        <v>60141307</v>
      </c>
      <c r="B15708" s="58" t="s">
        <v>7148</v>
      </c>
    </row>
    <row r="15709" spans="1:2" x14ac:dyDescent="0.25">
      <c r="A15709" s="57">
        <v>60141401</v>
      </c>
      <c r="B15709" s="58" t="s">
        <v>2024</v>
      </c>
    </row>
    <row r="15710" spans="1:2" x14ac:dyDescent="0.25">
      <c r="A15710" s="57">
        <v>60141402</v>
      </c>
      <c r="B15710" s="58" t="s">
        <v>16840</v>
      </c>
    </row>
    <row r="15711" spans="1:2" x14ac:dyDescent="0.25">
      <c r="A15711" s="57">
        <v>60141403</v>
      </c>
      <c r="B15711" s="58" t="s">
        <v>6195</v>
      </c>
    </row>
    <row r="15712" spans="1:2" x14ac:dyDescent="0.25">
      <c r="A15712" s="57">
        <v>60141404</v>
      </c>
      <c r="B15712" s="58" t="s">
        <v>287</v>
      </c>
    </row>
    <row r="15713" spans="1:2" x14ac:dyDescent="0.25">
      <c r="A15713" s="57">
        <v>60141405</v>
      </c>
      <c r="B15713" s="58" t="s">
        <v>4554</v>
      </c>
    </row>
    <row r="15714" spans="1:2" x14ac:dyDescent="0.25">
      <c r="A15714" s="57">
        <v>70101501</v>
      </c>
      <c r="B15714" s="58" t="s">
        <v>13154</v>
      </c>
    </row>
    <row r="15715" spans="1:2" x14ac:dyDescent="0.25">
      <c r="A15715" s="57">
        <v>70101502</v>
      </c>
      <c r="B15715" s="58" t="s">
        <v>12622</v>
      </c>
    </row>
    <row r="15716" spans="1:2" x14ac:dyDescent="0.25">
      <c r="A15716" s="57">
        <v>70101503</v>
      </c>
      <c r="B15716" s="58" t="s">
        <v>12677</v>
      </c>
    </row>
    <row r="15717" spans="1:2" x14ac:dyDescent="0.25">
      <c r="A15717" s="57">
        <v>70101504</v>
      </c>
      <c r="B15717" s="58" t="s">
        <v>2177</v>
      </c>
    </row>
    <row r="15718" spans="1:2" x14ac:dyDescent="0.25">
      <c r="A15718" s="57">
        <v>70101505</v>
      </c>
      <c r="B15718" s="58" t="s">
        <v>8064</v>
      </c>
    </row>
    <row r="15719" spans="1:2" x14ac:dyDescent="0.25">
      <c r="A15719" s="57">
        <v>70101506</v>
      </c>
      <c r="B15719" s="58" t="s">
        <v>12901</v>
      </c>
    </row>
    <row r="15720" spans="1:2" x14ac:dyDescent="0.25">
      <c r="A15720" s="57">
        <v>70101507</v>
      </c>
      <c r="B15720" s="58" t="s">
        <v>1975</v>
      </c>
    </row>
    <row r="15721" spans="1:2" x14ac:dyDescent="0.25">
      <c r="A15721" s="57">
        <v>70101508</v>
      </c>
      <c r="B15721" s="58" t="s">
        <v>7484</v>
      </c>
    </row>
    <row r="15722" spans="1:2" x14ac:dyDescent="0.25">
      <c r="A15722" s="57">
        <v>70101509</v>
      </c>
      <c r="B15722" s="58" t="s">
        <v>16460</v>
      </c>
    </row>
    <row r="15723" spans="1:2" x14ac:dyDescent="0.25">
      <c r="A15723" s="57">
        <v>70101510</v>
      </c>
      <c r="B15723" s="58" t="s">
        <v>9522</v>
      </c>
    </row>
    <row r="15724" spans="1:2" x14ac:dyDescent="0.25">
      <c r="A15724" s="57">
        <v>70101601</v>
      </c>
      <c r="B15724" s="58" t="s">
        <v>16420</v>
      </c>
    </row>
    <row r="15725" spans="1:2" x14ac:dyDescent="0.25">
      <c r="A15725" s="57">
        <v>70101602</v>
      </c>
      <c r="B15725" s="58" t="s">
        <v>4541</v>
      </c>
    </row>
    <row r="15726" spans="1:2" x14ac:dyDescent="0.25">
      <c r="A15726" s="57">
        <v>70101603</v>
      </c>
      <c r="B15726" s="58" t="s">
        <v>10162</v>
      </c>
    </row>
    <row r="15727" spans="1:2" x14ac:dyDescent="0.25">
      <c r="A15727" s="57">
        <v>70101604</v>
      </c>
      <c r="B15727" s="58" t="s">
        <v>4158</v>
      </c>
    </row>
    <row r="15728" spans="1:2" x14ac:dyDescent="0.25">
      <c r="A15728" s="57">
        <v>70101605</v>
      </c>
      <c r="B15728" s="58" t="s">
        <v>3565</v>
      </c>
    </row>
    <row r="15729" spans="1:2" x14ac:dyDescent="0.25">
      <c r="A15729" s="57">
        <v>70101606</v>
      </c>
      <c r="B15729" s="58" t="s">
        <v>16295</v>
      </c>
    </row>
    <row r="15730" spans="1:2" x14ac:dyDescent="0.25">
      <c r="A15730" s="57">
        <v>70101607</v>
      </c>
      <c r="B15730" s="58" t="s">
        <v>17824</v>
      </c>
    </row>
    <row r="15731" spans="1:2" x14ac:dyDescent="0.25">
      <c r="A15731" s="57">
        <v>70101701</v>
      </c>
      <c r="B15731" s="58" t="s">
        <v>10745</v>
      </c>
    </row>
    <row r="15732" spans="1:2" x14ac:dyDescent="0.25">
      <c r="A15732" s="57">
        <v>70101702</v>
      </c>
      <c r="B15732" s="58" t="s">
        <v>1676</v>
      </c>
    </row>
    <row r="15733" spans="1:2" x14ac:dyDescent="0.25">
      <c r="A15733" s="57">
        <v>70101703</v>
      </c>
      <c r="B15733" s="58" t="s">
        <v>9649</v>
      </c>
    </row>
    <row r="15734" spans="1:2" x14ac:dyDescent="0.25">
      <c r="A15734" s="57">
        <v>70101704</v>
      </c>
      <c r="B15734" s="58" t="s">
        <v>11107</v>
      </c>
    </row>
    <row r="15735" spans="1:2" x14ac:dyDescent="0.25">
      <c r="A15735" s="57">
        <v>70101801</v>
      </c>
      <c r="B15735" s="58" t="s">
        <v>7973</v>
      </c>
    </row>
    <row r="15736" spans="1:2" x14ac:dyDescent="0.25">
      <c r="A15736" s="57">
        <v>70101802</v>
      </c>
      <c r="B15736" s="58" t="s">
        <v>6889</v>
      </c>
    </row>
    <row r="15737" spans="1:2" x14ac:dyDescent="0.25">
      <c r="A15737" s="57">
        <v>70101803</v>
      </c>
      <c r="B15737" s="58" t="s">
        <v>5960</v>
      </c>
    </row>
    <row r="15738" spans="1:2" x14ac:dyDescent="0.25">
      <c r="A15738" s="57">
        <v>70101804</v>
      </c>
      <c r="B15738" s="58" t="s">
        <v>14743</v>
      </c>
    </row>
    <row r="15739" spans="1:2" x14ac:dyDescent="0.25">
      <c r="A15739" s="57">
        <v>70101805</v>
      </c>
      <c r="B15739" s="58" t="s">
        <v>7176</v>
      </c>
    </row>
    <row r="15740" spans="1:2" x14ac:dyDescent="0.25">
      <c r="A15740" s="57">
        <v>70101806</v>
      </c>
      <c r="B15740" s="58" t="s">
        <v>15048</v>
      </c>
    </row>
    <row r="15741" spans="1:2" x14ac:dyDescent="0.25">
      <c r="A15741" s="57">
        <v>70101901</v>
      </c>
      <c r="B15741" s="58" t="s">
        <v>15214</v>
      </c>
    </row>
    <row r="15742" spans="1:2" x14ac:dyDescent="0.25">
      <c r="A15742" s="57">
        <v>70101902</v>
      </c>
      <c r="B15742" s="58" t="s">
        <v>2712</v>
      </c>
    </row>
    <row r="15743" spans="1:2" x14ac:dyDescent="0.25">
      <c r="A15743" s="57">
        <v>70101903</v>
      </c>
      <c r="B15743" s="58" t="s">
        <v>13740</v>
      </c>
    </row>
    <row r="15744" spans="1:2" x14ac:dyDescent="0.25">
      <c r="A15744" s="57">
        <v>70101904</v>
      </c>
      <c r="B15744" s="58" t="s">
        <v>17013</v>
      </c>
    </row>
    <row r="15745" spans="1:2" x14ac:dyDescent="0.25">
      <c r="A15745" s="57">
        <v>70101905</v>
      </c>
      <c r="B15745" s="58" t="s">
        <v>18715</v>
      </c>
    </row>
    <row r="15746" spans="1:2" x14ac:dyDescent="0.25">
      <c r="A15746" s="57">
        <v>70111501</v>
      </c>
      <c r="B15746" s="58" t="s">
        <v>14400</v>
      </c>
    </row>
    <row r="15747" spans="1:2" x14ac:dyDescent="0.25">
      <c r="A15747" s="57">
        <v>70111502</v>
      </c>
      <c r="B15747" s="58" t="s">
        <v>9968</v>
      </c>
    </row>
    <row r="15748" spans="1:2" x14ac:dyDescent="0.25">
      <c r="A15748" s="57">
        <v>70111503</v>
      </c>
      <c r="B15748" s="58" t="s">
        <v>15771</v>
      </c>
    </row>
    <row r="15749" spans="1:2" x14ac:dyDescent="0.25">
      <c r="A15749" s="57">
        <v>70111504</v>
      </c>
      <c r="B15749" s="58" t="s">
        <v>4293</v>
      </c>
    </row>
    <row r="15750" spans="1:2" x14ac:dyDescent="0.25">
      <c r="A15750" s="57">
        <v>70111505</v>
      </c>
      <c r="B15750" s="58" t="s">
        <v>16269</v>
      </c>
    </row>
    <row r="15751" spans="1:2" x14ac:dyDescent="0.25">
      <c r="A15751" s="57">
        <v>70111506</v>
      </c>
      <c r="B15751" s="58" t="s">
        <v>7101</v>
      </c>
    </row>
    <row r="15752" spans="1:2" x14ac:dyDescent="0.25">
      <c r="A15752" s="57">
        <v>70111507</v>
      </c>
      <c r="B15752" s="58" t="s">
        <v>12916</v>
      </c>
    </row>
    <row r="15753" spans="1:2" x14ac:dyDescent="0.25">
      <c r="A15753" s="57">
        <v>70111508</v>
      </c>
      <c r="B15753" s="58" t="s">
        <v>1929</v>
      </c>
    </row>
    <row r="15754" spans="1:2" x14ac:dyDescent="0.25">
      <c r="A15754" s="57">
        <v>70111601</v>
      </c>
      <c r="B15754" s="58" t="s">
        <v>11251</v>
      </c>
    </row>
    <row r="15755" spans="1:2" x14ac:dyDescent="0.25">
      <c r="A15755" s="57">
        <v>70111602</v>
      </c>
      <c r="B15755" s="58" t="s">
        <v>16843</v>
      </c>
    </row>
    <row r="15756" spans="1:2" x14ac:dyDescent="0.25">
      <c r="A15756" s="57">
        <v>70111603</v>
      </c>
      <c r="B15756" s="58" t="s">
        <v>3996</v>
      </c>
    </row>
    <row r="15757" spans="1:2" x14ac:dyDescent="0.25">
      <c r="A15757" s="57">
        <v>70111701</v>
      </c>
      <c r="B15757" s="58" t="s">
        <v>10663</v>
      </c>
    </row>
    <row r="15758" spans="1:2" x14ac:dyDescent="0.25">
      <c r="A15758" s="57">
        <v>70111702</v>
      </c>
      <c r="B15758" s="58" t="s">
        <v>8646</v>
      </c>
    </row>
    <row r="15759" spans="1:2" x14ac:dyDescent="0.25">
      <c r="A15759" s="57">
        <v>70111703</v>
      </c>
      <c r="B15759" s="58" t="s">
        <v>8835</v>
      </c>
    </row>
    <row r="15760" spans="1:2" x14ac:dyDescent="0.25">
      <c r="A15760" s="57">
        <v>70111704</v>
      </c>
      <c r="B15760" s="58" t="s">
        <v>13634</v>
      </c>
    </row>
    <row r="15761" spans="1:2" x14ac:dyDescent="0.25">
      <c r="A15761" s="57">
        <v>70111705</v>
      </c>
      <c r="B15761" s="58" t="s">
        <v>13947</v>
      </c>
    </row>
    <row r="15762" spans="1:2" x14ac:dyDescent="0.25">
      <c r="A15762" s="57">
        <v>70111706</v>
      </c>
      <c r="B15762" s="58" t="s">
        <v>12570</v>
      </c>
    </row>
    <row r="15763" spans="1:2" x14ac:dyDescent="0.25">
      <c r="A15763" s="57">
        <v>70111707</v>
      </c>
      <c r="B15763" s="58" t="s">
        <v>15397</v>
      </c>
    </row>
    <row r="15764" spans="1:2" x14ac:dyDescent="0.25">
      <c r="A15764" s="57">
        <v>70111708</v>
      </c>
      <c r="B15764" s="58" t="s">
        <v>10610</v>
      </c>
    </row>
    <row r="15765" spans="1:2" x14ac:dyDescent="0.25">
      <c r="A15765" s="57">
        <v>70111709</v>
      </c>
      <c r="B15765" s="58" t="s">
        <v>4480</v>
      </c>
    </row>
    <row r="15766" spans="1:2" x14ac:dyDescent="0.25">
      <c r="A15766" s="57">
        <v>70111710</v>
      </c>
      <c r="B15766" s="58" t="s">
        <v>17082</v>
      </c>
    </row>
    <row r="15767" spans="1:2" x14ac:dyDescent="0.25">
      <c r="A15767" s="57">
        <v>70111711</v>
      </c>
      <c r="B15767" s="58" t="s">
        <v>14368</v>
      </c>
    </row>
    <row r="15768" spans="1:2" x14ac:dyDescent="0.25">
      <c r="A15768" s="57">
        <v>70111712</v>
      </c>
      <c r="B15768" s="58" t="s">
        <v>6439</v>
      </c>
    </row>
    <row r="15769" spans="1:2" x14ac:dyDescent="0.25">
      <c r="A15769" s="57">
        <v>70111713</v>
      </c>
      <c r="B15769" s="58" t="s">
        <v>16921</v>
      </c>
    </row>
    <row r="15770" spans="1:2" x14ac:dyDescent="0.25">
      <c r="A15770" s="57">
        <v>70121501</v>
      </c>
      <c r="B15770" s="58" t="s">
        <v>7185</v>
      </c>
    </row>
    <row r="15771" spans="1:2" x14ac:dyDescent="0.25">
      <c r="A15771" s="57">
        <v>70121502</v>
      </c>
      <c r="B15771" s="58" t="s">
        <v>14112</v>
      </c>
    </row>
    <row r="15772" spans="1:2" x14ac:dyDescent="0.25">
      <c r="A15772" s="57">
        <v>70121503</v>
      </c>
      <c r="B15772" s="58" t="s">
        <v>5118</v>
      </c>
    </row>
    <row r="15773" spans="1:2" x14ac:dyDescent="0.25">
      <c r="A15773" s="57">
        <v>70121504</v>
      </c>
      <c r="B15773" s="58" t="s">
        <v>17386</v>
      </c>
    </row>
    <row r="15774" spans="1:2" x14ac:dyDescent="0.25">
      <c r="A15774" s="57">
        <v>70121505</v>
      </c>
      <c r="B15774" s="58" t="s">
        <v>9929</v>
      </c>
    </row>
    <row r="15775" spans="1:2" x14ac:dyDescent="0.25">
      <c r="A15775" s="57">
        <v>70121601</v>
      </c>
      <c r="B15775" s="58" t="s">
        <v>6096</v>
      </c>
    </row>
    <row r="15776" spans="1:2" x14ac:dyDescent="0.25">
      <c r="A15776" s="57">
        <v>70121602</v>
      </c>
      <c r="B15776" s="58" t="s">
        <v>6093</v>
      </c>
    </row>
    <row r="15777" spans="1:2" x14ac:dyDescent="0.25">
      <c r="A15777" s="57">
        <v>70121603</v>
      </c>
      <c r="B15777" s="58" t="s">
        <v>3378</v>
      </c>
    </row>
    <row r="15778" spans="1:2" x14ac:dyDescent="0.25">
      <c r="A15778" s="57">
        <v>70121604</v>
      </c>
      <c r="B15778" s="58" t="s">
        <v>11047</v>
      </c>
    </row>
    <row r="15779" spans="1:2" x14ac:dyDescent="0.25">
      <c r="A15779" s="57">
        <v>70121605</v>
      </c>
      <c r="B15779" s="58" t="s">
        <v>1071</v>
      </c>
    </row>
    <row r="15780" spans="1:2" x14ac:dyDescent="0.25">
      <c r="A15780" s="57">
        <v>70121606</v>
      </c>
      <c r="B15780" s="58" t="s">
        <v>4545</v>
      </c>
    </row>
    <row r="15781" spans="1:2" x14ac:dyDescent="0.25">
      <c r="A15781" s="57">
        <v>70121607</v>
      </c>
      <c r="B15781" s="58" t="s">
        <v>17020</v>
      </c>
    </row>
    <row r="15782" spans="1:2" x14ac:dyDescent="0.25">
      <c r="A15782" s="57">
        <v>70121608</v>
      </c>
      <c r="B15782" s="58" t="s">
        <v>14839</v>
      </c>
    </row>
    <row r="15783" spans="1:2" x14ac:dyDescent="0.25">
      <c r="A15783" s="57">
        <v>70121610</v>
      </c>
      <c r="B15783" s="58" t="s">
        <v>14762</v>
      </c>
    </row>
    <row r="15784" spans="1:2" x14ac:dyDescent="0.25">
      <c r="A15784" s="57">
        <v>70121701</v>
      </c>
      <c r="B15784" s="58" t="s">
        <v>17027</v>
      </c>
    </row>
    <row r="15785" spans="1:2" x14ac:dyDescent="0.25">
      <c r="A15785" s="57">
        <v>70121702</v>
      </c>
      <c r="B15785" s="58" t="s">
        <v>17119</v>
      </c>
    </row>
    <row r="15786" spans="1:2" x14ac:dyDescent="0.25">
      <c r="A15786" s="57">
        <v>70121703</v>
      </c>
      <c r="B15786" s="58" t="s">
        <v>6099</v>
      </c>
    </row>
    <row r="15787" spans="1:2" x14ac:dyDescent="0.25">
      <c r="A15787" s="57">
        <v>70121704</v>
      </c>
      <c r="B15787" s="58" t="s">
        <v>14679</v>
      </c>
    </row>
    <row r="15788" spans="1:2" x14ac:dyDescent="0.25">
      <c r="A15788" s="57">
        <v>70121705</v>
      </c>
      <c r="B15788" s="58" t="s">
        <v>17491</v>
      </c>
    </row>
    <row r="15789" spans="1:2" x14ac:dyDescent="0.25">
      <c r="A15789" s="57">
        <v>70121801</v>
      </c>
      <c r="B15789" s="58" t="s">
        <v>7278</v>
      </c>
    </row>
    <row r="15790" spans="1:2" x14ac:dyDescent="0.25">
      <c r="A15790" s="57">
        <v>70121802</v>
      </c>
      <c r="B15790" s="58" t="s">
        <v>13739</v>
      </c>
    </row>
    <row r="15791" spans="1:2" x14ac:dyDescent="0.25">
      <c r="A15791" s="57">
        <v>70121803</v>
      </c>
      <c r="B15791" s="58" t="s">
        <v>4758</v>
      </c>
    </row>
    <row r="15792" spans="1:2" x14ac:dyDescent="0.25">
      <c r="A15792" s="57">
        <v>70121901</v>
      </c>
      <c r="B15792" s="58" t="s">
        <v>1498</v>
      </c>
    </row>
    <row r="15793" spans="1:2" x14ac:dyDescent="0.25">
      <c r="A15793" s="57">
        <v>70121902</v>
      </c>
      <c r="B15793" s="58" t="s">
        <v>18271</v>
      </c>
    </row>
    <row r="15794" spans="1:2" x14ac:dyDescent="0.25">
      <c r="A15794" s="57">
        <v>70121903</v>
      </c>
      <c r="B15794" s="58" t="s">
        <v>15314</v>
      </c>
    </row>
    <row r="15795" spans="1:2" x14ac:dyDescent="0.25">
      <c r="A15795" s="57">
        <v>70122001</v>
      </c>
      <c r="B15795" s="58" t="s">
        <v>11089</v>
      </c>
    </row>
    <row r="15796" spans="1:2" x14ac:dyDescent="0.25">
      <c r="A15796" s="57">
        <v>70122002</v>
      </c>
      <c r="B15796" s="58" t="s">
        <v>12629</v>
      </c>
    </row>
    <row r="15797" spans="1:2" x14ac:dyDescent="0.25">
      <c r="A15797" s="57">
        <v>70122003</v>
      </c>
      <c r="B15797" s="58" t="s">
        <v>17282</v>
      </c>
    </row>
    <row r="15798" spans="1:2" x14ac:dyDescent="0.25">
      <c r="A15798" s="57">
        <v>70122004</v>
      </c>
      <c r="B15798" s="58" t="s">
        <v>7407</v>
      </c>
    </row>
    <row r="15799" spans="1:2" x14ac:dyDescent="0.25">
      <c r="A15799" s="57">
        <v>70122005</v>
      </c>
      <c r="B15799" s="58" t="s">
        <v>1936</v>
      </c>
    </row>
    <row r="15800" spans="1:2" x14ac:dyDescent="0.25">
      <c r="A15800" s="57">
        <v>70122006</v>
      </c>
      <c r="B15800" s="58" t="s">
        <v>7891</v>
      </c>
    </row>
    <row r="15801" spans="1:2" x14ac:dyDescent="0.25">
      <c r="A15801" s="57">
        <v>70122007</v>
      </c>
      <c r="B15801" s="58" t="s">
        <v>14331</v>
      </c>
    </row>
    <row r="15802" spans="1:2" x14ac:dyDescent="0.25">
      <c r="A15802" s="57">
        <v>70122008</v>
      </c>
      <c r="B15802" s="58" t="s">
        <v>17879</v>
      </c>
    </row>
    <row r="15803" spans="1:2" x14ac:dyDescent="0.25">
      <c r="A15803" s="57">
        <v>70122009</v>
      </c>
      <c r="B15803" s="58" t="s">
        <v>13991</v>
      </c>
    </row>
    <row r="15804" spans="1:2" x14ac:dyDescent="0.25">
      <c r="A15804" s="57">
        <v>70122010</v>
      </c>
      <c r="B15804" s="58" t="s">
        <v>7871</v>
      </c>
    </row>
    <row r="15805" spans="1:2" x14ac:dyDescent="0.25">
      <c r="A15805" s="57">
        <v>70131501</v>
      </c>
      <c r="B15805" s="58" t="s">
        <v>5142</v>
      </c>
    </row>
    <row r="15806" spans="1:2" x14ac:dyDescent="0.25">
      <c r="A15806" s="57">
        <v>70131502</v>
      </c>
      <c r="B15806" s="58" t="s">
        <v>6349</v>
      </c>
    </row>
    <row r="15807" spans="1:2" x14ac:dyDescent="0.25">
      <c r="A15807" s="57">
        <v>70131503</v>
      </c>
      <c r="B15807" s="58" t="s">
        <v>6971</v>
      </c>
    </row>
    <row r="15808" spans="1:2" x14ac:dyDescent="0.25">
      <c r="A15808" s="57">
        <v>70131504</v>
      </c>
      <c r="B15808" s="58" t="s">
        <v>16514</v>
      </c>
    </row>
    <row r="15809" spans="1:2" x14ac:dyDescent="0.25">
      <c r="A15809" s="57">
        <v>70131505</v>
      </c>
      <c r="B15809" s="58" t="s">
        <v>16296</v>
      </c>
    </row>
    <row r="15810" spans="1:2" x14ac:dyDescent="0.25">
      <c r="A15810" s="57">
        <v>70131506</v>
      </c>
      <c r="B15810" s="58" t="s">
        <v>11409</v>
      </c>
    </row>
    <row r="15811" spans="1:2" x14ac:dyDescent="0.25">
      <c r="A15811" s="57">
        <v>70131601</v>
      </c>
      <c r="B15811" s="58" t="s">
        <v>5975</v>
      </c>
    </row>
    <row r="15812" spans="1:2" x14ac:dyDescent="0.25">
      <c r="A15812" s="57">
        <v>70131602</v>
      </c>
      <c r="B15812" s="58" t="s">
        <v>3254</v>
      </c>
    </row>
    <row r="15813" spans="1:2" x14ac:dyDescent="0.25">
      <c r="A15813" s="57">
        <v>70131603</v>
      </c>
      <c r="B15813" s="58" t="s">
        <v>10095</v>
      </c>
    </row>
    <row r="15814" spans="1:2" x14ac:dyDescent="0.25">
      <c r="A15814" s="57">
        <v>70131604</v>
      </c>
      <c r="B15814" s="58" t="s">
        <v>7629</v>
      </c>
    </row>
    <row r="15815" spans="1:2" x14ac:dyDescent="0.25">
      <c r="A15815" s="57">
        <v>70131605</v>
      </c>
      <c r="B15815" s="58" t="s">
        <v>15354</v>
      </c>
    </row>
    <row r="15816" spans="1:2" x14ac:dyDescent="0.25">
      <c r="A15816" s="57">
        <v>70131701</v>
      </c>
      <c r="B15816" s="58" t="s">
        <v>8374</v>
      </c>
    </row>
    <row r="15817" spans="1:2" x14ac:dyDescent="0.25">
      <c r="A15817" s="57">
        <v>70131702</v>
      </c>
      <c r="B15817" s="58" t="s">
        <v>3609</v>
      </c>
    </row>
    <row r="15818" spans="1:2" x14ac:dyDescent="0.25">
      <c r="A15818" s="57">
        <v>70131703</v>
      </c>
      <c r="B15818" s="58" t="s">
        <v>2125</v>
      </c>
    </row>
    <row r="15819" spans="1:2" x14ac:dyDescent="0.25">
      <c r="A15819" s="57">
        <v>70131704</v>
      </c>
      <c r="B15819" s="58" t="s">
        <v>8593</v>
      </c>
    </row>
    <row r="15820" spans="1:2" x14ac:dyDescent="0.25">
      <c r="A15820" s="57">
        <v>70131705</v>
      </c>
      <c r="B15820" s="58" t="s">
        <v>2774</v>
      </c>
    </row>
    <row r="15821" spans="1:2" x14ac:dyDescent="0.25">
      <c r="A15821" s="57">
        <v>70131706</v>
      </c>
      <c r="B15821" s="58" t="s">
        <v>17998</v>
      </c>
    </row>
    <row r="15822" spans="1:2" x14ac:dyDescent="0.25">
      <c r="A15822" s="57">
        <v>70131707</v>
      </c>
      <c r="B15822" s="58" t="s">
        <v>11248</v>
      </c>
    </row>
    <row r="15823" spans="1:2" x14ac:dyDescent="0.25">
      <c r="A15823" s="57">
        <v>70131708</v>
      </c>
      <c r="B15823" s="58" t="s">
        <v>4107</v>
      </c>
    </row>
    <row r="15824" spans="1:2" x14ac:dyDescent="0.25">
      <c r="A15824" s="57">
        <v>70141501</v>
      </c>
      <c r="B15824" s="58" t="s">
        <v>16354</v>
      </c>
    </row>
    <row r="15825" spans="1:2" x14ac:dyDescent="0.25">
      <c r="A15825" s="57">
        <v>70141502</v>
      </c>
      <c r="B15825" s="58" t="s">
        <v>17596</v>
      </c>
    </row>
    <row r="15826" spans="1:2" x14ac:dyDescent="0.25">
      <c r="A15826" s="57">
        <v>70141503</v>
      </c>
      <c r="B15826" s="58" t="s">
        <v>1952</v>
      </c>
    </row>
    <row r="15827" spans="1:2" x14ac:dyDescent="0.25">
      <c r="A15827" s="57">
        <v>70141504</v>
      </c>
      <c r="B15827" s="58" t="s">
        <v>6988</v>
      </c>
    </row>
    <row r="15828" spans="1:2" x14ac:dyDescent="0.25">
      <c r="A15828" s="57">
        <v>70141505</v>
      </c>
      <c r="B15828" s="58" t="s">
        <v>16653</v>
      </c>
    </row>
    <row r="15829" spans="1:2" x14ac:dyDescent="0.25">
      <c r="A15829" s="57">
        <v>70141506</v>
      </c>
      <c r="B15829" s="58" t="s">
        <v>5554</v>
      </c>
    </row>
    <row r="15830" spans="1:2" x14ac:dyDescent="0.25">
      <c r="A15830" s="57">
        <v>70141507</v>
      </c>
      <c r="B15830" s="58" t="s">
        <v>2397</v>
      </c>
    </row>
    <row r="15831" spans="1:2" x14ac:dyDescent="0.25">
      <c r="A15831" s="57">
        <v>70141508</v>
      </c>
      <c r="B15831" s="58" t="s">
        <v>10907</v>
      </c>
    </row>
    <row r="15832" spans="1:2" x14ac:dyDescent="0.25">
      <c r="A15832" s="57">
        <v>70141509</v>
      </c>
      <c r="B15832" s="58" t="s">
        <v>2429</v>
      </c>
    </row>
    <row r="15833" spans="1:2" x14ac:dyDescent="0.25">
      <c r="A15833" s="57">
        <v>70141510</v>
      </c>
      <c r="B15833" s="58" t="s">
        <v>4219</v>
      </c>
    </row>
    <row r="15834" spans="1:2" x14ac:dyDescent="0.25">
      <c r="A15834" s="57">
        <v>70141511</v>
      </c>
      <c r="B15834" s="58" t="s">
        <v>4298</v>
      </c>
    </row>
    <row r="15835" spans="1:2" x14ac:dyDescent="0.25">
      <c r="A15835" s="57">
        <v>70141512</v>
      </c>
      <c r="B15835" s="58" t="s">
        <v>6373</v>
      </c>
    </row>
    <row r="15836" spans="1:2" x14ac:dyDescent="0.25">
      <c r="A15836" s="57">
        <v>70141513</v>
      </c>
      <c r="B15836" s="58" t="s">
        <v>10229</v>
      </c>
    </row>
    <row r="15837" spans="1:2" x14ac:dyDescent="0.25">
      <c r="A15837" s="57">
        <v>70141514</v>
      </c>
      <c r="B15837" s="58" t="s">
        <v>4378</v>
      </c>
    </row>
    <row r="15838" spans="1:2" x14ac:dyDescent="0.25">
      <c r="A15838" s="57">
        <v>70141515</v>
      </c>
      <c r="B15838" s="58" t="s">
        <v>7468</v>
      </c>
    </row>
    <row r="15839" spans="1:2" x14ac:dyDescent="0.25">
      <c r="A15839" s="57">
        <v>70141516</v>
      </c>
      <c r="B15839" s="58" t="s">
        <v>2408</v>
      </c>
    </row>
    <row r="15840" spans="1:2" x14ac:dyDescent="0.25">
      <c r="A15840" s="57">
        <v>70141517</v>
      </c>
      <c r="B15840" s="58" t="s">
        <v>10475</v>
      </c>
    </row>
    <row r="15841" spans="1:2" x14ac:dyDescent="0.25">
      <c r="A15841" s="57">
        <v>70141518</v>
      </c>
      <c r="B15841" s="58" t="s">
        <v>5331</v>
      </c>
    </row>
    <row r="15842" spans="1:2" x14ac:dyDescent="0.25">
      <c r="A15842" s="57">
        <v>70141519</v>
      </c>
      <c r="B15842" s="58" t="s">
        <v>1660</v>
      </c>
    </row>
    <row r="15843" spans="1:2" x14ac:dyDescent="0.25">
      <c r="A15843" s="57">
        <v>70141520</v>
      </c>
      <c r="B15843" s="58" t="s">
        <v>11740</v>
      </c>
    </row>
    <row r="15844" spans="1:2" x14ac:dyDescent="0.25">
      <c r="A15844" s="57">
        <v>70141601</v>
      </c>
      <c r="B15844" s="58" t="s">
        <v>6933</v>
      </c>
    </row>
    <row r="15845" spans="1:2" x14ac:dyDescent="0.25">
      <c r="A15845" s="57">
        <v>70141602</v>
      </c>
      <c r="B15845" s="58" t="s">
        <v>8047</v>
      </c>
    </row>
    <row r="15846" spans="1:2" x14ac:dyDescent="0.25">
      <c r="A15846" s="57">
        <v>70141603</v>
      </c>
      <c r="B15846" s="58" t="s">
        <v>7969</v>
      </c>
    </row>
    <row r="15847" spans="1:2" x14ac:dyDescent="0.25">
      <c r="A15847" s="57">
        <v>70141604</v>
      </c>
      <c r="B15847" s="58" t="s">
        <v>11915</v>
      </c>
    </row>
    <row r="15848" spans="1:2" x14ac:dyDescent="0.25">
      <c r="A15848" s="57">
        <v>70141605</v>
      </c>
      <c r="B15848" s="58" t="s">
        <v>7131</v>
      </c>
    </row>
    <row r="15849" spans="1:2" x14ac:dyDescent="0.25">
      <c r="A15849" s="57">
        <v>70141606</v>
      </c>
      <c r="B15849" s="58" t="s">
        <v>18761</v>
      </c>
    </row>
    <row r="15850" spans="1:2" x14ac:dyDescent="0.25">
      <c r="A15850" s="57">
        <v>70141607</v>
      </c>
      <c r="B15850" s="58" t="s">
        <v>4561</v>
      </c>
    </row>
    <row r="15851" spans="1:2" x14ac:dyDescent="0.25">
      <c r="A15851" s="57">
        <v>70141701</v>
      </c>
      <c r="B15851" s="58" t="s">
        <v>490</v>
      </c>
    </row>
    <row r="15852" spans="1:2" x14ac:dyDescent="0.25">
      <c r="A15852" s="57">
        <v>70141702</v>
      </c>
      <c r="B15852" s="58" t="s">
        <v>5390</v>
      </c>
    </row>
    <row r="15853" spans="1:2" x14ac:dyDescent="0.25">
      <c r="A15853" s="57">
        <v>70141703</v>
      </c>
      <c r="B15853" s="58" t="s">
        <v>6869</v>
      </c>
    </row>
    <row r="15854" spans="1:2" x14ac:dyDescent="0.25">
      <c r="A15854" s="57">
        <v>70141704</v>
      </c>
      <c r="B15854" s="58" t="s">
        <v>14748</v>
      </c>
    </row>
    <row r="15855" spans="1:2" x14ac:dyDescent="0.25">
      <c r="A15855" s="57">
        <v>70141705</v>
      </c>
      <c r="B15855" s="58" t="s">
        <v>15078</v>
      </c>
    </row>
    <row r="15856" spans="1:2" x14ac:dyDescent="0.25">
      <c r="A15856" s="57">
        <v>70141706</v>
      </c>
      <c r="B15856" s="58" t="s">
        <v>2732</v>
      </c>
    </row>
    <row r="15857" spans="1:2" x14ac:dyDescent="0.25">
      <c r="A15857" s="57">
        <v>70141707</v>
      </c>
      <c r="B15857" s="58" t="s">
        <v>9790</v>
      </c>
    </row>
    <row r="15858" spans="1:2" x14ac:dyDescent="0.25">
      <c r="A15858" s="57">
        <v>70141708</v>
      </c>
      <c r="B15858" s="58" t="s">
        <v>11331</v>
      </c>
    </row>
    <row r="15859" spans="1:2" x14ac:dyDescent="0.25">
      <c r="A15859" s="57">
        <v>70141709</v>
      </c>
      <c r="B15859" s="58" t="s">
        <v>16482</v>
      </c>
    </row>
    <row r="15860" spans="1:2" x14ac:dyDescent="0.25">
      <c r="A15860" s="57">
        <v>70141710</v>
      </c>
      <c r="B15860" s="58" t="s">
        <v>7868</v>
      </c>
    </row>
    <row r="15861" spans="1:2" x14ac:dyDescent="0.25">
      <c r="A15861" s="57">
        <v>70141801</v>
      </c>
      <c r="B15861" s="58" t="s">
        <v>14082</v>
      </c>
    </row>
    <row r="15862" spans="1:2" x14ac:dyDescent="0.25">
      <c r="A15862" s="57">
        <v>70141802</v>
      </c>
      <c r="B15862" s="58" t="s">
        <v>3220</v>
      </c>
    </row>
    <row r="15863" spans="1:2" x14ac:dyDescent="0.25">
      <c r="A15863" s="57">
        <v>70141803</v>
      </c>
      <c r="B15863" s="58" t="s">
        <v>1866</v>
      </c>
    </row>
    <row r="15864" spans="1:2" x14ac:dyDescent="0.25">
      <c r="A15864" s="57">
        <v>70141804</v>
      </c>
      <c r="B15864" s="58" t="s">
        <v>16637</v>
      </c>
    </row>
    <row r="15865" spans="1:2" x14ac:dyDescent="0.25">
      <c r="A15865" s="57">
        <v>70141901</v>
      </c>
      <c r="B15865" s="58" t="s">
        <v>1031</v>
      </c>
    </row>
    <row r="15866" spans="1:2" x14ac:dyDescent="0.25">
      <c r="A15866" s="57">
        <v>70141902</v>
      </c>
      <c r="B15866" s="58" t="s">
        <v>6504</v>
      </c>
    </row>
    <row r="15867" spans="1:2" x14ac:dyDescent="0.25">
      <c r="A15867" s="57">
        <v>70141903</v>
      </c>
      <c r="B15867" s="58" t="s">
        <v>16999</v>
      </c>
    </row>
    <row r="15868" spans="1:2" x14ac:dyDescent="0.25">
      <c r="A15868" s="57">
        <v>70141904</v>
      </c>
      <c r="B15868" s="58" t="s">
        <v>10408</v>
      </c>
    </row>
    <row r="15869" spans="1:2" x14ac:dyDescent="0.25">
      <c r="A15869" s="57">
        <v>70142001</v>
      </c>
      <c r="B15869" s="58" t="s">
        <v>2181</v>
      </c>
    </row>
    <row r="15870" spans="1:2" x14ac:dyDescent="0.25">
      <c r="A15870" s="57">
        <v>70142002</v>
      </c>
      <c r="B15870" s="58" t="s">
        <v>14011</v>
      </c>
    </row>
    <row r="15871" spans="1:2" x14ac:dyDescent="0.25">
      <c r="A15871" s="57">
        <v>70142003</v>
      </c>
      <c r="B15871" s="58" t="s">
        <v>7321</v>
      </c>
    </row>
    <row r="15872" spans="1:2" x14ac:dyDescent="0.25">
      <c r="A15872" s="57">
        <v>70142004</v>
      </c>
      <c r="B15872" s="58" t="s">
        <v>13329</v>
      </c>
    </row>
    <row r="15873" spans="1:2" x14ac:dyDescent="0.25">
      <c r="A15873" s="57">
        <v>70142005</v>
      </c>
      <c r="B15873" s="58" t="s">
        <v>13039</v>
      </c>
    </row>
    <row r="15874" spans="1:2" x14ac:dyDescent="0.25">
      <c r="A15874" s="57">
        <v>70142006</v>
      </c>
      <c r="B15874" s="58" t="s">
        <v>2890</v>
      </c>
    </row>
    <row r="15875" spans="1:2" x14ac:dyDescent="0.25">
      <c r="A15875" s="57">
        <v>70142007</v>
      </c>
      <c r="B15875" s="58" t="s">
        <v>2428</v>
      </c>
    </row>
    <row r="15876" spans="1:2" x14ac:dyDescent="0.25">
      <c r="A15876" s="57">
        <v>70142008</v>
      </c>
      <c r="B15876" s="58" t="s">
        <v>1695</v>
      </c>
    </row>
    <row r="15877" spans="1:2" x14ac:dyDescent="0.25">
      <c r="A15877" s="57">
        <v>70142009</v>
      </c>
      <c r="B15877" s="58" t="s">
        <v>415</v>
      </c>
    </row>
    <row r="15878" spans="1:2" x14ac:dyDescent="0.25">
      <c r="A15878" s="57">
        <v>70142010</v>
      </c>
      <c r="B15878" s="58" t="s">
        <v>17859</v>
      </c>
    </row>
    <row r="15879" spans="1:2" x14ac:dyDescent="0.25">
      <c r="A15879" s="57">
        <v>70142011</v>
      </c>
      <c r="B15879" s="58" t="s">
        <v>10334</v>
      </c>
    </row>
    <row r="15880" spans="1:2" x14ac:dyDescent="0.25">
      <c r="A15880" s="57">
        <v>70151501</v>
      </c>
      <c r="B15880" s="58" t="s">
        <v>17537</v>
      </c>
    </row>
    <row r="15881" spans="1:2" x14ac:dyDescent="0.25">
      <c r="A15881" s="57">
        <v>70151502</v>
      </c>
      <c r="B15881" s="58" t="s">
        <v>3372</v>
      </c>
    </row>
    <row r="15882" spans="1:2" x14ac:dyDescent="0.25">
      <c r="A15882" s="57">
        <v>70151503</v>
      </c>
      <c r="B15882" s="58" t="s">
        <v>11554</v>
      </c>
    </row>
    <row r="15883" spans="1:2" x14ac:dyDescent="0.25">
      <c r="A15883" s="57">
        <v>70151504</v>
      </c>
      <c r="B15883" s="58" t="s">
        <v>8833</v>
      </c>
    </row>
    <row r="15884" spans="1:2" x14ac:dyDescent="0.25">
      <c r="A15884" s="57">
        <v>70151505</v>
      </c>
      <c r="B15884" s="58" t="s">
        <v>4501</v>
      </c>
    </row>
    <row r="15885" spans="1:2" x14ac:dyDescent="0.25">
      <c r="A15885" s="57">
        <v>70151506</v>
      </c>
      <c r="B15885" s="58" t="s">
        <v>5458</v>
      </c>
    </row>
    <row r="15886" spans="1:2" x14ac:dyDescent="0.25">
      <c r="A15886" s="57">
        <v>70151507</v>
      </c>
      <c r="B15886" s="58" t="s">
        <v>4732</v>
      </c>
    </row>
    <row r="15887" spans="1:2" x14ac:dyDescent="0.25">
      <c r="A15887" s="57">
        <v>70151508</v>
      </c>
      <c r="B15887" s="58" t="s">
        <v>1095</v>
      </c>
    </row>
    <row r="15888" spans="1:2" x14ac:dyDescent="0.25">
      <c r="A15888" s="57">
        <v>70151509</v>
      </c>
      <c r="B15888" s="58" t="s">
        <v>16397</v>
      </c>
    </row>
    <row r="15889" spans="1:2" x14ac:dyDescent="0.25">
      <c r="A15889" s="57">
        <v>70151510</v>
      </c>
      <c r="B15889" s="58" t="s">
        <v>2382</v>
      </c>
    </row>
    <row r="15890" spans="1:2" x14ac:dyDescent="0.25">
      <c r="A15890" s="57">
        <v>70151601</v>
      </c>
      <c r="B15890" s="58" t="s">
        <v>1789</v>
      </c>
    </row>
    <row r="15891" spans="1:2" x14ac:dyDescent="0.25">
      <c r="A15891" s="57">
        <v>70151602</v>
      </c>
      <c r="B15891" s="58" t="s">
        <v>4612</v>
      </c>
    </row>
    <row r="15892" spans="1:2" x14ac:dyDescent="0.25">
      <c r="A15892" s="57">
        <v>70151603</v>
      </c>
      <c r="B15892" s="58" t="s">
        <v>14870</v>
      </c>
    </row>
    <row r="15893" spans="1:2" x14ac:dyDescent="0.25">
      <c r="A15893" s="57">
        <v>70151604</v>
      </c>
      <c r="B15893" s="58" t="s">
        <v>5771</v>
      </c>
    </row>
    <row r="15894" spans="1:2" x14ac:dyDescent="0.25">
      <c r="A15894" s="57">
        <v>70151605</v>
      </c>
      <c r="B15894" s="58" t="s">
        <v>17473</v>
      </c>
    </row>
    <row r="15895" spans="1:2" x14ac:dyDescent="0.25">
      <c r="A15895" s="57">
        <v>70151606</v>
      </c>
      <c r="B15895" s="58" t="s">
        <v>9676</v>
      </c>
    </row>
    <row r="15896" spans="1:2" x14ac:dyDescent="0.25">
      <c r="A15896" s="57">
        <v>70151701</v>
      </c>
      <c r="B15896" s="58" t="s">
        <v>8173</v>
      </c>
    </row>
    <row r="15897" spans="1:2" x14ac:dyDescent="0.25">
      <c r="A15897" s="57">
        <v>70151702</v>
      </c>
      <c r="B15897" s="58" t="s">
        <v>17712</v>
      </c>
    </row>
    <row r="15898" spans="1:2" x14ac:dyDescent="0.25">
      <c r="A15898" s="57">
        <v>70151703</v>
      </c>
      <c r="B15898" s="58" t="s">
        <v>15564</v>
      </c>
    </row>
    <row r="15899" spans="1:2" x14ac:dyDescent="0.25">
      <c r="A15899" s="57">
        <v>70151704</v>
      </c>
      <c r="B15899" s="58" t="s">
        <v>9751</v>
      </c>
    </row>
    <row r="15900" spans="1:2" x14ac:dyDescent="0.25">
      <c r="A15900" s="57">
        <v>70151705</v>
      </c>
      <c r="B15900" s="58" t="s">
        <v>15748</v>
      </c>
    </row>
    <row r="15901" spans="1:2" x14ac:dyDescent="0.25">
      <c r="A15901" s="57">
        <v>70151706</v>
      </c>
      <c r="B15901" s="58" t="s">
        <v>7345</v>
      </c>
    </row>
    <row r="15902" spans="1:2" x14ac:dyDescent="0.25">
      <c r="A15902" s="57">
        <v>70151707</v>
      </c>
      <c r="B15902" s="58" t="s">
        <v>3157</v>
      </c>
    </row>
    <row r="15903" spans="1:2" x14ac:dyDescent="0.25">
      <c r="A15903" s="57">
        <v>70151801</v>
      </c>
      <c r="B15903" s="58" t="s">
        <v>6785</v>
      </c>
    </row>
    <row r="15904" spans="1:2" x14ac:dyDescent="0.25">
      <c r="A15904" s="57">
        <v>70151802</v>
      </c>
      <c r="B15904" s="58" t="s">
        <v>8672</v>
      </c>
    </row>
    <row r="15905" spans="1:2" x14ac:dyDescent="0.25">
      <c r="A15905" s="57">
        <v>70151803</v>
      </c>
      <c r="B15905" s="58" t="s">
        <v>11724</v>
      </c>
    </row>
    <row r="15906" spans="1:2" x14ac:dyDescent="0.25">
      <c r="A15906" s="57">
        <v>70151804</v>
      </c>
      <c r="B15906" s="58" t="s">
        <v>5072</v>
      </c>
    </row>
    <row r="15907" spans="1:2" x14ac:dyDescent="0.25">
      <c r="A15907" s="57">
        <v>70151805</v>
      </c>
      <c r="B15907" s="58" t="s">
        <v>722</v>
      </c>
    </row>
    <row r="15908" spans="1:2" x14ac:dyDescent="0.25">
      <c r="A15908" s="57">
        <v>70151806</v>
      </c>
      <c r="B15908" s="58" t="s">
        <v>7919</v>
      </c>
    </row>
    <row r="15909" spans="1:2" x14ac:dyDescent="0.25">
      <c r="A15909" s="57">
        <v>70151807</v>
      </c>
      <c r="B15909" s="58" t="s">
        <v>521</v>
      </c>
    </row>
    <row r="15910" spans="1:2" x14ac:dyDescent="0.25">
      <c r="A15910" s="57">
        <v>70151901</v>
      </c>
      <c r="B15910" s="58" t="s">
        <v>5612</v>
      </c>
    </row>
    <row r="15911" spans="1:2" x14ac:dyDescent="0.25">
      <c r="A15911" s="57">
        <v>70151902</v>
      </c>
      <c r="B15911" s="58" t="s">
        <v>16603</v>
      </c>
    </row>
    <row r="15912" spans="1:2" x14ac:dyDescent="0.25">
      <c r="A15912" s="57">
        <v>70151903</v>
      </c>
      <c r="B15912" s="58" t="s">
        <v>2019</v>
      </c>
    </row>
    <row r="15913" spans="1:2" x14ac:dyDescent="0.25">
      <c r="A15913" s="57">
        <v>70151904</v>
      </c>
      <c r="B15913" s="58" t="s">
        <v>13091</v>
      </c>
    </row>
    <row r="15914" spans="1:2" x14ac:dyDescent="0.25">
      <c r="A15914" s="57">
        <v>70151905</v>
      </c>
      <c r="B15914" s="58" t="s">
        <v>4383</v>
      </c>
    </row>
    <row r="15915" spans="1:2" x14ac:dyDescent="0.25">
      <c r="A15915" s="57">
        <v>70151906</v>
      </c>
      <c r="B15915" s="58" t="s">
        <v>10488</v>
      </c>
    </row>
    <row r="15916" spans="1:2" x14ac:dyDescent="0.25">
      <c r="A15916" s="57">
        <v>70151907</v>
      </c>
      <c r="B15916" s="58" t="s">
        <v>16746</v>
      </c>
    </row>
    <row r="15917" spans="1:2" x14ac:dyDescent="0.25">
      <c r="A15917" s="57">
        <v>70151909</v>
      </c>
      <c r="B15917" s="58" t="s">
        <v>17538</v>
      </c>
    </row>
    <row r="15918" spans="1:2" x14ac:dyDescent="0.25">
      <c r="A15918" s="57">
        <v>70151910</v>
      </c>
      <c r="B15918" s="58" t="s">
        <v>9008</v>
      </c>
    </row>
    <row r="15919" spans="1:2" x14ac:dyDescent="0.25">
      <c r="A15919" s="57">
        <v>70161501</v>
      </c>
      <c r="B15919" s="58" t="s">
        <v>8869</v>
      </c>
    </row>
    <row r="15920" spans="1:2" x14ac:dyDescent="0.25">
      <c r="A15920" s="57">
        <v>70161601</v>
      </c>
      <c r="B15920" s="58" t="s">
        <v>601</v>
      </c>
    </row>
    <row r="15921" spans="1:2" x14ac:dyDescent="0.25">
      <c r="A15921" s="57">
        <v>70161701</v>
      </c>
      <c r="B15921" s="58" t="s">
        <v>16950</v>
      </c>
    </row>
    <row r="15922" spans="1:2" x14ac:dyDescent="0.25">
      <c r="A15922" s="57">
        <v>70161702</v>
      </c>
      <c r="B15922" s="58" t="s">
        <v>1830</v>
      </c>
    </row>
    <row r="15923" spans="1:2" x14ac:dyDescent="0.25">
      <c r="A15923" s="57">
        <v>70161703</v>
      </c>
      <c r="B15923" s="58" t="s">
        <v>12907</v>
      </c>
    </row>
    <row r="15924" spans="1:2" x14ac:dyDescent="0.25">
      <c r="A15924" s="57">
        <v>70161704</v>
      </c>
      <c r="B15924" s="58" t="s">
        <v>10495</v>
      </c>
    </row>
    <row r="15925" spans="1:2" x14ac:dyDescent="0.25">
      <c r="A15925" s="57">
        <v>70171501</v>
      </c>
      <c r="B15925" s="58" t="s">
        <v>3486</v>
      </c>
    </row>
    <row r="15926" spans="1:2" x14ac:dyDescent="0.25">
      <c r="A15926" s="57">
        <v>70171502</v>
      </c>
      <c r="B15926" s="58" t="s">
        <v>4351</v>
      </c>
    </row>
    <row r="15927" spans="1:2" x14ac:dyDescent="0.25">
      <c r="A15927" s="57">
        <v>70171503</v>
      </c>
      <c r="B15927" s="58" t="s">
        <v>9616</v>
      </c>
    </row>
    <row r="15928" spans="1:2" x14ac:dyDescent="0.25">
      <c r="A15928" s="57">
        <v>70171504</v>
      </c>
      <c r="B15928" s="58" t="s">
        <v>766</v>
      </c>
    </row>
    <row r="15929" spans="1:2" x14ac:dyDescent="0.25">
      <c r="A15929" s="57">
        <v>70171505</v>
      </c>
      <c r="B15929" s="58" t="s">
        <v>16157</v>
      </c>
    </row>
    <row r="15930" spans="1:2" x14ac:dyDescent="0.25">
      <c r="A15930" s="57">
        <v>70171506</v>
      </c>
      <c r="B15930" s="58" t="s">
        <v>12021</v>
      </c>
    </row>
    <row r="15931" spans="1:2" x14ac:dyDescent="0.25">
      <c r="A15931" s="57">
        <v>70171601</v>
      </c>
      <c r="B15931" s="58" t="s">
        <v>18437</v>
      </c>
    </row>
    <row r="15932" spans="1:2" x14ac:dyDescent="0.25">
      <c r="A15932" s="57">
        <v>70171602</v>
      </c>
      <c r="B15932" s="58" t="s">
        <v>2015</v>
      </c>
    </row>
    <row r="15933" spans="1:2" x14ac:dyDescent="0.25">
      <c r="A15933" s="57">
        <v>70171603</v>
      </c>
      <c r="B15933" s="58" t="s">
        <v>13737</v>
      </c>
    </row>
    <row r="15934" spans="1:2" x14ac:dyDescent="0.25">
      <c r="A15934" s="57">
        <v>70171604</v>
      </c>
      <c r="B15934" s="58" t="s">
        <v>17582</v>
      </c>
    </row>
    <row r="15935" spans="1:2" x14ac:dyDescent="0.25">
      <c r="A15935" s="57">
        <v>70171605</v>
      </c>
      <c r="B15935" s="58" t="s">
        <v>16361</v>
      </c>
    </row>
    <row r="15936" spans="1:2" x14ac:dyDescent="0.25">
      <c r="A15936" s="57">
        <v>70171606</v>
      </c>
      <c r="B15936" s="58" t="s">
        <v>2166</v>
      </c>
    </row>
    <row r="15937" spans="1:2" x14ac:dyDescent="0.25">
      <c r="A15937" s="57">
        <v>70171607</v>
      </c>
      <c r="B15937" s="58" t="s">
        <v>5965</v>
      </c>
    </row>
    <row r="15938" spans="1:2" x14ac:dyDescent="0.25">
      <c r="A15938" s="57">
        <v>70171701</v>
      </c>
      <c r="B15938" s="58" t="s">
        <v>1809</v>
      </c>
    </row>
    <row r="15939" spans="1:2" x14ac:dyDescent="0.25">
      <c r="A15939" s="57">
        <v>70171702</v>
      </c>
      <c r="B15939" s="58" t="s">
        <v>3688</v>
      </c>
    </row>
    <row r="15940" spans="1:2" x14ac:dyDescent="0.25">
      <c r="A15940" s="57">
        <v>70171703</v>
      </c>
      <c r="B15940" s="58" t="s">
        <v>8304</v>
      </c>
    </row>
    <row r="15941" spans="1:2" x14ac:dyDescent="0.25">
      <c r="A15941" s="57">
        <v>70171704</v>
      </c>
      <c r="B15941" s="58" t="s">
        <v>7260</v>
      </c>
    </row>
    <row r="15942" spans="1:2" x14ac:dyDescent="0.25">
      <c r="A15942" s="57">
        <v>70171705</v>
      </c>
      <c r="B15942" s="58" t="s">
        <v>1069</v>
      </c>
    </row>
    <row r="15943" spans="1:2" x14ac:dyDescent="0.25">
      <c r="A15943" s="57">
        <v>70171706</v>
      </c>
      <c r="B15943" s="58" t="s">
        <v>8356</v>
      </c>
    </row>
    <row r="15944" spans="1:2" x14ac:dyDescent="0.25">
      <c r="A15944" s="57">
        <v>70171707</v>
      </c>
      <c r="B15944" s="58" t="s">
        <v>12011</v>
      </c>
    </row>
    <row r="15945" spans="1:2" x14ac:dyDescent="0.25">
      <c r="A15945" s="57">
        <v>70171708</v>
      </c>
      <c r="B15945" s="58" t="s">
        <v>4809</v>
      </c>
    </row>
    <row r="15946" spans="1:2" x14ac:dyDescent="0.25">
      <c r="A15946" s="57">
        <v>70171709</v>
      </c>
      <c r="B15946" s="58" t="s">
        <v>12788</v>
      </c>
    </row>
    <row r="15947" spans="1:2" x14ac:dyDescent="0.25">
      <c r="A15947" s="57">
        <v>70171801</v>
      </c>
      <c r="B15947" s="58" t="s">
        <v>16454</v>
      </c>
    </row>
    <row r="15948" spans="1:2" x14ac:dyDescent="0.25">
      <c r="A15948" s="57">
        <v>70171802</v>
      </c>
      <c r="B15948" s="58" t="s">
        <v>7856</v>
      </c>
    </row>
    <row r="15949" spans="1:2" x14ac:dyDescent="0.25">
      <c r="A15949" s="57">
        <v>70171803</v>
      </c>
      <c r="B15949" s="58" t="s">
        <v>1883</v>
      </c>
    </row>
    <row r="15950" spans="1:2" x14ac:dyDescent="0.25">
      <c r="A15950" s="57">
        <v>71101501</v>
      </c>
      <c r="B15950" s="58" t="s">
        <v>8110</v>
      </c>
    </row>
    <row r="15951" spans="1:2" x14ac:dyDescent="0.25">
      <c r="A15951" s="57">
        <v>71101502</v>
      </c>
      <c r="B15951" s="58" t="s">
        <v>4794</v>
      </c>
    </row>
    <row r="15952" spans="1:2" x14ac:dyDescent="0.25">
      <c r="A15952" s="57">
        <v>71101601</v>
      </c>
      <c r="B15952" s="58" t="s">
        <v>11569</v>
      </c>
    </row>
    <row r="15953" spans="1:2" x14ac:dyDescent="0.25">
      <c r="A15953" s="57">
        <v>71101602</v>
      </c>
      <c r="B15953" s="58" t="s">
        <v>10702</v>
      </c>
    </row>
    <row r="15954" spans="1:2" x14ac:dyDescent="0.25">
      <c r="A15954" s="57">
        <v>71101701</v>
      </c>
      <c r="B15954" s="58" t="s">
        <v>15783</v>
      </c>
    </row>
    <row r="15955" spans="1:2" x14ac:dyDescent="0.25">
      <c r="A15955" s="57">
        <v>71101702</v>
      </c>
      <c r="B15955" s="58" t="s">
        <v>13603</v>
      </c>
    </row>
    <row r="15956" spans="1:2" x14ac:dyDescent="0.25">
      <c r="A15956" s="57">
        <v>71101703</v>
      </c>
      <c r="B15956" s="58" t="s">
        <v>12366</v>
      </c>
    </row>
    <row r="15957" spans="1:2" x14ac:dyDescent="0.25">
      <c r="A15957" s="57">
        <v>71101704</v>
      </c>
      <c r="B15957" s="58" t="s">
        <v>8400</v>
      </c>
    </row>
    <row r="15958" spans="1:2" x14ac:dyDescent="0.25">
      <c r="A15958" s="57">
        <v>71101705</v>
      </c>
      <c r="B15958" s="58" t="s">
        <v>5643</v>
      </c>
    </row>
    <row r="15959" spans="1:2" x14ac:dyDescent="0.25">
      <c r="A15959" s="57">
        <v>71101706</v>
      </c>
      <c r="B15959" s="58" t="s">
        <v>11220</v>
      </c>
    </row>
    <row r="15960" spans="1:2" x14ac:dyDescent="0.25">
      <c r="A15960" s="57">
        <v>71101707</v>
      </c>
      <c r="B15960" s="58" t="s">
        <v>3407</v>
      </c>
    </row>
    <row r="15961" spans="1:2" x14ac:dyDescent="0.25">
      <c r="A15961" s="57">
        <v>71101708</v>
      </c>
      <c r="B15961" s="58" t="s">
        <v>4690</v>
      </c>
    </row>
    <row r="15962" spans="1:2" x14ac:dyDescent="0.25">
      <c r="A15962" s="57">
        <v>71101709</v>
      </c>
      <c r="B15962" s="58" t="s">
        <v>11367</v>
      </c>
    </row>
    <row r="15963" spans="1:2" x14ac:dyDescent="0.25">
      <c r="A15963" s="57">
        <v>71112001</v>
      </c>
      <c r="B15963" s="58" t="s">
        <v>18074</v>
      </c>
    </row>
    <row r="15964" spans="1:2" x14ac:dyDescent="0.25">
      <c r="A15964" s="57">
        <v>71112002</v>
      </c>
      <c r="B15964" s="58" t="s">
        <v>7269</v>
      </c>
    </row>
    <row r="15965" spans="1:2" x14ac:dyDescent="0.25">
      <c r="A15965" s="57">
        <v>71112003</v>
      </c>
      <c r="B15965" s="58" t="s">
        <v>11472</v>
      </c>
    </row>
    <row r="15966" spans="1:2" x14ac:dyDescent="0.25">
      <c r="A15966" s="57">
        <v>71112004</v>
      </c>
      <c r="B15966" s="58" t="s">
        <v>4840</v>
      </c>
    </row>
    <row r="15967" spans="1:2" x14ac:dyDescent="0.25">
      <c r="A15967" s="57">
        <v>71112005</v>
      </c>
      <c r="B15967" s="58" t="s">
        <v>776</v>
      </c>
    </row>
    <row r="15968" spans="1:2" x14ac:dyDescent="0.25">
      <c r="A15968" s="57">
        <v>71112006</v>
      </c>
      <c r="B15968" s="58" t="s">
        <v>3088</v>
      </c>
    </row>
    <row r="15969" spans="1:2" x14ac:dyDescent="0.25">
      <c r="A15969" s="57">
        <v>71112007</v>
      </c>
      <c r="B15969" s="58" t="s">
        <v>12708</v>
      </c>
    </row>
    <row r="15970" spans="1:2" x14ac:dyDescent="0.25">
      <c r="A15970" s="57">
        <v>71112008</v>
      </c>
      <c r="B15970" s="58" t="s">
        <v>15240</v>
      </c>
    </row>
    <row r="15971" spans="1:2" x14ac:dyDescent="0.25">
      <c r="A15971" s="57">
        <v>71112009</v>
      </c>
      <c r="B15971" s="58" t="s">
        <v>14914</v>
      </c>
    </row>
    <row r="15972" spans="1:2" x14ac:dyDescent="0.25">
      <c r="A15972" s="57">
        <v>71112010</v>
      </c>
      <c r="B15972" s="58" t="s">
        <v>1547</v>
      </c>
    </row>
    <row r="15973" spans="1:2" x14ac:dyDescent="0.25">
      <c r="A15973" s="57">
        <v>71112011</v>
      </c>
      <c r="B15973" s="58" t="s">
        <v>14355</v>
      </c>
    </row>
    <row r="15974" spans="1:2" x14ac:dyDescent="0.25">
      <c r="A15974" s="57">
        <v>71112012</v>
      </c>
      <c r="B15974" s="58" t="s">
        <v>17083</v>
      </c>
    </row>
    <row r="15975" spans="1:2" x14ac:dyDescent="0.25">
      <c r="A15975" s="57">
        <v>71112013</v>
      </c>
      <c r="B15975" s="58" t="s">
        <v>9909</v>
      </c>
    </row>
    <row r="15976" spans="1:2" x14ac:dyDescent="0.25">
      <c r="A15976" s="57">
        <v>71112014</v>
      </c>
      <c r="B15976" s="58" t="s">
        <v>5526</v>
      </c>
    </row>
    <row r="15977" spans="1:2" x14ac:dyDescent="0.25">
      <c r="A15977" s="57">
        <v>71112015</v>
      </c>
      <c r="B15977" s="58" t="s">
        <v>16497</v>
      </c>
    </row>
    <row r="15978" spans="1:2" x14ac:dyDescent="0.25">
      <c r="A15978" s="57">
        <v>71112017</v>
      </c>
      <c r="B15978" s="58" t="s">
        <v>4910</v>
      </c>
    </row>
    <row r="15979" spans="1:2" x14ac:dyDescent="0.25">
      <c r="A15979" s="57">
        <v>71112018</v>
      </c>
      <c r="B15979" s="58" t="s">
        <v>3550</v>
      </c>
    </row>
    <row r="15980" spans="1:2" x14ac:dyDescent="0.25">
      <c r="A15980" s="57">
        <v>71112019</v>
      </c>
      <c r="B15980" s="58" t="s">
        <v>12896</v>
      </c>
    </row>
    <row r="15981" spans="1:2" x14ac:dyDescent="0.25">
      <c r="A15981" s="57">
        <v>71112020</v>
      </c>
      <c r="B15981" s="58" t="s">
        <v>13333</v>
      </c>
    </row>
    <row r="15982" spans="1:2" x14ac:dyDescent="0.25">
      <c r="A15982" s="57">
        <v>71112021</v>
      </c>
      <c r="B15982" s="58" t="s">
        <v>5059</v>
      </c>
    </row>
    <row r="15983" spans="1:2" x14ac:dyDescent="0.25">
      <c r="A15983" s="57">
        <v>71112022</v>
      </c>
      <c r="B15983" s="58" t="s">
        <v>7855</v>
      </c>
    </row>
    <row r="15984" spans="1:2" x14ac:dyDescent="0.25">
      <c r="A15984" s="57">
        <v>71112023</v>
      </c>
      <c r="B15984" s="58" t="s">
        <v>15132</v>
      </c>
    </row>
    <row r="15985" spans="1:2" x14ac:dyDescent="0.25">
      <c r="A15985" s="57">
        <v>71112024</v>
      </c>
      <c r="B15985" s="58" t="s">
        <v>17591</v>
      </c>
    </row>
    <row r="15986" spans="1:2" x14ac:dyDescent="0.25">
      <c r="A15986" s="57">
        <v>71112025</v>
      </c>
      <c r="B15986" s="58" t="s">
        <v>13049</v>
      </c>
    </row>
    <row r="15987" spans="1:2" x14ac:dyDescent="0.25">
      <c r="A15987" s="57">
        <v>71112026</v>
      </c>
      <c r="B15987" s="58" t="s">
        <v>17354</v>
      </c>
    </row>
    <row r="15988" spans="1:2" x14ac:dyDescent="0.25">
      <c r="A15988" s="57">
        <v>71112027</v>
      </c>
      <c r="B15988" s="58" t="s">
        <v>1446</v>
      </c>
    </row>
    <row r="15989" spans="1:2" x14ac:dyDescent="0.25">
      <c r="A15989" s="57">
        <v>71112028</v>
      </c>
      <c r="B15989" s="58" t="s">
        <v>1903</v>
      </c>
    </row>
    <row r="15990" spans="1:2" x14ac:dyDescent="0.25">
      <c r="A15990" s="57">
        <v>71112029</v>
      </c>
      <c r="B15990" s="58" t="s">
        <v>14223</v>
      </c>
    </row>
    <row r="15991" spans="1:2" x14ac:dyDescent="0.25">
      <c r="A15991" s="57">
        <v>71112030</v>
      </c>
      <c r="B15991" s="58" t="s">
        <v>14849</v>
      </c>
    </row>
    <row r="15992" spans="1:2" x14ac:dyDescent="0.25">
      <c r="A15992" s="57">
        <v>71112031</v>
      </c>
      <c r="B15992" s="58" t="s">
        <v>3685</v>
      </c>
    </row>
    <row r="15993" spans="1:2" x14ac:dyDescent="0.25">
      <c r="A15993" s="57">
        <v>71112101</v>
      </c>
      <c r="B15993" s="58" t="s">
        <v>96</v>
      </c>
    </row>
    <row r="15994" spans="1:2" x14ac:dyDescent="0.25">
      <c r="A15994" s="57">
        <v>71112102</v>
      </c>
      <c r="B15994" s="58" t="s">
        <v>10620</v>
      </c>
    </row>
    <row r="15995" spans="1:2" x14ac:dyDescent="0.25">
      <c r="A15995" s="57">
        <v>71112103</v>
      </c>
      <c r="B15995" s="58" t="s">
        <v>6240</v>
      </c>
    </row>
    <row r="15996" spans="1:2" x14ac:dyDescent="0.25">
      <c r="A15996" s="57">
        <v>71112104</v>
      </c>
      <c r="B15996" s="58" t="s">
        <v>13270</v>
      </c>
    </row>
    <row r="15997" spans="1:2" x14ac:dyDescent="0.25">
      <c r="A15997" s="57">
        <v>71112105</v>
      </c>
      <c r="B15997" s="58" t="s">
        <v>11809</v>
      </c>
    </row>
    <row r="15998" spans="1:2" x14ac:dyDescent="0.25">
      <c r="A15998" s="57">
        <v>71112106</v>
      </c>
      <c r="B15998" s="58" t="s">
        <v>4448</v>
      </c>
    </row>
    <row r="15999" spans="1:2" x14ac:dyDescent="0.25">
      <c r="A15999" s="57">
        <v>71112107</v>
      </c>
      <c r="B15999" s="58" t="s">
        <v>17199</v>
      </c>
    </row>
    <row r="16000" spans="1:2" x14ac:dyDescent="0.25">
      <c r="A16000" s="57">
        <v>71112108</v>
      </c>
      <c r="B16000" s="58" t="s">
        <v>13134</v>
      </c>
    </row>
    <row r="16001" spans="1:2" x14ac:dyDescent="0.25">
      <c r="A16001" s="57">
        <v>71112109</v>
      </c>
      <c r="B16001" s="58" t="s">
        <v>3942</v>
      </c>
    </row>
    <row r="16002" spans="1:2" x14ac:dyDescent="0.25">
      <c r="A16002" s="57">
        <v>71112110</v>
      </c>
      <c r="B16002" s="58" t="s">
        <v>10752</v>
      </c>
    </row>
    <row r="16003" spans="1:2" x14ac:dyDescent="0.25">
      <c r="A16003" s="57">
        <v>71112111</v>
      </c>
      <c r="B16003" s="58" t="s">
        <v>2520</v>
      </c>
    </row>
    <row r="16004" spans="1:2" x14ac:dyDescent="0.25">
      <c r="A16004" s="57">
        <v>71112112</v>
      </c>
      <c r="B16004" s="58" t="s">
        <v>8496</v>
      </c>
    </row>
    <row r="16005" spans="1:2" x14ac:dyDescent="0.25">
      <c r="A16005" s="57">
        <v>71112113</v>
      </c>
      <c r="B16005" s="58" t="s">
        <v>9034</v>
      </c>
    </row>
    <row r="16006" spans="1:2" x14ac:dyDescent="0.25">
      <c r="A16006" s="57">
        <v>71112114</v>
      </c>
      <c r="B16006" s="58" t="s">
        <v>394</v>
      </c>
    </row>
    <row r="16007" spans="1:2" x14ac:dyDescent="0.25">
      <c r="A16007" s="57">
        <v>71112115</v>
      </c>
      <c r="B16007" s="58" t="s">
        <v>9327</v>
      </c>
    </row>
    <row r="16008" spans="1:2" x14ac:dyDescent="0.25">
      <c r="A16008" s="57">
        <v>71112116</v>
      </c>
      <c r="B16008" s="58" t="s">
        <v>17885</v>
      </c>
    </row>
    <row r="16009" spans="1:2" x14ac:dyDescent="0.25">
      <c r="A16009" s="57">
        <v>71112117</v>
      </c>
      <c r="B16009" s="58" t="s">
        <v>17905</v>
      </c>
    </row>
    <row r="16010" spans="1:2" x14ac:dyDescent="0.25">
      <c r="A16010" s="57">
        <v>71112119</v>
      </c>
      <c r="B16010" s="58" t="s">
        <v>13895</v>
      </c>
    </row>
    <row r="16011" spans="1:2" x14ac:dyDescent="0.25">
      <c r="A16011" s="57">
        <v>71112120</v>
      </c>
      <c r="B16011" s="58" t="s">
        <v>17420</v>
      </c>
    </row>
    <row r="16012" spans="1:2" x14ac:dyDescent="0.25">
      <c r="A16012" s="57">
        <v>71112121</v>
      </c>
      <c r="B16012" s="58" t="s">
        <v>2300</v>
      </c>
    </row>
    <row r="16013" spans="1:2" x14ac:dyDescent="0.25">
      <c r="A16013" s="57">
        <v>71112122</v>
      </c>
      <c r="B16013" s="58" t="s">
        <v>11246</v>
      </c>
    </row>
    <row r="16014" spans="1:2" x14ac:dyDescent="0.25">
      <c r="A16014" s="57">
        <v>71112202</v>
      </c>
      <c r="B16014" s="58" t="s">
        <v>9232</v>
      </c>
    </row>
    <row r="16015" spans="1:2" x14ac:dyDescent="0.25">
      <c r="A16015" s="57">
        <v>71112203</v>
      </c>
      <c r="B16015" s="58" t="s">
        <v>4060</v>
      </c>
    </row>
    <row r="16016" spans="1:2" x14ac:dyDescent="0.25">
      <c r="A16016" s="57">
        <v>71112204</v>
      </c>
      <c r="B16016" s="58" t="s">
        <v>763</v>
      </c>
    </row>
    <row r="16017" spans="1:2" x14ac:dyDescent="0.25">
      <c r="A16017" s="57">
        <v>71112205</v>
      </c>
      <c r="B16017" s="58" t="s">
        <v>1982</v>
      </c>
    </row>
    <row r="16018" spans="1:2" x14ac:dyDescent="0.25">
      <c r="A16018" s="57">
        <v>71112206</v>
      </c>
      <c r="B16018" s="58" t="s">
        <v>1274</v>
      </c>
    </row>
    <row r="16019" spans="1:2" x14ac:dyDescent="0.25">
      <c r="A16019" s="57">
        <v>71112301</v>
      </c>
      <c r="B16019" s="58" t="s">
        <v>18565</v>
      </c>
    </row>
    <row r="16020" spans="1:2" x14ac:dyDescent="0.25">
      <c r="A16020" s="57">
        <v>71112302</v>
      </c>
      <c r="B16020" s="58" t="s">
        <v>6628</v>
      </c>
    </row>
    <row r="16021" spans="1:2" x14ac:dyDescent="0.25">
      <c r="A16021" s="57">
        <v>71112303</v>
      </c>
      <c r="B16021" s="58" t="s">
        <v>12891</v>
      </c>
    </row>
    <row r="16022" spans="1:2" x14ac:dyDescent="0.25">
      <c r="A16022" s="57">
        <v>71112304</v>
      </c>
      <c r="B16022" s="58" t="s">
        <v>15581</v>
      </c>
    </row>
    <row r="16023" spans="1:2" x14ac:dyDescent="0.25">
      <c r="A16023" s="57">
        <v>71112305</v>
      </c>
      <c r="B16023" s="58" t="s">
        <v>1081</v>
      </c>
    </row>
    <row r="16024" spans="1:2" x14ac:dyDescent="0.25">
      <c r="A16024" s="57">
        <v>71112306</v>
      </c>
      <c r="B16024" s="58" t="s">
        <v>3272</v>
      </c>
    </row>
    <row r="16025" spans="1:2" x14ac:dyDescent="0.25">
      <c r="A16025" s="57">
        <v>71112307</v>
      </c>
      <c r="B16025" s="58" t="s">
        <v>5479</v>
      </c>
    </row>
    <row r="16026" spans="1:2" x14ac:dyDescent="0.25">
      <c r="A16026" s="57">
        <v>71112308</v>
      </c>
      <c r="B16026" s="58" t="s">
        <v>13337</v>
      </c>
    </row>
    <row r="16027" spans="1:2" x14ac:dyDescent="0.25">
      <c r="A16027" s="57">
        <v>71112309</v>
      </c>
      <c r="B16027" s="58" t="s">
        <v>11626</v>
      </c>
    </row>
    <row r="16028" spans="1:2" x14ac:dyDescent="0.25">
      <c r="A16028" s="57">
        <v>71112310</v>
      </c>
      <c r="B16028" s="58" t="s">
        <v>12362</v>
      </c>
    </row>
    <row r="16029" spans="1:2" x14ac:dyDescent="0.25">
      <c r="A16029" s="57">
        <v>71112311</v>
      </c>
      <c r="B16029" s="58" t="s">
        <v>18641</v>
      </c>
    </row>
    <row r="16030" spans="1:2" x14ac:dyDescent="0.25">
      <c r="A16030" s="57">
        <v>71112312</v>
      </c>
      <c r="B16030" s="58" t="s">
        <v>11157</v>
      </c>
    </row>
    <row r="16031" spans="1:2" x14ac:dyDescent="0.25">
      <c r="A16031" s="57">
        <v>71112313</v>
      </c>
      <c r="B16031" s="58" t="s">
        <v>15437</v>
      </c>
    </row>
    <row r="16032" spans="1:2" x14ac:dyDescent="0.25">
      <c r="A16032" s="57">
        <v>71112314</v>
      </c>
      <c r="B16032" s="58" t="s">
        <v>15659</v>
      </c>
    </row>
    <row r="16033" spans="1:2" x14ac:dyDescent="0.25">
      <c r="A16033" s="57">
        <v>71112315</v>
      </c>
      <c r="B16033" s="58" t="s">
        <v>10084</v>
      </c>
    </row>
    <row r="16034" spans="1:2" x14ac:dyDescent="0.25">
      <c r="A16034" s="57">
        <v>71112316</v>
      </c>
      <c r="B16034" s="58" t="s">
        <v>14631</v>
      </c>
    </row>
    <row r="16035" spans="1:2" x14ac:dyDescent="0.25">
      <c r="A16035" s="57">
        <v>71112317</v>
      </c>
      <c r="B16035" s="58" t="s">
        <v>5498</v>
      </c>
    </row>
    <row r="16036" spans="1:2" x14ac:dyDescent="0.25">
      <c r="A16036" s="57">
        <v>71112318</v>
      </c>
      <c r="B16036" s="58" t="s">
        <v>17018</v>
      </c>
    </row>
    <row r="16037" spans="1:2" x14ac:dyDescent="0.25">
      <c r="A16037" s="57">
        <v>71112319</v>
      </c>
      <c r="B16037" s="58" t="s">
        <v>2868</v>
      </c>
    </row>
    <row r="16038" spans="1:2" x14ac:dyDescent="0.25">
      <c r="A16038" s="57">
        <v>71112320</v>
      </c>
      <c r="B16038" s="58" t="s">
        <v>8410</v>
      </c>
    </row>
    <row r="16039" spans="1:2" x14ac:dyDescent="0.25">
      <c r="A16039" s="57">
        <v>71112321</v>
      </c>
      <c r="B16039" s="58" t="s">
        <v>7874</v>
      </c>
    </row>
    <row r="16040" spans="1:2" x14ac:dyDescent="0.25">
      <c r="A16040" s="57">
        <v>71121001</v>
      </c>
      <c r="B16040" s="58" t="s">
        <v>7773</v>
      </c>
    </row>
    <row r="16041" spans="1:2" x14ac:dyDescent="0.25">
      <c r="A16041" s="57">
        <v>71121002</v>
      </c>
      <c r="B16041" s="58" t="s">
        <v>17785</v>
      </c>
    </row>
    <row r="16042" spans="1:2" x14ac:dyDescent="0.25">
      <c r="A16042" s="57">
        <v>71121003</v>
      </c>
      <c r="B16042" s="58" t="s">
        <v>18370</v>
      </c>
    </row>
    <row r="16043" spans="1:2" x14ac:dyDescent="0.25">
      <c r="A16043" s="57">
        <v>71121004</v>
      </c>
      <c r="B16043" s="58" t="s">
        <v>14514</v>
      </c>
    </row>
    <row r="16044" spans="1:2" x14ac:dyDescent="0.25">
      <c r="A16044" s="57">
        <v>71121005</v>
      </c>
      <c r="B16044" s="58" t="s">
        <v>17289</v>
      </c>
    </row>
    <row r="16045" spans="1:2" x14ac:dyDescent="0.25">
      <c r="A16045" s="57">
        <v>71121006</v>
      </c>
      <c r="B16045" s="58" t="s">
        <v>8742</v>
      </c>
    </row>
    <row r="16046" spans="1:2" x14ac:dyDescent="0.25">
      <c r="A16046" s="57">
        <v>71121007</v>
      </c>
      <c r="B16046" s="58" t="s">
        <v>2377</v>
      </c>
    </row>
    <row r="16047" spans="1:2" x14ac:dyDescent="0.25">
      <c r="A16047" s="57">
        <v>71121008</v>
      </c>
      <c r="B16047" s="58" t="s">
        <v>7155</v>
      </c>
    </row>
    <row r="16048" spans="1:2" x14ac:dyDescent="0.25">
      <c r="A16048" s="57">
        <v>71121009</v>
      </c>
      <c r="B16048" s="58" t="s">
        <v>4978</v>
      </c>
    </row>
    <row r="16049" spans="1:2" x14ac:dyDescent="0.25">
      <c r="A16049" s="57">
        <v>71121010</v>
      </c>
      <c r="B16049" s="58" t="s">
        <v>17631</v>
      </c>
    </row>
    <row r="16050" spans="1:2" x14ac:dyDescent="0.25">
      <c r="A16050" s="57">
        <v>71121011</v>
      </c>
      <c r="B16050" s="58" t="s">
        <v>14108</v>
      </c>
    </row>
    <row r="16051" spans="1:2" x14ac:dyDescent="0.25">
      <c r="A16051" s="57">
        <v>71121012</v>
      </c>
      <c r="B16051" s="58" t="s">
        <v>15245</v>
      </c>
    </row>
    <row r="16052" spans="1:2" x14ac:dyDescent="0.25">
      <c r="A16052" s="57">
        <v>71121013</v>
      </c>
      <c r="B16052" s="58" t="s">
        <v>2519</v>
      </c>
    </row>
    <row r="16053" spans="1:2" x14ac:dyDescent="0.25">
      <c r="A16053" s="57">
        <v>71121014</v>
      </c>
      <c r="B16053" s="58" t="s">
        <v>9121</v>
      </c>
    </row>
    <row r="16054" spans="1:2" x14ac:dyDescent="0.25">
      <c r="A16054" s="57">
        <v>71121015</v>
      </c>
      <c r="B16054" s="58" t="s">
        <v>2048</v>
      </c>
    </row>
    <row r="16055" spans="1:2" x14ac:dyDescent="0.25">
      <c r="A16055" s="57">
        <v>71121016</v>
      </c>
      <c r="B16055" s="58" t="s">
        <v>17184</v>
      </c>
    </row>
    <row r="16056" spans="1:2" x14ac:dyDescent="0.25">
      <c r="A16056" s="57">
        <v>71121017</v>
      </c>
      <c r="B16056" s="58" t="s">
        <v>11194</v>
      </c>
    </row>
    <row r="16057" spans="1:2" x14ac:dyDescent="0.25">
      <c r="A16057" s="57">
        <v>71121018</v>
      </c>
      <c r="B16057" s="58" t="s">
        <v>10047</v>
      </c>
    </row>
    <row r="16058" spans="1:2" x14ac:dyDescent="0.25">
      <c r="A16058" s="57">
        <v>71121019</v>
      </c>
      <c r="B16058" s="58" t="s">
        <v>17707</v>
      </c>
    </row>
    <row r="16059" spans="1:2" x14ac:dyDescent="0.25">
      <c r="A16059" s="57">
        <v>71121020</v>
      </c>
      <c r="B16059" s="58" t="s">
        <v>10130</v>
      </c>
    </row>
    <row r="16060" spans="1:2" x14ac:dyDescent="0.25">
      <c r="A16060" s="57">
        <v>71121021</v>
      </c>
      <c r="B16060" s="58" t="s">
        <v>7238</v>
      </c>
    </row>
    <row r="16061" spans="1:2" x14ac:dyDescent="0.25">
      <c r="A16061" s="57">
        <v>71121022</v>
      </c>
      <c r="B16061" s="58" t="s">
        <v>704</v>
      </c>
    </row>
    <row r="16062" spans="1:2" x14ac:dyDescent="0.25">
      <c r="A16062" s="57">
        <v>71121023</v>
      </c>
      <c r="B16062" s="58" t="s">
        <v>10642</v>
      </c>
    </row>
    <row r="16063" spans="1:2" x14ac:dyDescent="0.25">
      <c r="A16063" s="57">
        <v>71121101</v>
      </c>
      <c r="B16063" s="58" t="s">
        <v>15407</v>
      </c>
    </row>
    <row r="16064" spans="1:2" x14ac:dyDescent="0.25">
      <c r="A16064" s="57">
        <v>71121102</v>
      </c>
      <c r="B16064" s="58" t="s">
        <v>17471</v>
      </c>
    </row>
    <row r="16065" spans="1:2" x14ac:dyDescent="0.25">
      <c r="A16065" s="57">
        <v>71121103</v>
      </c>
      <c r="B16065" s="58" t="s">
        <v>7618</v>
      </c>
    </row>
    <row r="16066" spans="1:2" x14ac:dyDescent="0.25">
      <c r="A16066" s="57">
        <v>71121104</v>
      </c>
      <c r="B16066" s="58" t="s">
        <v>14068</v>
      </c>
    </row>
    <row r="16067" spans="1:2" x14ac:dyDescent="0.25">
      <c r="A16067" s="57">
        <v>71121105</v>
      </c>
      <c r="B16067" s="58" t="s">
        <v>11410</v>
      </c>
    </row>
    <row r="16068" spans="1:2" x14ac:dyDescent="0.25">
      <c r="A16068" s="57">
        <v>71121106</v>
      </c>
      <c r="B16068" s="58" t="s">
        <v>5290</v>
      </c>
    </row>
    <row r="16069" spans="1:2" x14ac:dyDescent="0.25">
      <c r="A16069" s="57">
        <v>71121107</v>
      </c>
      <c r="B16069" s="58" t="s">
        <v>18780</v>
      </c>
    </row>
    <row r="16070" spans="1:2" x14ac:dyDescent="0.25">
      <c r="A16070" s="57">
        <v>71121108</v>
      </c>
      <c r="B16070" s="58" t="s">
        <v>657</v>
      </c>
    </row>
    <row r="16071" spans="1:2" x14ac:dyDescent="0.25">
      <c r="A16071" s="57">
        <v>71121109</v>
      </c>
      <c r="B16071" s="58" t="s">
        <v>3531</v>
      </c>
    </row>
    <row r="16072" spans="1:2" x14ac:dyDescent="0.25">
      <c r="A16072" s="57">
        <v>71121110</v>
      </c>
      <c r="B16072" s="58" t="s">
        <v>11584</v>
      </c>
    </row>
    <row r="16073" spans="1:2" x14ac:dyDescent="0.25">
      <c r="A16073" s="57">
        <v>71121111</v>
      </c>
      <c r="B16073" s="58" t="s">
        <v>17114</v>
      </c>
    </row>
    <row r="16074" spans="1:2" x14ac:dyDescent="0.25">
      <c r="A16074" s="57">
        <v>71121112</v>
      </c>
      <c r="B16074" s="58" t="s">
        <v>10614</v>
      </c>
    </row>
    <row r="16075" spans="1:2" x14ac:dyDescent="0.25">
      <c r="A16075" s="57">
        <v>71121113</v>
      </c>
      <c r="B16075" s="58" t="s">
        <v>280</v>
      </c>
    </row>
    <row r="16076" spans="1:2" x14ac:dyDescent="0.25">
      <c r="A16076" s="57">
        <v>71121114</v>
      </c>
      <c r="B16076" s="58" t="s">
        <v>13817</v>
      </c>
    </row>
    <row r="16077" spans="1:2" x14ac:dyDescent="0.25">
      <c r="A16077" s="57">
        <v>71121115</v>
      </c>
      <c r="B16077" s="58" t="s">
        <v>12586</v>
      </c>
    </row>
    <row r="16078" spans="1:2" x14ac:dyDescent="0.25">
      <c r="A16078" s="57">
        <v>71121116</v>
      </c>
      <c r="B16078" s="58" t="s">
        <v>3766</v>
      </c>
    </row>
    <row r="16079" spans="1:2" x14ac:dyDescent="0.25">
      <c r="A16079" s="57">
        <v>71121117</v>
      </c>
      <c r="B16079" s="58" t="s">
        <v>15825</v>
      </c>
    </row>
    <row r="16080" spans="1:2" x14ac:dyDescent="0.25">
      <c r="A16080" s="57">
        <v>71121118</v>
      </c>
      <c r="B16080" s="58" t="s">
        <v>15071</v>
      </c>
    </row>
    <row r="16081" spans="1:2" x14ac:dyDescent="0.25">
      <c r="A16081" s="57">
        <v>71121119</v>
      </c>
      <c r="B16081" s="58" t="s">
        <v>3702</v>
      </c>
    </row>
    <row r="16082" spans="1:2" x14ac:dyDescent="0.25">
      <c r="A16082" s="57">
        <v>71121120</v>
      </c>
      <c r="B16082" s="58" t="s">
        <v>13841</v>
      </c>
    </row>
    <row r="16083" spans="1:2" x14ac:dyDescent="0.25">
      <c r="A16083" s="57">
        <v>71121121</v>
      </c>
      <c r="B16083" s="58" t="s">
        <v>1008</v>
      </c>
    </row>
    <row r="16084" spans="1:2" x14ac:dyDescent="0.25">
      <c r="A16084" s="57">
        <v>71121122</v>
      </c>
      <c r="B16084" s="58" t="s">
        <v>13862</v>
      </c>
    </row>
    <row r="16085" spans="1:2" x14ac:dyDescent="0.25">
      <c r="A16085" s="57">
        <v>71121123</v>
      </c>
      <c r="B16085" s="58" t="s">
        <v>6120</v>
      </c>
    </row>
    <row r="16086" spans="1:2" x14ac:dyDescent="0.25">
      <c r="A16086" s="57">
        <v>71121201</v>
      </c>
      <c r="B16086" s="58" t="s">
        <v>1877</v>
      </c>
    </row>
    <row r="16087" spans="1:2" x14ac:dyDescent="0.25">
      <c r="A16087" s="57">
        <v>71121202</v>
      </c>
      <c r="B16087" s="58" t="s">
        <v>11048</v>
      </c>
    </row>
    <row r="16088" spans="1:2" x14ac:dyDescent="0.25">
      <c r="A16088" s="57">
        <v>71121203</v>
      </c>
      <c r="B16088" s="58" t="s">
        <v>6275</v>
      </c>
    </row>
    <row r="16089" spans="1:2" x14ac:dyDescent="0.25">
      <c r="A16089" s="57">
        <v>71121204</v>
      </c>
      <c r="B16089" s="58" t="s">
        <v>17568</v>
      </c>
    </row>
    <row r="16090" spans="1:2" x14ac:dyDescent="0.25">
      <c r="A16090" s="57">
        <v>71121205</v>
      </c>
      <c r="B16090" s="58" t="s">
        <v>582</v>
      </c>
    </row>
    <row r="16091" spans="1:2" x14ac:dyDescent="0.25">
      <c r="A16091" s="57">
        <v>71121206</v>
      </c>
      <c r="B16091" s="58" t="s">
        <v>1802</v>
      </c>
    </row>
    <row r="16092" spans="1:2" x14ac:dyDescent="0.25">
      <c r="A16092" s="57">
        <v>71121207</v>
      </c>
      <c r="B16092" s="58" t="s">
        <v>3999</v>
      </c>
    </row>
    <row r="16093" spans="1:2" x14ac:dyDescent="0.25">
      <c r="A16093" s="57">
        <v>71121208</v>
      </c>
      <c r="B16093" s="58" t="s">
        <v>16415</v>
      </c>
    </row>
    <row r="16094" spans="1:2" x14ac:dyDescent="0.25">
      <c r="A16094" s="57">
        <v>71121301</v>
      </c>
      <c r="B16094" s="58" t="s">
        <v>13943</v>
      </c>
    </row>
    <row r="16095" spans="1:2" x14ac:dyDescent="0.25">
      <c r="A16095" s="57">
        <v>71121302</v>
      </c>
      <c r="B16095" s="58" t="s">
        <v>12634</v>
      </c>
    </row>
    <row r="16096" spans="1:2" x14ac:dyDescent="0.25">
      <c r="A16096" s="57">
        <v>71121303</v>
      </c>
      <c r="B16096" s="58" t="s">
        <v>12137</v>
      </c>
    </row>
    <row r="16097" spans="1:2" x14ac:dyDescent="0.25">
      <c r="A16097" s="57">
        <v>71121304</v>
      </c>
      <c r="B16097" s="58" t="s">
        <v>18161</v>
      </c>
    </row>
    <row r="16098" spans="1:2" x14ac:dyDescent="0.25">
      <c r="A16098" s="57">
        <v>71121305</v>
      </c>
      <c r="B16098" s="58" t="s">
        <v>2637</v>
      </c>
    </row>
    <row r="16099" spans="1:2" x14ac:dyDescent="0.25">
      <c r="A16099" s="57">
        <v>71121401</v>
      </c>
      <c r="B16099" s="58" t="s">
        <v>6686</v>
      </c>
    </row>
    <row r="16100" spans="1:2" x14ac:dyDescent="0.25">
      <c r="A16100" s="57">
        <v>71121402</v>
      </c>
      <c r="B16100" s="58" t="s">
        <v>584</v>
      </c>
    </row>
    <row r="16101" spans="1:2" x14ac:dyDescent="0.25">
      <c r="A16101" s="57">
        <v>71121403</v>
      </c>
      <c r="B16101" s="58" t="s">
        <v>17661</v>
      </c>
    </row>
    <row r="16102" spans="1:2" x14ac:dyDescent="0.25">
      <c r="A16102" s="57">
        <v>71121404</v>
      </c>
      <c r="B16102" s="58" t="s">
        <v>14662</v>
      </c>
    </row>
    <row r="16103" spans="1:2" x14ac:dyDescent="0.25">
      <c r="A16103" s="57">
        <v>71121405</v>
      </c>
      <c r="B16103" s="58" t="s">
        <v>15362</v>
      </c>
    </row>
    <row r="16104" spans="1:2" x14ac:dyDescent="0.25">
      <c r="A16104" s="57">
        <v>71121406</v>
      </c>
      <c r="B16104" s="58" t="s">
        <v>4212</v>
      </c>
    </row>
    <row r="16105" spans="1:2" x14ac:dyDescent="0.25">
      <c r="A16105" s="57">
        <v>71121407</v>
      </c>
      <c r="B16105" s="58" t="s">
        <v>5565</v>
      </c>
    </row>
    <row r="16106" spans="1:2" x14ac:dyDescent="0.25">
      <c r="A16106" s="57">
        <v>71121501</v>
      </c>
      <c r="B16106" s="58" t="s">
        <v>11060</v>
      </c>
    </row>
    <row r="16107" spans="1:2" x14ac:dyDescent="0.25">
      <c r="A16107" s="57">
        <v>71121502</v>
      </c>
      <c r="B16107" s="58" t="s">
        <v>11899</v>
      </c>
    </row>
    <row r="16108" spans="1:2" x14ac:dyDescent="0.25">
      <c r="A16108" s="57">
        <v>71121503</v>
      </c>
      <c r="B16108" s="58" t="s">
        <v>4187</v>
      </c>
    </row>
    <row r="16109" spans="1:2" x14ac:dyDescent="0.25">
      <c r="A16109" s="57">
        <v>71121504</v>
      </c>
      <c r="B16109" s="58" t="s">
        <v>4876</v>
      </c>
    </row>
    <row r="16110" spans="1:2" x14ac:dyDescent="0.25">
      <c r="A16110" s="57">
        <v>71121505</v>
      </c>
      <c r="B16110" s="58" t="s">
        <v>12096</v>
      </c>
    </row>
    <row r="16111" spans="1:2" x14ac:dyDescent="0.25">
      <c r="A16111" s="57">
        <v>71121506</v>
      </c>
      <c r="B16111" s="58" t="s">
        <v>13593</v>
      </c>
    </row>
    <row r="16112" spans="1:2" x14ac:dyDescent="0.25">
      <c r="A16112" s="57">
        <v>71121507</v>
      </c>
      <c r="B16112" s="58" t="s">
        <v>6078</v>
      </c>
    </row>
    <row r="16113" spans="1:2" x14ac:dyDescent="0.25">
      <c r="A16113" s="57">
        <v>71121508</v>
      </c>
      <c r="B16113" s="58" t="s">
        <v>645</v>
      </c>
    </row>
    <row r="16114" spans="1:2" x14ac:dyDescent="0.25">
      <c r="A16114" s="57">
        <v>71121509</v>
      </c>
      <c r="B16114" s="58" t="s">
        <v>18645</v>
      </c>
    </row>
    <row r="16115" spans="1:2" x14ac:dyDescent="0.25">
      <c r="A16115" s="57">
        <v>71121510</v>
      </c>
      <c r="B16115" s="58" t="s">
        <v>3953</v>
      </c>
    </row>
    <row r="16116" spans="1:2" x14ac:dyDescent="0.25">
      <c r="A16116" s="57">
        <v>71121511</v>
      </c>
      <c r="B16116" s="58" t="s">
        <v>7039</v>
      </c>
    </row>
    <row r="16117" spans="1:2" x14ac:dyDescent="0.25">
      <c r="A16117" s="57">
        <v>71121512</v>
      </c>
      <c r="B16117" s="58" t="s">
        <v>12268</v>
      </c>
    </row>
    <row r="16118" spans="1:2" x14ac:dyDescent="0.25">
      <c r="A16118" s="57">
        <v>71121513</v>
      </c>
      <c r="B16118" s="58" t="s">
        <v>448</v>
      </c>
    </row>
    <row r="16119" spans="1:2" x14ac:dyDescent="0.25">
      <c r="A16119" s="57">
        <v>71121514</v>
      </c>
      <c r="B16119" s="58" t="s">
        <v>15297</v>
      </c>
    </row>
    <row r="16120" spans="1:2" x14ac:dyDescent="0.25">
      <c r="A16120" s="57">
        <v>71121515</v>
      </c>
      <c r="B16120" s="58" t="s">
        <v>1149</v>
      </c>
    </row>
    <row r="16121" spans="1:2" x14ac:dyDescent="0.25">
      <c r="A16121" s="57">
        <v>71121516</v>
      </c>
      <c r="B16121" s="58" t="s">
        <v>5618</v>
      </c>
    </row>
    <row r="16122" spans="1:2" x14ac:dyDescent="0.25">
      <c r="A16122" s="57">
        <v>71121601</v>
      </c>
      <c r="B16122" s="58" t="s">
        <v>5297</v>
      </c>
    </row>
    <row r="16123" spans="1:2" x14ac:dyDescent="0.25">
      <c r="A16123" s="57">
        <v>71121602</v>
      </c>
      <c r="B16123" s="58" t="s">
        <v>7724</v>
      </c>
    </row>
    <row r="16124" spans="1:2" x14ac:dyDescent="0.25">
      <c r="A16124" s="57">
        <v>71121603</v>
      </c>
      <c r="B16124" s="58" t="s">
        <v>6471</v>
      </c>
    </row>
    <row r="16125" spans="1:2" x14ac:dyDescent="0.25">
      <c r="A16125" s="57">
        <v>71121604</v>
      </c>
      <c r="B16125" s="58" t="s">
        <v>1189</v>
      </c>
    </row>
    <row r="16126" spans="1:2" x14ac:dyDescent="0.25">
      <c r="A16126" s="57">
        <v>71121605</v>
      </c>
      <c r="B16126" s="58" t="s">
        <v>12090</v>
      </c>
    </row>
    <row r="16127" spans="1:2" x14ac:dyDescent="0.25">
      <c r="A16127" s="57">
        <v>71121606</v>
      </c>
      <c r="B16127" s="58" t="s">
        <v>12869</v>
      </c>
    </row>
    <row r="16128" spans="1:2" x14ac:dyDescent="0.25">
      <c r="A16128" s="57">
        <v>71121607</v>
      </c>
      <c r="B16128" s="58" t="s">
        <v>15742</v>
      </c>
    </row>
    <row r="16129" spans="1:2" x14ac:dyDescent="0.25">
      <c r="A16129" s="57">
        <v>71121608</v>
      </c>
      <c r="B16129" s="58" t="s">
        <v>6430</v>
      </c>
    </row>
    <row r="16130" spans="1:2" x14ac:dyDescent="0.25">
      <c r="A16130" s="57">
        <v>71121609</v>
      </c>
      <c r="B16130" s="58" t="s">
        <v>10277</v>
      </c>
    </row>
    <row r="16131" spans="1:2" x14ac:dyDescent="0.25">
      <c r="A16131" s="57">
        <v>71121610</v>
      </c>
      <c r="B16131" s="58" t="s">
        <v>6156</v>
      </c>
    </row>
    <row r="16132" spans="1:2" x14ac:dyDescent="0.25">
      <c r="A16132" s="57">
        <v>71121611</v>
      </c>
      <c r="B16132" s="58" t="s">
        <v>15516</v>
      </c>
    </row>
    <row r="16133" spans="1:2" x14ac:dyDescent="0.25">
      <c r="A16133" s="57">
        <v>71121612</v>
      </c>
      <c r="B16133" s="58" t="s">
        <v>2233</v>
      </c>
    </row>
    <row r="16134" spans="1:2" x14ac:dyDescent="0.25">
      <c r="A16134" s="57">
        <v>71121613</v>
      </c>
      <c r="B16134" s="58" t="s">
        <v>1486</v>
      </c>
    </row>
    <row r="16135" spans="1:2" x14ac:dyDescent="0.25">
      <c r="A16135" s="57">
        <v>71121614</v>
      </c>
      <c r="B16135" s="58" t="s">
        <v>5571</v>
      </c>
    </row>
    <row r="16136" spans="1:2" x14ac:dyDescent="0.25">
      <c r="A16136" s="57">
        <v>71121615</v>
      </c>
      <c r="B16136" s="58" t="s">
        <v>12644</v>
      </c>
    </row>
    <row r="16137" spans="1:2" x14ac:dyDescent="0.25">
      <c r="A16137" s="57">
        <v>71121616</v>
      </c>
      <c r="B16137" s="58" t="s">
        <v>1193</v>
      </c>
    </row>
    <row r="16138" spans="1:2" x14ac:dyDescent="0.25">
      <c r="A16138" s="57">
        <v>71121617</v>
      </c>
      <c r="B16138" s="58" t="s">
        <v>3413</v>
      </c>
    </row>
    <row r="16139" spans="1:2" x14ac:dyDescent="0.25">
      <c r="A16139" s="57">
        <v>71121618</v>
      </c>
      <c r="B16139" s="58" t="s">
        <v>12077</v>
      </c>
    </row>
    <row r="16140" spans="1:2" x14ac:dyDescent="0.25">
      <c r="A16140" s="57">
        <v>71121619</v>
      </c>
      <c r="B16140" s="58" t="s">
        <v>286</v>
      </c>
    </row>
    <row r="16141" spans="1:2" x14ac:dyDescent="0.25">
      <c r="A16141" s="57">
        <v>71121620</v>
      </c>
      <c r="B16141" s="58" t="s">
        <v>16346</v>
      </c>
    </row>
    <row r="16142" spans="1:2" x14ac:dyDescent="0.25">
      <c r="A16142" s="57">
        <v>71121621</v>
      </c>
      <c r="B16142" s="58" t="s">
        <v>15778</v>
      </c>
    </row>
    <row r="16143" spans="1:2" x14ac:dyDescent="0.25">
      <c r="A16143" s="57">
        <v>71121622</v>
      </c>
      <c r="B16143" s="58" t="s">
        <v>2639</v>
      </c>
    </row>
    <row r="16144" spans="1:2" x14ac:dyDescent="0.25">
      <c r="A16144" s="57">
        <v>71121623</v>
      </c>
      <c r="B16144" s="58" t="s">
        <v>8733</v>
      </c>
    </row>
    <row r="16145" spans="1:2" x14ac:dyDescent="0.25">
      <c r="A16145" s="57">
        <v>71121624</v>
      </c>
      <c r="B16145" s="58" t="s">
        <v>2615</v>
      </c>
    </row>
    <row r="16146" spans="1:2" x14ac:dyDescent="0.25">
      <c r="A16146" s="57">
        <v>71121625</v>
      </c>
      <c r="B16146" s="58" t="s">
        <v>7678</v>
      </c>
    </row>
    <row r="16147" spans="1:2" x14ac:dyDescent="0.25">
      <c r="A16147" s="57">
        <v>71121626</v>
      </c>
      <c r="B16147" s="58" t="s">
        <v>4100</v>
      </c>
    </row>
    <row r="16148" spans="1:2" x14ac:dyDescent="0.25">
      <c r="A16148" s="57">
        <v>71121627</v>
      </c>
      <c r="B16148" s="58" t="s">
        <v>11658</v>
      </c>
    </row>
    <row r="16149" spans="1:2" x14ac:dyDescent="0.25">
      <c r="A16149" s="57">
        <v>71121628</v>
      </c>
      <c r="B16149" s="58" t="s">
        <v>912</v>
      </c>
    </row>
    <row r="16150" spans="1:2" x14ac:dyDescent="0.25">
      <c r="A16150" s="57">
        <v>71121629</v>
      </c>
      <c r="B16150" s="58" t="s">
        <v>5268</v>
      </c>
    </row>
    <row r="16151" spans="1:2" x14ac:dyDescent="0.25">
      <c r="A16151" s="57">
        <v>71121630</v>
      </c>
      <c r="B16151" s="58" t="s">
        <v>2725</v>
      </c>
    </row>
    <row r="16152" spans="1:2" x14ac:dyDescent="0.25">
      <c r="A16152" s="57">
        <v>71121631</v>
      </c>
      <c r="B16152" s="58" t="s">
        <v>15306</v>
      </c>
    </row>
    <row r="16153" spans="1:2" x14ac:dyDescent="0.25">
      <c r="A16153" s="57">
        <v>71121632</v>
      </c>
      <c r="B16153" s="58" t="s">
        <v>14177</v>
      </c>
    </row>
    <row r="16154" spans="1:2" x14ac:dyDescent="0.25">
      <c r="A16154" s="57">
        <v>71121633</v>
      </c>
      <c r="B16154" s="58" t="s">
        <v>13888</v>
      </c>
    </row>
    <row r="16155" spans="1:2" x14ac:dyDescent="0.25">
      <c r="A16155" s="57">
        <v>71121634</v>
      </c>
      <c r="B16155" s="58" t="s">
        <v>4203</v>
      </c>
    </row>
    <row r="16156" spans="1:2" x14ac:dyDescent="0.25">
      <c r="A16156" s="57">
        <v>71121635</v>
      </c>
      <c r="B16156" s="58" t="s">
        <v>16126</v>
      </c>
    </row>
    <row r="16157" spans="1:2" x14ac:dyDescent="0.25">
      <c r="A16157" s="57">
        <v>71121636</v>
      </c>
      <c r="B16157" s="58" t="s">
        <v>2161</v>
      </c>
    </row>
    <row r="16158" spans="1:2" x14ac:dyDescent="0.25">
      <c r="A16158" s="57">
        <v>71121637</v>
      </c>
      <c r="B16158" s="58" t="s">
        <v>13544</v>
      </c>
    </row>
    <row r="16159" spans="1:2" x14ac:dyDescent="0.25">
      <c r="A16159" s="57">
        <v>71121701</v>
      </c>
      <c r="B16159" s="58" t="s">
        <v>5817</v>
      </c>
    </row>
    <row r="16160" spans="1:2" x14ac:dyDescent="0.25">
      <c r="A16160" s="57">
        <v>71121702</v>
      </c>
      <c r="B16160" s="58" t="s">
        <v>3841</v>
      </c>
    </row>
    <row r="16161" spans="1:2" x14ac:dyDescent="0.25">
      <c r="A16161" s="57">
        <v>71121703</v>
      </c>
      <c r="B16161" s="58" t="s">
        <v>3457</v>
      </c>
    </row>
    <row r="16162" spans="1:2" x14ac:dyDescent="0.25">
      <c r="A16162" s="57">
        <v>71121704</v>
      </c>
      <c r="B16162" s="58" t="s">
        <v>14653</v>
      </c>
    </row>
    <row r="16163" spans="1:2" x14ac:dyDescent="0.25">
      <c r="A16163" s="57">
        <v>71121705</v>
      </c>
      <c r="B16163" s="58" t="s">
        <v>292</v>
      </c>
    </row>
    <row r="16164" spans="1:2" x14ac:dyDescent="0.25">
      <c r="A16164" s="57">
        <v>71121706</v>
      </c>
      <c r="B16164" s="58" t="s">
        <v>3369</v>
      </c>
    </row>
    <row r="16165" spans="1:2" x14ac:dyDescent="0.25">
      <c r="A16165" s="57">
        <v>71121801</v>
      </c>
      <c r="B16165" s="58" t="s">
        <v>11134</v>
      </c>
    </row>
    <row r="16166" spans="1:2" x14ac:dyDescent="0.25">
      <c r="A16166" s="57">
        <v>71121802</v>
      </c>
      <c r="B16166" s="58" t="s">
        <v>2853</v>
      </c>
    </row>
    <row r="16167" spans="1:2" x14ac:dyDescent="0.25">
      <c r="A16167" s="57">
        <v>71121803</v>
      </c>
      <c r="B16167" s="58" t="s">
        <v>8986</v>
      </c>
    </row>
    <row r="16168" spans="1:2" x14ac:dyDescent="0.25">
      <c r="A16168" s="57">
        <v>71121804</v>
      </c>
      <c r="B16168" s="58" t="s">
        <v>17722</v>
      </c>
    </row>
    <row r="16169" spans="1:2" x14ac:dyDescent="0.25">
      <c r="A16169" s="57">
        <v>71121901</v>
      </c>
      <c r="B16169" s="58" t="s">
        <v>7125</v>
      </c>
    </row>
    <row r="16170" spans="1:2" x14ac:dyDescent="0.25">
      <c r="A16170" s="57">
        <v>71121902</v>
      </c>
      <c r="B16170" s="58" t="s">
        <v>6618</v>
      </c>
    </row>
    <row r="16171" spans="1:2" x14ac:dyDescent="0.25">
      <c r="A16171" s="57">
        <v>71121903</v>
      </c>
      <c r="B16171" s="58" t="s">
        <v>14785</v>
      </c>
    </row>
    <row r="16172" spans="1:2" x14ac:dyDescent="0.25">
      <c r="A16172" s="57">
        <v>71122001</v>
      </c>
      <c r="B16172" s="58" t="s">
        <v>18184</v>
      </c>
    </row>
    <row r="16173" spans="1:2" x14ac:dyDescent="0.25">
      <c r="A16173" s="57">
        <v>71122002</v>
      </c>
      <c r="B16173" s="58" t="s">
        <v>12552</v>
      </c>
    </row>
    <row r="16174" spans="1:2" x14ac:dyDescent="0.25">
      <c r="A16174" s="57">
        <v>71122003</v>
      </c>
      <c r="B16174" s="58" t="s">
        <v>4259</v>
      </c>
    </row>
    <row r="16175" spans="1:2" x14ac:dyDescent="0.25">
      <c r="A16175" s="57">
        <v>71122004</v>
      </c>
      <c r="B16175" s="58" t="s">
        <v>16309</v>
      </c>
    </row>
    <row r="16176" spans="1:2" x14ac:dyDescent="0.25">
      <c r="A16176" s="57">
        <v>71122005</v>
      </c>
      <c r="B16176" s="58" t="s">
        <v>18497</v>
      </c>
    </row>
    <row r="16177" spans="1:2" x14ac:dyDescent="0.25">
      <c r="A16177" s="57">
        <v>71122006</v>
      </c>
      <c r="B16177" s="58" t="s">
        <v>11816</v>
      </c>
    </row>
    <row r="16178" spans="1:2" x14ac:dyDescent="0.25">
      <c r="A16178" s="57">
        <v>71122101</v>
      </c>
      <c r="B16178" s="58" t="s">
        <v>10721</v>
      </c>
    </row>
    <row r="16179" spans="1:2" x14ac:dyDescent="0.25">
      <c r="A16179" s="57">
        <v>71122102</v>
      </c>
      <c r="B16179" s="58" t="s">
        <v>10136</v>
      </c>
    </row>
    <row r="16180" spans="1:2" x14ac:dyDescent="0.25">
      <c r="A16180" s="57">
        <v>71122103</v>
      </c>
      <c r="B16180" s="58" t="s">
        <v>10516</v>
      </c>
    </row>
    <row r="16181" spans="1:2" x14ac:dyDescent="0.25">
      <c r="A16181" s="57">
        <v>71122104</v>
      </c>
      <c r="B16181" s="58" t="s">
        <v>14054</v>
      </c>
    </row>
    <row r="16182" spans="1:2" x14ac:dyDescent="0.25">
      <c r="A16182" s="57">
        <v>71122105</v>
      </c>
      <c r="B16182" s="58" t="s">
        <v>3026</v>
      </c>
    </row>
    <row r="16183" spans="1:2" x14ac:dyDescent="0.25">
      <c r="A16183" s="57">
        <v>71122107</v>
      </c>
      <c r="B16183" s="58" t="s">
        <v>6885</v>
      </c>
    </row>
    <row r="16184" spans="1:2" x14ac:dyDescent="0.25">
      <c r="A16184" s="57">
        <v>71122108</v>
      </c>
      <c r="B16184" s="58" t="s">
        <v>3204</v>
      </c>
    </row>
    <row r="16185" spans="1:2" x14ac:dyDescent="0.25">
      <c r="A16185" s="57">
        <v>71122109</v>
      </c>
      <c r="B16185" s="58" t="s">
        <v>7440</v>
      </c>
    </row>
    <row r="16186" spans="1:2" x14ac:dyDescent="0.25">
      <c r="A16186" s="57">
        <v>71122110</v>
      </c>
      <c r="B16186" s="58" t="s">
        <v>6118</v>
      </c>
    </row>
    <row r="16187" spans="1:2" x14ac:dyDescent="0.25">
      <c r="A16187" s="57">
        <v>71122111</v>
      </c>
      <c r="B16187" s="58" t="s">
        <v>3887</v>
      </c>
    </row>
    <row r="16188" spans="1:2" x14ac:dyDescent="0.25">
      <c r="A16188" s="57">
        <v>71122112</v>
      </c>
      <c r="B16188" s="58" t="s">
        <v>18405</v>
      </c>
    </row>
    <row r="16189" spans="1:2" x14ac:dyDescent="0.25">
      <c r="A16189" s="57">
        <v>71122113</v>
      </c>
      <c r="B16189" s="58" t="s">
        <v>3317</v>
      </c>
    </row>
    <row r="16190" spans="1:2" x14ac:dyDescent="0.25">
      <c r="A16190" s="57">
        <v>71122114</v>
      </c>
      <c r="B16190" s="58" t="s">
        <v>4382</v>
      </c>
    </row>
    <row r="16191" spans="1:2" x14ac:dyDescent="0.25">
      <c r="A16191" s="57">
        <v>71122115</v>
      </c>
      <c r="B16191" s="58" t="s">
        <v>15609</v>
      </c>
    </row>
    <row r="16192" spans="1:2" x14ac:dyDescent="0.25">
      <c r="A16192" s="57">
        <v>71122116</v>
      </c>
      <c r="B16192" s="58" t="s">
        <v>1918</v>
      </c>
    </row>
    <row r="16193" spans="1:2" x14ac:dyDescent="0.25">
      <c r="A16193" s="57">
        <v>71122201</v>
      </c>
      <c r="B16193" s="58" t="s">
        <v>6814</v>
      </c>
    </row>
    <row r="16194" spans="1:2" x14ac:dyDescent="0.25">
      <c r="A16194" s="57">
        <v>71122202</v>
      </c>
      <c r="B16194" s="58" t="s">
        <v>12384</v>
      </c>
    </row>
    <row r="16195" spans="1:2" x14ac:dyDescent="0.25">
      <c r="A16195" s="57">
        <v>71122203</v>
      </c>
      <c r="B16195" s="58" t="s">
        <v>3324</v>
      </c>
    </row>
    <row r="16196" spans="1:2" x14ac:dyDescent="0.25">
      <c r="A16196" s="57">
        <v>71122301</v>
      </c>
      <c r="B16196" s="58" t="s">
        <v>14595</v>
      </c>
    </row>
    <row r="16197" spans="1:2" x14ac:dyDescent="0.25">
      <c r="A16197" s="57">
        <v>71122302</v>
      </c>
      <c r="B16197" s="58" t="s">
        <v>17366</v>
      </c>
    </row>
    <row r="16198" spans="1:2" x14ac:dyDescent="0.25">
      <c r="A16198" s="57">
        <v>71122303</v>
      </c>
      <c r="B16198" s="58" t="s">
        <v>2025</v>
      </c>
    </row>
    <row r="16199" spans="1:2" x14ac:dyDescent="0.25">
      <c r="A16199" s="57">
        <v>71122304</v>
      </c>
      <c r="B16199" s="58" t="s">
        <v>6715</v>
      </c>
    </row>
    <row r="16200" spans="1:2" x14ac:dyDescent="0.25">
      <c r="A16200" s="57">
        <v>71122305</v>
      </c>
      <c r="B16200" s="58" t="s">
        <v>4578</v>
      </c>
    </row>
    <row r="16201" spans="1:2" x14ac:dyDescent="0.25">
      <c r="A16201" s="57">
        <v>71122306</v>
      </c>
      <c r="B16201" s="58" t="s">
        <v>13934</v>
      </c>
    </row>
    <row r="16202" spans="1:2" x14ac:dyDescent="0.25">
      <c r="A16202" s="57">
        <v>71122401</v>
      </c>
      <c r="B16202" s="58" t="s">
        <v>5777</v>
      </c>
    </row>
    <row r="16203" spans="1:2" x14ac:dyDescent="0.25">
      <c r="A16203" s="57">
        <v>71122402</v>
      </c>
      <c r="B16203" s="58" t="s">
        <v>16004</v>
      </c>
    </row>
    <row r="16204" spans="1:2" x14ac:dyDescent="0.25">
      <c r="A16204" s="57">
        <v>71122403</v>
      </c>
      <c r="B16204" s="58" t="s">
        <v>6630</v>
      </c>
    </row>
    <row r="16205" spans="1:2" x14ac:dyDescent="0.25">
      <c r="A16205" s="57">
        <v>71122404</v>
      </c>
      <c r="B16205" s="58" t="s">
        <v>18695</v>
      </c>
    </row>
    <row r="16206" spans="1:2" x14ac:dyDescent="0.25">
      <c r="A16206" s="57">
        <v>71122405</v>
      </c>
      <c r="B16206" s="58" t="s">
        <v>8343</v>
      </c>
    </row>
    <row r="16207" spans="1:2" x14ac:dyDescent="0.25">
      <c r="A16207" s="57">
        <v>71122406</v>
      </c>
      <c r="B16207" s="58" t="s">
        <v>14988</v>
      </c>
    </row>
    <row r="16208" spans="1:2" x14ac:dyDescent="0.25">
      <c r="A16208" s="57">
        <v>71122407</v>
      </c>
      <c r="B16208" s="58" t="s">
        <v>4587</v>
      </c>
    </row>
    <row r="16209" spans="1:2" x14ac:dyDescent="0.25">
      <c r="A16209" s="57">
        <v>71122408</v>
      </c>
      <c r="B16209" s="58" t="s">
        <v>3399</v>
      </c>
    </row>
    <row r="16210" spans="1:2" x14ac:dyDescent="0.25">
      <c r="A16210" s="57">
        <v>71122409</v>
      </c>
      <c r="B16210" s="58" t="s">
        <v>2614</v>
      </c>
    </row>
    <row r="16211" spans="1:2" x14ac:dyDescent="0.25">
      <c r="A16211" s="57">
        <v>71122410</v>
      </c>
      <c r="B16211" s="58" t="s">
        <v>15530</v>
      </c>
    </row>
    <row r="16212" spans="1:2" x14ac:dyDescent="0.25">
      <c r="A16212" s="57">
        <v>71122501</v>
      </c>
      <c r="B16212" s="58" t="s">
        <v>15431</v>
      </c>
    </row>
    <row r="16213" spans="1:2" x14ac:dyDescent="0.25">
      <c r="A16213" s="57">
        <v>71122502</v>
      </c>
      <c r="B16213" s="58" t="s">
        <v>3837</v>
      </c>
    </row>
    <row r="16214" spans="1:2" x14ac:dyDescent="0.25">
      <c r="A16214" s="57">
        <v>71122503</v>
      </c>
      <c r="B16214" s="58" t="s">
        <v>4643</v>
      </c>
    </row>
    <row r="16215" spans="1:2" x14ac:dyDescent="0.25">
      <c r="A16215" s="57">
        <v>71122504</v>
      </c>
      <c r="B16215" s="58" t="s">
        <v>3819</v>
      </c>
    </row>
    <row r="16216" spans="1:2" x14ac:dyDescent="0.25">
      <c r="A16216" s="57">
        <v>71122505</v>
      </c>
      <c r="B16216" s="58" t="s">
        <v>14370</v>
      </c>
    </row>
    <row r="16217" spans="1:2" x14ac:dyDescent="0.25">
      <c r="A16217" s="57">
        <v>71122601</v>
      </c>
      <c r="B16217" s="58" t="s">
        <v>13510</v>
      </c>
    </row>
    <row r="16218" spans="1:2" x14ac:dyDescent="0.25">
      <c r="A16218" s="57">
        <v>71122602</v>
      </c>
      <c r="B16218" s="58" t="s">
        <v>5638</v>
      </c>
    </row>
    <row r="16219" spans="1:2" x14ac:dyDescent="0.25">
      <c r="A16219" s="57">
        <v>71122603</v>
      </c>
      <c r="B16219" s="58" t="s">
        <v>1089</v>
      </c>
    </row>
    <row r="16220" spans="1:2" x14ac:dyDescent="0.25">
      <c r="A16220" s="57">
        <v>71122604</v>
      </c>
      <c r="B16220" s="58" t="s">
        <v>13915</v>
      </c>
    </row>
    <row r="16221" spans="1:2" x14ac:dyDescent="0.25">
      <c r="A16221" s="57">
        <v>71122605</v>
      </c>
      <c r="B16221" s="58" t="s">
        <v>11925</v>
      </c>
    </row>
    <row r="16222" spans="1:2" x14ac:dyDescent="0.25">
      <c r="A16222" s="57">
        <v>71122606</v>
      </c>
      <c r="B16222" s="58" t="s">
        <v>6972</v>
      </c>
    </row>
    <row r="16223" spans="1:2" x14ac:dyDescent="0.25">
      <c r="A16223" s="57">
        <v>71122607</v>
      </c>
      <c r="B16223" s="58" t="s">
        <v>16563</v>
      </c>
    </row>
    <row r="16224" spans="1:2" x14ac:dyDescent="0.25">
      <c r="A16224" s="57">
        <v>71122608</v>
      </c>
      <c r="B16224" s="58" t="s">
        <v>15589</v>
      </c>
    </row>
    <row r="16225" spans="1:2" x14ac:dyDescent="0.25">
      <c r="A16225" s="57">
        <v>71122609</v>
      </c>
      <c r="B16225" s="58" t="s">
        <v>5216</v>
      </c>
    </row>
    <row r="16226" spans="1:2" x14ac:dyDescent="0.25">
      <c r="A16226" s="57">
        <v>71122610</v>
      </c>
      <c r="B16226" s="58" t="s">
        <v>11669</v>
      </c>
    </row>
    <row r="16227" spans="1:2" x14ac:dyDescent="0.25">
      <c r="A16227" s="57">
        <v>71122611</v>
      </c>
      <c r="B16227" s="58" t="s">
        <v>12668</v>
      </c>
    </row>
    <row r="16228" spans="1:2" x14ac:dyDescent="0.25">
      <c r="A16228" s="57">
        <v>71122612</v>
      </c>
      <c r="B16228" s="58" t="s">
        <v>14435</v>
      </c>
    </row>
    <row r="16229" spans="1:2" x14ac:dyDescent="0.25">
      <c r="A16229" s="57">
        <v>71122613</v>
      </c>
      <c r="B16229" s="58" t="s">
        <v>8859</v>
      </c>
    </row>
    <row r="16230" spans="1:2" x14ac:dyDescent="0.25">
      <c r="A16230" s="57">
        <v>71122701</v>
      </c>
      <c r="B16230" s="58" t="s">
        <v>9664</v>
      </c>
    </row>
    <row r="16231" spans="1:2" x14ac:dyDescent="0.25">
      <c r="A16231" s="57">
        <v>71122702</v>
      </c>
      <c r="B16231" s="58" t="s">
        <v>1604</v>
      </c>
    </row>
    <row r="16232" spans="1:2" x14ac:dyDescent="0.25">
      <c r="A16232" s="57">
        <v>71122703</v>
      </c>
      <c r="B16232" s="58" t="s">
        <v>7191</v>
      </c>
    </row>
    <row r="16233" spans="1:2" x14ac:dyDescent="0.25">
      <c r="A16233" s="57">
        <v>71122704</v>
      </c>
      <c r="B16233" s="58" t="s">
        <v>15850</v>
      </c>
    </row>
    <row r="16234" spans="1:2" x14ac:dyDescent="0.25">
      <c r="A16234" s="57">
        <v>71122705</v>
      </c>
      <c r="B16234" s="58" t="s">
        <v>2587</v>
      </c>
    </row>
    <row r="16235" spans="1:2" x14ac:dyDescent="0.25">
      <c r="A16235" s="57">
        <v>71122706</v>
      </c>
      <c r="B16235" s="58" t="s">
        <v>6250</v>
      </c>
    </row>
    <row r="16236" spans="1:2" x14ac:dyDescent="0.25">
      <c r="A16236" s="57">
        <v>71122707</v>
      </c>
      <c r="B16236" s="58" t="s">
        <v>5818</v>
      </c>
    </row>
    <row r="16237" spans="1:2" x14ac:dyDescent="0.25">
      <c r="A16237" s="57">
        <v>71122708</v>
      </c>
      <c r="B16237" s="58" t="s">
        <v>6976</v>
      </c>
    </row>
    <row r="16238" spans="1:2" x14ac:dyDescent="0.25">
      <c r="A16238" s="57">
        <v>71122801</v>
      </c>
      <c r="B16238" s="58" t="s">
        <v>5029</v>
      </c>
    </row>
    <row r="16239" spans="1:2" x14ac:dyDescent="0.25">
      <c r="A16239" s="57">
        <v>71122802</v>
      </c>
      <c r="B16239" s="58" t="s">
        <v>13643</v>
      </c>
    </row>
    <row r="16240" spans="1:2" x14ac:dyDescent="0.25">
      <c r="A16240" s="57">
        <v>71122803</v>
      </c>
      <c r="B16240" s="58" t="s">
        <v>12034</v>
      </c>
    </row>
    <row r="16241" spans="1:2" x14ac:dyDescent="0.25">
      <c r="A16241" s="57">
        <v>71122804</v>
      </c>
      <c r="B16241" s="58" t="s">
        <v>9596</v>
      </c>
    </row>
    <row r="16242" spans="1:2" x14ac:dyDescent="0.25">
      <c r="A16242" s="57">
        <v>71122805</v>
      </c>
      <c r="B16242" s="58" t="s">
        <v>7545</v>
      </c>
    </row>
    <row r="16243" spans="1:2" x14ac:dyDescent="0.25">
      <c r="A16243" s="57">
        <v>71122806</v>
      </c>
      <c r="B16243" s="58" t="s">
        <v>15198</v>
      </c>
    </row>
    <row r="16244" spans="1:2" x14ac:dyDescent="0.25">
      <c r="A16244" s="57">
        <v>71122807</v>
      </c>
      <c r="B16244" s="58" t="s">
        <v>18481</v>
      </c>
    </row>
    <row r="16245" spans="1:2" x14ac:dyDescent="0.25">
      <c r="A16245" s="57">
        <v>71122808</v>
      </c>
      <c r="B16245" s="58" t="s">
        <v>2314</v>
      </c>
    </row>
    <row r="16246" spans="1:2" x14ac:dyDescent="0.25">
      <c r="A16246" s="57">
        <v>71122810</v>
      </c>
      <c r="B16246" s="58" t="s">
        <v>12459</v>
      </c>
    </row>
    <row r="16247" spans="1:2" x14ac:dyDescent="0.25">
      <c r="A16247" s="57">
        <v>71122901</v>
      </c>
      <c r="B16247" s="58" t="s">
        <v>16560</v>
      </c>
    </row>
    <row r="16248" spans="1:2" x14ac:dyDescent="0.25">
      <c r="A16248" s="57">
        <v>71122902</v>
      </c>
      <c r="B16248" s="58" t="s">
        <v>2616</v>
      </c>
    </row>
    <row r="16249" spans="1:2" x14ac:dyDescent="0.25">
      <c r="A16249" s="57">
        <v>71122903</v>
      </c>
      <c r="B16249" s="58" t="s">
        <v>16041</v>
      </c>
    </row>
    <row r="16250" spans="1:2" x14ac:dyDescent="0.25">
      <c r="A16250" s="57">
        <v>71122904</v>
      </c>
      <c r="B16250" s="58" t="s">
        <v>16896</v>
      </c>
    </row>
    <row r="16251" spans="1:2" x14ac:dyDescent="0.25">
      <c r="A16251" s="57">
        <v>71122905</v>
      </c>
      <c r="B16251" s="58" t="s">
        <v>14581</v>
      </c>
    </row>
    <row r="16252" spans="1:2" x14ac:dyDescent="0.25">
      <c r="A16252" s="57">
        <v>71131001</v>
      </c>
      <c r="B16252" s="58" t="s">
        <v>5789</v>
      </c>
    </row>
    <row r="16253" spans="1:2" x14ac:dyDescent="0.25">
      <c r="A16253" s="57">
        <v>71131002</v>
      </c>
      <c r="B16253" s="58" t="s">
        <v>10521</v>
      </c>
    </row>
    <row r="16254" spans="1:2" x14ac:dyDescent="0.25">
      <c r="A16254" s="57">
        <v>71131003</v>
      </c>
      <c r="B16254" s="58" t="s">
        <v>16618</v>
      </c>
    </row>
    <row r="16255" spans="1:2" x14ac:dyDescent="0.25">
      <c r="A16255" s="57">
        <v>71131004</v>
      </c>
      <c r="B16255" s="58" t="s">
        <v>14637</v>
      </c>
    </row>
    <row r="16256" spans="1:2" x14ac:dyDescent="0.25">
      <c r="A16256" s="57">
        <v>71131005</v>
      </c>
      <c r="B16256" s="58" t="s">
        <v>8091</v>
      </c>
    </row>
    <row r="16257" spans="1:2" x14ac:dyDescent="0.25">
      <c r="A16257" s="57">
        <v>71131006</v>
      </c>
      <c r="B16257" s="58" t="s">
        <v>8044</v>
      </c>
    </row>
    <row r="16258" spans="1:2" x14ac:dyDescent="0.25">
      <c r="A16258" s="57">
        <v>71131007</v>
      </c>
      <c r="B16258" s="58" t="s">
        <v>430</v>
      </c>
    </row>
    <row r="16259" spans="1:2" x14ac:dyDescent="0.25">
      <c r="A16259" s="57">
        <v>71131008</v>
      </c>
      <c r="B16259" s="58" t="s">
        <v>18236</v>
      </c>
    </row>
    <row r="16260" spans="1:2" x14ac:dyDescent="0.25">
      <c r="A16260" s="57">
        <v>71131009</v>
      </c>
      <c r="B16260" s="58" t="s">
        <v>12498</v>
      </c>
    </row>
    <row r="16261" spans="1:2" x14ac:dyDescent="0.25">
      <c r="A16261" s="57">
        <v>71131010</v>
      </c>
      <c r="B16261" s="58" t="s">
        <v>12357</v>
      </c>
    </row>
    <row r="16262" spans="1:2" x14ac:dyDescent="0.25">
      <c r="A16262" s="57">
        <v>71131011</v>
      </c>
      <c r="B16262" s="58" t="s">
        <v>16982</v>
      </c>
    </row>
    <row r="16263" spans="1:2" x14ac:dyDescent="0.25">
      <c r="A16263" s="57">
        <v>71131012</v>
      </c>
      <c r="B16263" s="58" t="s">
        <v>1739</v>
      </c>
    </row>
    <row r="16264" spans="1:2" x14ac:dyDescent="0.25">
      <c r="A16264" s="57">
        <v>71131013</v>
      </c>
      <c r="B16264" s="58" t="s">
        <v>5567</v>
      </c>
    </row>
    <row r="16265" spans="1:2" x14ac:dyDescent="0.25">
      <c r="A16265" s="57">
        <v>71131014</v>
      </c>
      <c r="B16265" s="58" t="s">
        <v>11150</v>
      </c>
    </row>
    <row r="16266" spans="1:2" x14ac:dyDescent="0.25">
      <c r="A16266" s="57">
        <v>71131015</v>
      </c>
      <c r="B16266" s="58" t="s">
        <v>17092</v>
      </c>
    </row>
    <row r="16267" spans="1:2" x14ac:dyDescent="0.25">
      <c r="A16267" s="57">
        <v>71131016</v>
      </c>
      <c r="B16267" s="58" t="s">
        <v>875</v>
      </c>
    </row>
    <row r="16268" spans="1:2" x14ac:dyDescent="0.25">
      <c r="A16268" s="57">
        <v>71131017</v>
      </c>
      <c r="B16268" s="58" t="s">
        <v>8241</v>
      </c>
    </row>
    <row r="16269" spans="1:2" x14ac:dyDescent="0.25">
      <c r="A16269" s="57">
        <v>71131101</v>
      </c>
      <c r="B16269" s="58" t="s">
        <v>6730</v>
      </c>
    </row>
    <row r="16270" spans="1:2" x14ac:dyDescent="0.25">
      <c r="A16270" s="57">
        <v>71131102</v>
      </c>
      <c r="B16270" s="58" t="s">
        <v>14826</v>
      </c>
    </row>
    <row r="16271" spans="1:2" x14ac:dyDescent="0.25">
      <c r="A16271" s="57">
        <v>71131103</v>
      </c>
      <c r="B16271" s="58" t="s">
        <v>18198</v>
      </c>
    </row>
    <row r="16272" spans="1:2" x14ac:dyDescent="0.25">
      <c r="A16272" s="57">
        <v>71131104</v>
      </c>
      <c r="B16272" s="58" t="s">
        <v>7794</v>
      </c>
    </row>
    <row r="16273" spans="1:2" x14ac:dyDescent="0.25">
      <c r="A16273" s="57">
        <v>71131105</v>
      </c>
      <c r="B16273" s="58" t="s">
        <v>6130</v>
      </c>
    </row>
    <row r="16274" spans="1:2" x14ac:dyDescent="0.25">
      <c r="A16274" s="57">
        <v>71131106</v>
      </c>
      <c r="B16274" s="58" t="s">
        <v>13410</v>
      </c>
    </row>
    <row r="16275" spans="1:2" x14ac:dyDescent="0.25">
      <c r="A16275" s="57">
        <v>71131107</v>
      </c>
      <c r="B16275" s="58" t="s">
        <v>13031</v>
      </c>
    </row>
    <row r="16276" spans="1:2" x14ac:dyDescent="0.25">
      <c r="A16276" s="57">
        <v>71131108</v>
      </c>
      <c r="B16276" s="58" t="s">
        <v>12813</v>
      </c>
    </row>
    <row r="16277" spans="1:2" x14ac:dyDescent="0.25">
      <c r="A16277" s="57">
        <v>71131109</v>
      </c>
      <c r="B16277" s="58" t="s">
        <v>1104</v>
      </c>
    </row>
    <row r="16278" spans="1:2" x14ac:dyDescent="0.25">
      <c r="A16278" s="57">
        <v>71131110</v>
      </c>
      <c r="B16278" s="58" t="s">
        <v>3755</v>
      </c>
    </row>
    <row r="16279" spans="1:2" x14ac:dyDescent="0.25">
      <c r="A16279" s="57">
        <v>71131111</v>
      </c>
      <c r="B16279" s="58" t="s">
        <v>9814</v>
      </c>
    </row>
    <row r="16280" spans="1:2" x14ac:dyDescent="0.25">
      <c r="A16280" s="57">
        <v>71131201</v>
      </c>
      <c r="B16280" s="58" t="s">
        <v>9897</v>
      </c>
    </row>
    <row r="16281" spans="1:2" x14ac:dyDescent="0.25">
      <c r="A16281" s="57">
        <v>71131301</v>
      </c>
      <c r="B16281" s="58" t="s">
        <v>8641</v>
      </c>
    </row>
    <row r="16282" spans="1:2" x14ac:dyDescent="0.25">
      <c r="A16282" s="57">
        <v>71131302</v>
      </c>
      <c r="B16282" s="58" t="s">
        <v>17826</v>
      </c>
    </row>
    <row r="16283" spans="1:2" x14ac:dyDescent="0.25">
      <c r="A16283" s="57">
        <v>71131303</v>
      </c>
      <c r="B16283" s="58" t="s">
        <v>8973</v>
      </c>
    </row>
    <row r="16284" spans="1:2" x14ac:dyDescent="0.25">
      <c r="A16284" s="57">
        <v>71131304</v>
      </c>
      <c r="B16284" s="58" t="s">
        <v>9803</v>
      </c>
    </row>
    <row r="16285" spans="1:2" x14ac:dyDescent="0.25">
      <c r="A16285" s="57">
        <v>71131305</v>
      </c>
      <c r="B16285" s="58" t="s">
        <v>17939</v>
      </c>
    </row>
    <row r="16286" spans="1:2" x14ac:dyDescent="0.25">
      <c r="A16286" s="57">
        <v>71131306</v>
      </c>
      <c r="B16286" s="58" t="s">
        <v>4141</v>
      </c>
    </row>
    <row r="16287" spans="1:2" x14ac:dyDescent="0.25">
      <c r="A16287" s="57">
        <v>71131307</v>
      </c>
      <c r="B16287" s="58" t="s">
        <v>14172</v>
      </c>
    </row>
    <row r="16288" spans="1:2" x14ac:dyDescent="0.25">
      <c r="A16288" s="57">
        <v>71131308</v>
      </c>
      <c r="B16288" s="58" t="s">
        <v>2834</v>
      </c>
    </row>
    <row r="16289" spans="1:2" x14ac:dyDescent="0.25">
      <c r="A16289" s="57">
        <v>71131309</v>
      </c>
      <c r="B16289" s="58" t="s">
        <v>14395</v>
      </c>
    </row>
    <row r="16290" spans="1:2" x14ac:dyDescent="0.25">
      <c r="A16290" s="57">
        <v>71131310</v>
      </c>
      <c r="B16290" s="58" t="s">
        <v>17840</v>
      </c>
    </row>
    <row r="16291" spans="1:2" x14ac:dyDescent="0.25">
      <c r="A16291" s="57">
        <v>71131401</v>
      </c>
      <c r="B16291" s="58" t="s">
        <v>12345</v>
      </c>
    </row>
    <row r="16292" spans="1:2" x14ac:dyDescent="0.25">
      <c r="A16292" s="57">
        <v>71131402</v>
      </c>
      <c r="B16292" s="58" t="s">
        <v>18494</v>
      </c>
    </row>
    <row r="16293" spans="1:2" x14ac:dyDescent="0.25">
      <c r="A16293" s="57">
        <v>71131403</v>
      </c>
      <c r="B16293" s="58" t="s">
        <v>15131</v>
      </c>
    </row>
    <row r="16294" spans="1:2" x14ac:dyDescent="0.25">
      <c r="A16294" s="57">
        <v>71141001</v>
      </c>
      <c r="B16294" s="58" t="s">
        <v>1021</v>
      </c>
    </row>
    <row r="16295" spans="1:2" x14ac:dyDescent="0.25">
      <c r="A16295" s="57">
        <v>71141002</v>
      </c>
      <c r="B16295" s="58" t="s">
        <v>4951</v>
      </c>
    </row>
    <row r="16296" spans="1:2" x14ac:dyDescent="0.25">
      <c r="A16296" s="57">
        <v>71141003</v>
      </c>
      <c r="B16296" s="58" t="s">
        <v>18296</v>
      </c>
    </row>
    <row r="16297" spans="1:2" x14ac:dyDescent="0.25">
      <c r="A16297" s="57">
        <v>71141004</v>
      </c>
      <c r="B16297" s="58" t="s">
        <v>10126</v>
      </c>
    </row>
    <row r="16298" spans="1:2" x14ac:dyDescent="0.25">
      <c r="A16298" s="57">
        <v>71141101</v>
      </c>
      <c r="B16298" s="58" t="s">
        <v>11428</v>
      </c>
    </row>
    <row r="16299" spans="1:2" x14ac:dyDescent="0.25">
      <c r="A16299" s="57">
        <v>71141102</v>
      </c>
      <c r="B16299" s="58" t="s">
        <v>3210</v>
      </c>
    </row>
    <row r="16300" spans="1:2" x14ac:dyDescent="0.25">
      <c r="A16300" s="57">
        <v>71141201</v>
      </c>
      <c r="B16300" s="58" t="s">
        <v>1853</v>
      </c>
    </row>
    <row r="16301" spans="1:2" x14ac:dyDescent="0.25">
      <c r="A16301" s="57">
        <v>71141202</v>
      </c>
      <c r="B16301" s="58" t="s">
        <v>16957</v>
      </c>
    </row>
    <row r="16302" spans="1:2" x14ac:dyDescent="0.25">
      <c r="A16302" s="57">
        <v>71151001</v>
      </c>
      <c r="B16302" s="58" t="s">
        <v>8708</v>
      </c>
    </row>
    <row r="16303" spans="1:2" x14ac:dyDescent="0.25">
      <c r="A16303" s="57">
        <v>71151002</v>
      </c>
      <c r="B16303" s="58" t="s">
        <v>8122</v>
      </c>
    </row>
    <row r="16304" spans="1:2" x14ac:dyDescent="0.25">
      <c r="A16304" s="57">
        <v>71151003</v>
      </c>
      <c r="B16304" s="58" t="s">
        <v>4214</v>
      </c>
    </row>
    <row r="16305" spans="1:2" x14ac:dyDescent="0.25">
      <c r="A16305" s="57">
        <v>71151004</v>
      </c>
      <c r="B16305" s="58" t="s">
        <v>13793</v>
      </c>
    </row>
    <row r="16306" spans="1:2" x14ac:dyDescent="0.25">
      <c r="A16306" s="57">
        <v>71151005</v>
      </c>
      <c r="B16306" s="58" t="s">
        <v>5667</v>
      </c>
    </row>
    <row r="16307" spans="1:2" x14ac:dyDescent="0.25">
      <c r="A16307" s="57">
        <v>71151101</v>
      </c>
      <c r="B16307" s="58" t="s">
        <v>7909</v>
      </c>
    </row>
    <row r="16308" spans="1:2" x14ac:dyDescent="0.25">
      <c r="A16308" s="57">
        <v>71151102</v>
      </c>
      <c r="B16308" s="58" t="s">
        <v>16329</v>
      </c>
    </row>
    <row r="16309" spans="1:2" x14ac:dyDescent="0.25">
      <c r="A16309" s="57">
        <v>71151103</v>
      </c>
      <c r="B16309" s="58" t="s">
        <v>5601</v>
      </c>
    </row>
    <row r="16310" spans="1:2" x14ac:dyDescent="0.25">
      <c r="A16310" s="57">
        <v>71151104</v>
      </c>
      <c r="B16310" s="58" t="s">
        <v>12207</v>
      </c>
    </row>
    <row r="16311" spans="1:2" x14ac:dyDescent="0.25">
      <c r="A16311" s="57">
        <v>71151105</v>
      </c>
      <c r="B16311" s="58" t="s">
        <v>1761</v>
      </c>
    </row>
    <row r="16312" spans="1:2" x14ac:dyDescent="0.25">
      <c r="A16312" s="57">
        <v>71151201</v>
      </c>
      <c r="B16312" s="58" t="s">
        <v>15818</v>
      </c>
    </row>
    <row r="16313" spans="1:2" x14ac:dyDescent="0.25">
      <c r="A16313" s="57">
        <v>71151202</v>
      </c>
      <c r="B16313" s="58" t="s">
        <v>10804</v>
      </c>
    </row>
    <row r="16314" spans="1:2" x14ac:dyDescent="0.25">
      <c r="A16314" s="57">
        <v>71151203</v>
      </c>
      <c r="B16314" s="58" t="s">
        <v>16524</v>
      </c>
    </row>
    <row r="16315" spans="1:2" x14ac:dyDescent="0.25">
      <c r="A16315" s="57">
        <v>71151301</v>
      </c>
      <c r="B16315" s="58" t="s">
        <v>17729</v>
      </c>
    </row>
    <row r="16316" spans="1:2" x14ac:dyDescent="0.25">
      <c r="A16316" s="57">
        <v>71151302</v>
      </c>
      <c r="B16316" s="58" t="s">
        <v>9549</v>
      </c>
    </row>
    <row r="16317" spans="1:2" x14ac:dyDescent="0.25">
      <c r="A16317" s="57">
        <v>71151303</v>
      </c>
      <c r="B16317" s="58" t="s">
        <v>6765</v>
      </c>
    </row>
    <row r="16318" spans="1:2" x14ac:dyDescent="0.25">
      <c r="A16318" s="57">
        <v>71151304</v>
      </c>
      <c r="B16318" s="58" t="s">
        <v>14402</v>
      </c>
    </row>
    <row r="16319" spans="1:2" x14ac:dyDescent="0.25">
      <c r="A16319" s="57">
        <v>71151305</v>
      </c>
      <c r="B16319" s="58" t="s">
        <v>7154</v>
      </c>
    </row>
    <row r="16320" spans="1:2" x14ac:dyDescent="0.25">
      <c r="A16320" s="57">
        <v>71151306</v>
      </c>
      <c r="B16320" s="58" t="s">
        <v>4971</v>
      </c>
    </row>
    <row r="16321" spans="1:2" x14ac:dyDescent="0.25">
      <c r="A16321" s="57">
        <v>71151307</v>
      </c>
      <c r="B16321" s="58" t="s">
        <v>5969</v>
      </c>
    </row>
    <row r="16322" spans="1:2" x14ac:dyDescent="0.25">
      <c r="A16322" s="57">
        <v>71151308</v>
      </c>
      <c r="B16322" s="58" t="s">
        <v>8550</v>
      </c>
    </row>
    <row r="16323" spans="1:2" x14ac:dyDescent="0.25">
      <c r="A16323" s="57">
        <v>71151309</v>
      </c>
      <c r="B16323" s="58" t="s">
        <v>733</v>
      </c>
    </row>
    <row r="16324" spans="1:2" x14ac:dyDescent="0.25">
      <c r="A16324" s="57">
        <v>71151310</v>
      </c>
      <c r="B16324" s="58" t="s">
        <v>3004</v>
      </c>
    </row>
    <row r="16325" spans="1:2" x14ac:dyDescent="0.25">
      <c r="A16325" s="57">
        <v>71151311</v>
      </c>
      <c r="B16325" s="58" t="s">
        <v>4594</v>
      </c>
    </row>
    <row r="16326" spans="1:2" x14ac:dyDescent="0.25">
      <c r="A16326" s="57">
        <v>71151312</v>
      </c>
      <c r="B16326" s="58" t="s">
        <v>8583</v>
      </c>
    </row>
    <row r="16327" spans="1:2" x14ac:dyDescent="0.25">
      <c r="A16327" s="57">
        <v>71151313</v>
      </c>
      <c r="B16327" s="58" t="s">
        <v>2670</v>
      </c>
    </row>
    <row r="16328" spans="1:2" x14ac:dyDescent="0.25">
      <c r="A16328" s="57">
        <v>71151314</v>
      </c>
      <c r="B16328" s="58" t="s">
        <v>18082</v>
      </c>
    </row>
    <row r="16329" spans="1:2" x14ac:dyDescent="0.25">
      <c r="A16329" s="57">
        <v>71151315</v>
      </c>
      <c r="B16329" s="58" t="s">
        <v>4830</v>
      </c>
    </row>
    <row r="16330" spans="1:2" x14ac:dyDescent="0.25">
      <c r="A16330" s="57">
        <v>71151401</v>
      </c>
      <c r="B16330" s="58" t="s">
        <v>10364</v>
      </c>
    </row>
    <row r="16331" spans="1:2" x14ac:dyDescent="0.25">
      <c r="A16331" s="57">
        <v>71151402</v>
      </c>
      <c r="B16331" s="58" t="s">
        <v>5915</v>
      </c>
    </row>
    <row r="16332" spans="1:2" x14ac:dyDescent="0.25">
      <c r="A16332" s="57">
        <v>71151403</v>
      </c>
      <c r="B16332" s="58" t="s">
        <v>8270</v>
      </c>
    </row>
    <row r="16333" spans="1:2" x14ac:dyDescent="0.25">
      <c r="A16333" s="57">
        <v>71151404</v>
      </c>
      <c r="B16333" s="58" t="s">
        <v>10255</v>
      </c>
    </row>
    <row r="16334" spans="1:2" x14ac:dyDescent="0.25">
      <c r="A16334" s="57">
        <v>71151405</v>
      </c>
      <c r="B16334" s="58" t="s">
        <v>10687</v>
      </c>
    </row>
    <row r="16335" spans="1:2" x14ac:dyDescent="0.25">
      <c r="A16335" s="57">
        <v>71151406</v>
      </c>
      <c r="B16335" s="58" t="s">
        <v>13453</v>
      </c>
    </row>
    <row r="16336" spans="1:2" x14ac:dyDescent="0.25">
      <c r="A16336" s="57">
        <v>71161001</v>
      </c>
      <c r="B16336" s="58" t="s">
        <v>1543</v>
      </c>
    </row>
    <row r="16337" spans="1:2" x14ac:dyDescent="0.25">
      <c r="A16337" s="57">
        <v>71161002</v>
      </c>
      <c r="B16337" s="58" t="s">
        <v>6288</v>
      </c>
    </row>
    <row r="16338" spans="1:2" x14ac:dyDescent="0.25">
      <c r="A16338" s="57">
        <v>71161003</v>
      </c>
      <c r="B16338" s="58" t="s">
        <v>6559</v>
      </c>
    </row>
    <row r="16339" spans="1:2" x14ac:dyDescent="0.25">
      <c r="A16339" s="57">
        <v>71161004</v>
      </c>
      <c r="B16339" s="58" t="s">
        <v>9982</v>
      </c>
    </row>
    <row r="16340" spans="1:2" x14ac:dyDescent="0.25">
      <c r="A16340" s="57">
        <v>71161005</v>
      </c>
      <c r="B16340" s="58" t="s">
        <v>9240</v>
      </c>
    </row>
    <row r="16341" spans="1:2" x14ac:dyDescent="0.25">
      <c r="A16341" s="57">
        <v>71161006</v>
      </c>
      <c r="B16341" s="58" t="s">
        <v>17162</v>
      </c>
    </row>
    <row r="16342" spans="1:2" x14ac:dyDescent="0.25">
      <c r="A16342" s="57">
        <v>71161101</v>
      </c>
      <c r="B16342" s="58" t="s">
        <v>2665</v>
      </c>
    </row>
    <row r="16343" spans="1:2" x14ac:dyDescent="0.25">
      <c r="A16343" s="57">
        <v>71161102</v>
      </c>
      <c r="B16343" s="58" t="s">
        <v>15096</v>
      </c>
    </row>
    <row r="16344" spans="1:2" x14ac:dyDescent="0.25">
      <c r="A16344" s="57">
        <v>71161103</v>
      </c>
      <c r="B16344" s="58" t="s">
        <v>15617</v>
      </c>
    </row>
    <row r="16345" spans="1:2" x14ac:dyDescent="0.25">
      <c r="A16345" s="57">
        <v>71161104</v>
      </c>
      <c r="B16345" s="58" t="s">
        <v>17343</v>
      </c>
    </row>
    <row r="16346" spans="1:2" x14ac:dyDescent="0.25">
      <c r="A16346" s="57">
        <v>71161105</v>
      </c>
      <c r="B16346" s="58" t="s">
        <v>7335</v>
      </c>
    </row>
    <row r="16347" spans="1:2" x14ac:dyDescent="0.25">
      <c r="A16347" s="57">
        <v>71161106</v>
      </c>
      <c r="B16347" s="58" t="s">
        <v>4105</v>
      </c>
    </row>
    <row r="16348" spans="1:2" x14ac:dyDescent="0.25">
      <c r="A16348" s="57">
        <v>71161107</v>
      </c>
      <c r="B16348" s="58" t="s">
        <v>8180</v>
      </c>
    </row>
    <row r="16349" spans="1:2" x14ac:dyDescent="0.25">
      <c r="A16349" s="57">
        <v>71161109</v>
      </c>
      <c r="B16349" s="58" t="s">
        <v>10588</v>
      </c>
    </row>
    <row r="16350" spans="1:2" x14ac:dyDescent="0.25">
      <c r="A16350" s="57">
        <v>71161110</v>
      </c>
      <c r="B16350" s="58" t="s">
        <v>12914</v>
      </c>
    </row>
    <row r="16351" spans="1:2" x14ac:dyDescent="0.25">
      <c r="A16351" s="57">
        <v>71161111</v>
      </c>
      <c r="B16351" s="58" t="s">
        <v>1880</v>
      </c>
    </row>
    <row r="16352" spans="1:2" x14ac:dyDescent="0.25">
      <c r="A16352" s="57">
        <v>71161201</v>
      </c>
      <c r="B16352" s="58" t="s">
        <v>14157</v>
      </c>
    </row>
    <row r="16353" spans="1:2" x14ac:dyDescent="0.25">
      <c r="A16353" s="57">
        <v>71161202</v>
      </c>
      <c r="B16353" s="58" t="s">
        <v>2188</v>
      </c>
    </row>
    <row r="16354" spans="1:2" x14ac:dyDescent="0.25">
      <c r="A16354" s="57">
        <v>71161203</v>
      </c>
      <c r="B16354" s="58" t="s">
        <v>6681</v>
      </c>
    </row>
    <row r="16355" spans="1:2" x14ac:dyDescent="0.25">
      <c r="A16355" s="57">
        <v>71161204</v>
      </c>
      <c r="B16355" s="58" t="s">
        <v>8673</v>
      </c>
    </row>
    <row r="16356" spans="1:2" x14ac:dyDescent="0.25">
      <c r="A16356" s="57">
        <v>71161205</v>
      </c>
      <c r="B16356" s="58" t="s">
        <v>10472</v>
      </c>
    </row>
    <row r="16357" spans="1:2" x14ac:dyDescent="0.25">
      <c r="A16357" s="57">
        <v>71161206</v>
      </c>
      <c r="B16357" s="58" t="s">
        <v>8156</v>
      </c>
    </row>
    <row r="16358" spans="1:2" x14ac:dyDescent="0.25">
      <c r="A16358" s="57">
        <v>71161301</v>
      </c>
      <c r="B16358" s="58" t="s">
        <v>4909</v>
      </c>
    </row>
    <row r="16359" spans="1:2" x14ac:dyDescent="0.25">
      <c r="A16359" s="57">
        <v>71161302</v>
      </c>
      <c r="B16359" s="58" t="s">
        <v>1075</v>
      </c>
    </row>
    <row r="16360" spans="1:2" x14ac:dyDescent="0.25">
      <c r="A16360" s="57">
        <v>71161303</v>
      </c>
      <c r="B16360" s="58" t="s">
        <v>14256</v>
      </c>
    </row>
    <row r="16361" spans="1:2" x14ac:dyDescent="0.25">
      <c r="A16361" s="57">
        <v>71161304</v>
      </c>
      <c r="B16361" s="58" t="s">
        <v>6196</v>
      </c>
    </row>
    <row r="16362" spans="1:2" x14ac:dyDescent="0.25">
      <c r="A16362" s="57">
        <v>71161305</v>
      </c>
      <c r="B16362" s="58" t="s">
        <v>5414</v>
      </c>
    </row>
    <row r="16363" spans="1:2" x14ac:dyDescent="0.25">
      <c r="A16363" s="57">
        <v>71161306</v>
      </c>
      <c r="B16363" s="58" t="s">
        <v>12484</v>
      </c>
    </row>
    <row r="16364" spans="1:2" x14ac:dyDescent="0.25">
      <c r="A16364" s="57">
        <v>71161307</v>
      </c>
      <c r="B16364" s="58" t="s">
        <v>4408</v>
      </c>
    </row>
    <row r="16365" spans="1:2" x14ac:dyDescent="0.25">
      <c r="A16365" s="57">
        <v>71161308</v>
      </c>
      <c r="B16365" s="58" t="s">
        <v>16769</v>
      </c>
    </row>
    <row r="16366" spans="1:2" x14ac:dyDescent="0.25">
      <c r="A16366" s="57">
        <v>71161402</v>
      </c>
      <c r="B16366" s="58" t="s">
        <v>5157</v>
      </c>
    </row>
    <row r="16367" spans="1:2" x14ac:dyDescent="0.25">
      <c r="A16367" s="57">
        <v>71161403</v>
      </c>
      <c r="B16367" s="58" t="s">
        <v>13171</v>
      </c>
    </row>
    <row r="16368" spans="1:2" x14ac:dyDescent="0.25">
      <c r="A16368" s="57">
        <v>71161405</v>
      </c>
      <c r="B16368" s="58" t="s">
        <v>8509</v>
      </c>
    </row>
    <row r="16369" spans="1:2" x14ac:dyDescent="0.25">
      <c r="A16369" s="57">
        <v>71161407</v>
      </c>
      <c r="B16369" s="58" t="s">
        <v>5316</v>
      </c>
    </row>
    <row r="16370" spans="1:2" x14ac:dyDescent="0.25">
      <c r="A16370" s="57">
        <v>71161408</v>
      </c>
      <c r="B16370" s="58" t="s">
        <v>10698</v>
      </c>
    </row>
    <row r="16371" spans="1:2" x14ac:dyDescent="0.25">
      <c r="A16371" s="57">
        <v>71161409</v>
      </c>
      <c r="B16371" s="58" t="s">
        <v>15284</v>
      </c>
    </row>
    <row r="16372" spans="1:2" x14ac:dyDescent="0.25">
      <c r="A16372" s="57">
        <v>71161410</v>
      </c>
      <c r="B16372" s="58" t="s">
        <v>10254</v>
      </c>
    </row>
    <row r="16373" spans="1:2" x14ac:dyDescent="0.25">
      <c r="A16373" s="57">
        <v>71161411</v>
      </c>
      <c r="B16373" s="58" t="s">
        <v>10705</v>
      </c>
    </row>
    <row r="16374" spans="1:2" x14ac:dyDescent="0.25">
      <c r="A16374" s="57">
        <v>71161412</v>
      </c>
      <c r="B16374" s="58" t="s">
        <v>15972</v>
      </c>
    </row>
    <row r="16375" spans="1:2" x14ac:dyDescent="0.25">
      <c r="A16375" s="57">
        <v>71161413</v>
      </c>
      <c r="B16375" s="58" t="s">
        <v>18192</v>
      </c>
    </row>
    <row r="16376" spans="1:2" x14ac:dyDescent="0.25">
      <c r="A16376" s="57">
        <v>71161501</v>
      </c>
      <c r="B16376" s="58" t="s">
        <v>5130</v>
      </c>
    </row>
    <row r="16377" spans="1:2" x14ac:dyDescent="0.25">
      <c r="A16377" s="57">
        <v>71161502</v>
      </c>
      <c r="B16377" s="58" t="s">
        <v>5203</v>
      </c>
    </row>
    <row r="16378" spans="1:2" x14ac:dyDescent="0.25">
      <c r="A16378" s="57">
        <v>71161503</v>
      </c>
      <c r="B16378" s="58" t="s">
        <v>1302</v>
      </c>
    </row>
    <row r="16379" spans="1:2" x14ac:dyDescent="0.25">
      <c r="A16379" s="57">
        <v>71161504</v>
      </c>
      <c r="B16379" s="58" t="s">
        <v>15002</v>
      </c>
    </row>
    <row r="16380" spans="1:2" x14ac:dyDescent="0.25">
      <c r="A16380" s="57">
        <v>71161505</v>
      </c>
      <c r="B16380" s="58" t="s">
        <v>2808</v>
      </c>
    </row>
    <row r="16381" spans="1:2" x14ac:dyDescent="0.25">
      <c r="A16381" s="57">
        <v>72101501</v>
      </c>
      <c r="B16381" s="58" t="s">
        <v>5202</v>
      </c>
    </row>
    <row r="16382" spans="1:2" x14ac:dyDescent="0.25">
      <c r="A16382" s="57">
        <v>72101502</v>
      </c>
      <c r="B16382" s="58" t="s">
        <v>13008</v>
      </c>
    </row>
    <row r="16383" spans="1:2" x14ac:dyDescent="0.25">
      <c r="A16383" s="57">
        <v>72101503</v>
      </c>
      <c r="B16383" s="58" t="s">
        <v>4679</v>
      </c>
    </row>
    <row r="16384" spans="1:2" x14ac:dyDescent="0.25">
      <c r="A16384" s="57">
        <v>72101504</v>
      </c>
      <c r="B16384" s="58" t="s">
        <v>10304</v>
      </c>
    </row>
    <row r="16385" spans="1:2" x14ac:dyDescent="0.25">
      <c r="A16385" s="57">
        <v>72101505</v>
      </c>
      <c r="B16385" s="58" t="s">
        <v>17827</v>
      </c>
    </row>
    <row r="16386" spans="1:2" x14ac:dyDescent="0.25">
      <c r="A16386" s="57">
        <v>72101506</v>
      </c>
      <c r="B16386" s="58" t="s">
        <v>11104</v>
      </c>
    </row>
    <row r="16387" spans="1:2" x14ac:dyDescent="0.25">
      <c r="A16387" s="57">
        <v>72101601</v>
      </c>
      <c r="B16387" s="58" t="s">
        <v>11319</v>
      </c>
    </row>
    <row r="16388" spans="1:2" x14ac:dyDescent="0.25">
      <c r="A16388" s="57">
        <v>72101602</v>
      </c>
      <c r="B16388" s="58" t="s">
        <v>6110</v>
      </c>
    </row>
    <row r="16389" spans="1:2" x14ac:dyDescent="0.25">
      <c r="A16389" s="57">
        <v>72101603</v>
      </c>
      <c r="B16389" s="58" t="s">
        <v>5164</v>
      </c>
    </row>
    <row r="16390" spans="1:2" x14ac:dyDescent="0.25">
      <c r="A16390" s="57">
        <v>72101604</v>
      </c>
      <c r="B16390" s="58" t="s">
        <v>11908</v>
      </c>
    </row>
    <row r="16391" spans="1:2" x14ac:dyDescent="0.25">
      <c r="A16391" s="57">
        <v>72101605</v>
      </c>
      <c r="B16391" s="58" t="s">
        <v>18332</v>
      </c>
    </row>
    <row r="16392" spans="1:2" x14ac:dyDescent="0.25">
      <c r="A16392" s="57">
        <v>72101606</v>
      </c>
      <c r="B16392" s="58" t="s">
        <v>18623</v>
      </c>
    </row>
    <row r="16393" spans="1:2" x14ac:dyDescent="0.25">
      <c r="A16393" s="57">
        <v>72101607</v>
      </c>
      <c r="B16393" s="58" t="s">
        <v>12199</v>
      </c>
    </row>
    <row r="16394" spans="1:2" x14ac:dyDescent="0.25">
      <c r="A16394" s="57">
        <v>72101701</v>
      </c>
      <c r="B16394" s="58" t="s">
        <v>7418</v>
      </c>
    </row>
    <row r="16395" spans="1:2" x14ac:dyDescent="0.25">
      <c r="A16395" s="57">
        <v>72101702</v>
      </c>
      <c r="B16395" s="58" t="s">
        <v>6867</v>
      </c>
    </row>
    <row r="16396" spans="1:2" x14ac:dyDescent="0.25">
      <c r="A16396" s="57">
        <v>72101703</v>
      </c>
      <c r="B16396" s="58" t="s">
        <v>13689</v>
      </c>
    </row>
    <row r="16397" spans="1:2" x14ac:dyDescent="0.25">
      <c r="A16397" s="57">
        <v>72101704</v>
      </c>
      <c r="B16397" s="58" t="s">
        <v>5170</v>
      </c>
    </row>
    <row r="16398" spans="1:2" x14ac:dyDescent="0.25">
      <c r="A16398" s="57">
        <v>72101801</v>
      </c>
      <c r="B16398" s="58" t="s">
        <v>2632</v>
      </c>
    </row>
    <row r="16399" spans="1:2" x14ac:dyDescent="0.25">
      <c r="A16399" s="57">
        <v>72101802</v>
      </c>
      <c r="B16399" s="58" t="s">
        <v>16115</v>
      </c>
    </row>
    <row r="16400" spans="1:2" x14ac:dyDescent="0.25">
      <c r="A16400" s="57">
        <v>72101803</v>
      </c>
      <c r="B16400" s="58" t="s">
        <v>15655</v>
      </c>
    </row>
    <row r="16401" spans="1:2" x14ac:dyDescent="0.25">
      <c r="A16401" s="57">
        <v>72101901</v>
      </c>
      <c r="B16401" s="58" t="s">
        <v>4054</v>
      </c>
    </row>
    <row r="16402" spans="1:2" x14ac:dyDescent="0.25">
      <c r="A16402" s="57">
        <v>72101902</v>
      </c>
      <c r="B16402" s="58" t="s">
        <v>12346</v>
      </c>
    </row>
    <row r="16403" spans="1:2" x14ac:dyDescent="0.25">
      <c r="A16403" s="57">
        <v>72101903</v>
      </c>
      <c r="B16403" s="58" t="s">
        <v>7266</v>
      </c>
    </row>
    <row r="16404" spans="1:2" x14ac:dyDescent="0.25">
      <c r="A16404" s="57">
        <v>72102001</v>
      </c>
      <c r="B16404" s="58" t="s">
        <v>7427</v>
      </c>
    </row>
    <row r="16405" spans="1:2" x14ac:dyDescent="0.25">
      <c r="A16405" s="57">
        <v>72102002</v>
      </c>
      <c r="B16405" s="58" t="s">
        <v>7361</v>
      </c>
    </row>
    <row r="16406" spans="1:2" x14ac:dyDescent="0.25">
      <c r="A16406" s="57">
        <v>72102003</v>
      </c>
      <c r="B16406" s="58" t="s">
        <v>12378</v>
      </c>
    </row>
    <row r="16407" spans="1:2" x14ac:dyDescent="0.25">
      <c r="A16407" s="57">
        <v>72102004</v>
      </c>
      <c r="B16407" s="58" t="s">
        <v>10640</v>
      </c>
    </row>
    <row r="16408" spans="1:2" x14ac:dyDescent="0.25">
      <c r="A16408" s="57">
        <v>72102005</v>
      </c>
      <c r="B16408" s="58" t="s">
        <v>1562</v>
      </c>
    </row>
    <row r="16409" spans="1:2" x14ac:dyDescent="0.25">
      <c r="A16409" s="57">
        <v>72102006</v>
      </c>
      <c r="B16409" s="58" t="s">
        <v>10519</v>
      </c>
    </row>
    <row r="16410" spans="1:2" x14ac:dyDescent="0.25">
      <c r="A16410" s="57">
        <v>72102101</v>
      </c>
      <c r="B16410" s="58" t="s">
        <v>16118</v>
      </c>
    </row>
    <row r="16411" spans="1:2" x14ac:dyDescent="0.25">
      <c r="A16411" s="57">
        <v>72102102</v>
      </c>
      <c r="B16411" s="58" t="s">
        <v>12062</v>
      </c>
    </row>
    <row r="16412" spans="1:2" x14ac:dyDescent="0.25">
      <c r="A16412" s="57">
        <v>72102103</v>
      </c>
      <c r="B16412" s="58" t="s">
        <v>3162</v>
      </c>
    </row>
    <row r="16413" spans="1:2" x14ac:dyDescent="0.25">
      <c r="A16413" s="57">
        <v>72102104</v>
      </c>
      <c r="B16413" s="58" t="s">
        <v>17196</v>
      </c>
    </row>
    <row r="16414" spans="1:2" x14ac:dyDescent="0.25">
      <c r="A16414" s="57">
        <v>72102105</v>
      </c>
      <c r="B16414" s="58" t="s">
        <v>5179</v>
      </c>
    </row>
    <row r="16415" spans="1:2" x14ac:dyDescent="0.25">
      <c r="A16415" s="57">
        <v>72102106</v>
      </c>
      <c r="B16415" s="58" t="s">
        <v>9484</v>
      </c>
    </row>
    <row r="16416" spans="1:2" x14ac:dyDescent="0.25">
      <c r="A16416" s="57">
        <v>72102201</v>
      </c>
      <c r="B16416" s="58" t="s">
        <v>3961</v>
      </c>
    </row>
    <row r="16417" spans="1:2" x14ac:dyDescent="0.25">
      <c r="A16417" s="57">
        <v>72102202</v>
      </c>
      <c r="B16417" s="58" t="s">
        <v>11632</v>
      </c>
    </row>
    <row r="16418" spans="1:2" x14ac:dyDescent="0.25">
      <c r="A16418" s="57">
        <v>72102203</v>
      </c>
      <c r="B16418" s="58" t="s">
        <v>18776</v>
      </c>
    </row>
    <row r="16419" spans="1:2" x14ac:dyDescent="0.25">
      <c r="A16419" s="57">
        <v>72102204</v>
      </c>
      <c r="B16419" s="58" t="s">
        <v>5585</v>
      </c>
    </row>
    <row r="16420" spans="1:2" x14ac:dyDescent="0.25">
      <c r="A16420" s="57">
        <v>72102205</v>
      </c>
      <c r="B16420" s="58" t="s">
        <v>3911</v>
      </c>
    </row>
    <row r="16421" spans="1:2" x14ac:dyDescent="0.25">
      <c r="A16421" s="57">
        <v>72102206</v>
      </c>
      <c r="B16421" s="58" t="s">
        <v>8261</v>
      </c>
    </row>
    <row r="16422" spans="1:2" x14ac:dyDescent="0.25">
      <c r="A16422" s="57">
        <v>72102207</v>
      </c>
      <c r="B16422" s="58" t="s">
        <v>10670</v>
      </c>
    </row>
    <row r="16423" spans="1:2" x14ac:dyDescent="0.25">
      <c r="A16423" s="57">
        <v>72102208</v>
      </c>
      <c r="B16423" s="58" t="s">
        <v>8603</v>
      </c>
    </row>
    <row r="16424" spans="1:2" x14ac:dyDescent="0.25">
      <c r="A16424" s="57">
        <v>72102209</v>
      </c>
      <c r="B16424" s="58" t="s">
        <v>9868</v>
      </c>
    </row>
    <row r="16425" spans="1:2" x14ac:dyDescent="0.25">
      <c r="A16425" s="57">
        <v>72102301</v>
      </c>
      <c r="B16425" s="58" t="s">
        <v>2678</v>
      </c>
    </row>
    <row r="16426" spans="1:2" x14ac:dyDescent="0.25">
      <c r="A16426" s="57">
        <v>72102302</v>
      </c>
      <c r="B16426" s="58" t="s">
        <v>12769</v>
      </c>
    </row>
    <row r="16427" spans="1:2" x14ac:dyDescent="0.25">
      <c r="A16427" s="57">
        <v>72102303</v>
      </c>
      <c r="B16427" s="58" t="s">
        <v>9268</v>
      </c>
    </row>
    <row r="16428" spans="1:2" x14ac:dyDescent="0.25">
      <c r="A16428" s="57">
        <v>72102304</v>
      </c>
      <c r="B16428" s="58" t="s">
        <v>2551</v>
      </c>
    </row>
    <row r="16429" spans="1:2" x14ac:dyDescent="0.25">
      <c r="A16429" s="57">
        <v>72102305</v>
      </c>
      <c r="B16429" s="58" t="s">
        <v>18125</v>
      </c>
    </row>
    <row r="16430" spans="1:2" x14ac:dyDescent="0.25">
      <c r="A16430" s="57">
        <v>72102401</v>
      </c>
      <c r="B16430" s="58" t="s">
        <v>2631</v>
      </c>
    </row>
    <row r="16431" spans="1:2" x14ac:dyDescent="0.25">
      <c r="A16431" s="57">
        <v>72102402</v>
      </c>
      <c r="B16431" s="58" t="s">
        <v>15761</v>
      </c>
    </row>
    <row r="16432" spans="1:2" x14ac:dyDescent="0.25">
      <c r="A16432" s="57">
        <v>72102403</v>
      </c>
      <c r="B16432" s="58" t="s">
        <v>8133</v>
      </c>
    </row>
    <row r="16433" spans="1:2" x14ac:dyDescent="0.25">
      <c r="A16433" s="57">
        <v>72102404</v>
      </c>
      <c r="B16433" s="58" t="s">
        <v>15139</v>
      </c>
    </row>
    <row r="16434" spans="1:2" x14ac:dyDescent="0.25">
      <c r="A16434" s="57">
        <v>72102405</v>
      </c>
      <c r="B16434" s="58" t="s">
        <v>380</v>
      </c>
    </row>
    <row r="16435" spans="1:2" x14ac:dyDescent="0.25">
      <c r="A16435" s="57">
        <v>72102501</v>
      </c>
      <c r="B16435" s="58" t="s">
        <v>9555</v>
      </c>
    </row>
    <row r="16436" spans="1:2" x14ac:dyDescent="0.25">
      <c r="A16436" s="57">
        <v>72102502</v>
      </c>
      <c r="B16436" s="58" t="s">
        <v>10682</v>
      </c>
    </row>
    <row r="16437" spans="1:2" x14ac:dyDescent="0.25">
      <c r="A16437" s="57">
        <v>72102503</v>
      </c>
      <c r="B16437" s="58" t="s">
        <v>15543</v>
      </c>
    </row>
    <row r="16438" spans="1:2" x14ac:dyDescent="0.25">
      <c r="A16438" s="57">
        <v>72102504</v>
      </c>
      <c r="B16438" s="58" t="s">
        <v>3980</v>
      </c>
    </row>
    <row r="16439" spans="1:2" x14ac:dyDescent="0.25">
      <c r="A16439" s="57">
        <v>72102505</v>
      </c>
      <c r="B16439" s="58" t="s">
        <v>11126</v>
      </c>
    </row>
    <row r="16440" spans="1:2" x14ac:dyDescent="0.25">
      <c r="A16440" s="57">
        <v>72102506</v>
      </c>
      <c r="B16440" s="58" t="s">
        <v>8682</v>
      </c>
    </row>
    <row r="16441" spans="1:2" x14ac:dyDescent="0.25">
      <c r="A16441" s="57">
        <v>72102507</v>
      </c>
      <c r="B16441" s="58" t="s">
        <v>10653</v>
      </c>
    </row>
    <row r="16442" spans="1:2" x14ac:dyDescent="0.25">
      <c r="A16442" s="57">
        <v>72102508</v>
      </c>
      <c r="B16442" s="58" t="s">
        <v>10301</v>
      </c>
    </row>
    <row r="16443" spans="1:2" x14ac:dyDescent="0.25">
      <c r="A16443" s="57">
        <v>72102601</v>
      </c>
      <c r="B16443" s="58" t="s">
        <v>6789</v>
      </c>
    </row>
    <row r="16444" spans="1:2" x14ac:dyDescent="0.25">
      <c r="A16444" s="57">
        <v>72102602</v>
      </c>
      <c r="B16444" s="58" t="s">
        <v>4406</v>
      </c>
    </row>
    <row r="16445" spans="1:2" x14ac:dyDescent="0.25">
      <c r="A16445" s="57">
        <v>72102701</v>
      </c>
      <c r="B16445" s="58" t="s">
        <v>12895</v>
      </c>
    </row>
    <row r="16446" spans="1:2" x14ac:dyDescent="0.25">
      <c r="A16446" s="57">
        <v>72102702</v>
      </c>
      <c r="B16446" s="58" t="s">
        <v>14291</v>
      </c>
    </row>
    <row r="16447" spans="1:2" x14ac:dyDescent="0.25">
      <c r="A16447" s="57">
        <v>72102703</v>
      </c>
      <c r="B16447" s="58" t="s">
        <v>15279</v>
      </c>
    </row>
    <row r="16448" spans="1:2" x14ac:dyDescent="0.25">
      <c r="A16448" s="57">
        <v>72102801</v>
      </c>
      <c r="B16448" s="58" t="s">
        <v>891</v>
      </c>
    </row>
    <row r="16449" spans="1:2" x14ac:dyDescent="0.25">
      <c r="A16449" s="57">
        <v>72102802</v>
      </c>
      <c r="B16449" s="58" t="s">
        <v>5</v>
      </c>
    </row>
    <row r="16450" spans="1:2" x14ac:dyDescent="0.25">
      <c r="A16450" s="57">
        <v>72102901</v>
      </c>
      <c r="B16450" s="58" t="s">
        <v>14728</v>
      </c>
    </row>
    <row r="16451" spans="1:2" x14ac:dyDescent="0.25">
      <c r="A16451" s="57">
        <v>72102902</v>
      </c>
      <c r="B16451" s="58" t="s">
        <v>6257</v>
      </c>
    </row>
    <row r="16452" spans="1:2" x14ac:dyDescent="0.25">
      <c r="A16452" s="57">
        <v>72102903</v>
      </c>
      <c r="B16452" s="58" t="s">
        <v>6664</v>
      </c>
    </row>
    <row r="16453" spans="1:2" x14ac:dyDescent="0.25">
      <c r="A16453" s="57">
        <v>72102904</v>
      </c>
      <c r="B16453" s="58" t="s">
        <v>793</v>
      </c>
    </row>
    <row r="16454" spans="1:2" x14ac:dyDescent="0.25">
      <c r="A16454" s="57">
        <v>72102905</v>
      </c>
      <c r="B16454" s="58" t="s">
        <v>6108</v>
      </c>
    </row>
    <row r="16455" spans="1:2" x14ac:dyDescent="0.25">
      <c r="A16455" s="57">
        <v>72103001</v>
      </c>
      <c r="B16455" s="58" t="s">
        <v>17505</v>
      </c>
    </row>
    <row r="16456" spans="1:2" x14ac:dyDescent="0.25">
      <c r="A16456" s="57">
        <v>72103002</v>
      </c>
      <c r="B16456" s="58" t="s">
        <v>15867</v>
      </c>
    </row>
    <row r="16457" spans="1:2" x14ac:dyDescent="0.25">
      <c r="A16457" s="57">
        <v>72103003</v>
      </c>
      <c r="B16457" s="58" t="s">
        <v>7072</v>
      </c>
    </row>
    <row r="16458" spans="1:2" x14ac:dyDescent="0.25">
      <c r="A16458" s="57">
        <v>72103004</v>
      </c>
      <c r="B16458" s="58" t="s">
        <v>5841</v>
      </c>
    </row>
    <row r="16459" spans="1:2" x14ac:dyDescent="0.25">
      <c r="A16459" s="57">
        <v>72131501</v>
      </c>
      <c r="B16459" s="58" t="s">
        <v>11158</v>
      </c>
    </row>
    <row r="16460" spans="1:2" x14ac:dyDescent="0.25">
      <c r="A16460" s="57">
        <v>72131502</v>
      </c>
      <c r="B16460" s="58" t="s">
        <v>13045</v>
      </c>
    </row>
    <row r="16461" spans="1:2" x14ac:dyDescent="0.25">
      <c r="A16461" s="57">
        <v>72131601</v>
      </c>
      <c r="B16461" s="58" t="s">
        <v>2206</v>
      </c>
    </row>
    <row r="16462" spans="1:2" x14ac:dyDescent="0.25">
      <c r="A16462" s="57">
        <v>72131701</v>
      </c>
      <c r="B16462" s="58" t="s">
        <v>12760</v>
      </c>
    </row>
    <row r="16463" spans="1:2" x14ac:dyDescent="0.25">
      <c r="A16463" s="57">
        <v>72131702</v>
      </c>
      <c r="B16463" s="58" t="s">
        <v>146</v>
      </c>
    </row>
    <row r="16464" spans="1:2" x14ac:dyDescent="0.25">
      <c r="A16464" s="57">
        <v>73101501</v>
      </c>
      <c r="B16464" s="58" t="s">
        <v>14886</v>
      </c>
    </row>
    <row r="16465" spans="1:2" x14ac:dyDescent="0.25">
      <c r="A16465" s="57">
        <v>73101502</v>
      </c>
      <c r="B16465" s="58" t="s">
        <v>18813</v>
      </c>
    </row>
    <row r="16466" spans="1:2" x14ac:dyDescent="0.25">
      <c r="A16466" s="57">
        <v>73101503</v>
      </c>
      <c r="B16466" s="58" t="s">
        <v>9180</v>
      </c>
    </row>
    <row r="16467" spans="1:2" x14ac:dyDescent="0.25">
      <c r="A16467" s="57">
        <v>73101504</v>
      </c>
      <c r="B16467" s="58" t="s">
        <v>7356</v>
      </c>
    </row>
    <row r="16468" spans="1:2" x14ac:dyDescent="0.25">
      <c r="A16468" s="57">
        <v>73101505</v>
      </c>
      <c r="B16468" s="58" t="s">
        <v>18647</v>
      </c>
    </row>
    <row r="16469" spans="1:2" x14ac:dyDescent="0.25">
      <c r="A16469" s="57">
        <v>73101601</v>
      </c>
      <c r="B16469" s="58" t="s">
        <v>9064</v>
      </c>
    </row>
    <row r="16470" spans="1:2" x14ac:dyDescent="0.25">
      <c r="A16470" s="57">
        <v>73101602</v>
      </c>
      <c r="B16470" s="58" t="s">
        <v>665</v>
      </c>
    </row>
    <row r="16471" spans="1:2" x14ac:dyDescent="0.25">
      <c r="A16471" s="57">
        <v>73101603</v>
      </c>
      <c r="B16471" s="58" t="s">
        <v>1567</v>
      </c>
    </row>
    <row r="16472" spans="1:2" x14ac:dyDescent="0.25">
      <c r="A16472" s="57">
        <v>73101604</v>
      </c>
      <c r="B16472" s="58" t="s">
        <v>4039</v>
      </c>
    </row>
    <row r="16473" spans="1:2" x14ac:dyDescent="0.25">
      <c r="A16473" s="57">
        <v>73101605</v>
      </c>
      <c r="B16473" s="58" t="s">
        <v>14189</v>
      </c>
    </row>
    <row r="16474" spans="1:2" x14ac:dyDescent="0.25">
      <c r="A16474" s="57">
        <v>73101606</v>
      </c>
      <c r="B16474" s="58" t="s">
        <v>1427</v>
      </c>
    </row>
    <row r="16475" spans="1:2" x14ac:dyDescent="0.25">
      <c r="A16475" s="57">
        <v>73101607</v>
      </c>
      <c r="B16475" s="58" t="s">
        <v>11730</v>
      </c>
    </row>
    <row r="16476" spans="1:2" x14ac:dyDescent="0.25">
      <c r="A16476" s="57">
        <v>73101608</v>
      </c>
      <c r="B16476" s="58" t="s">
        <v>469</v>
      </c>
    </row>
    <row r="16477" spans="1:2" x14ac:dyDescent="0.25">
      <c r="A16477" s="57">
        <v>73101609</v>
      </c>
      <c r="B16477" s="58" t="s">
        <v>8269</v>
      </c>
    </row>
    <row r="16478" spans="1:2" x14ac:dyDescent="0.25">
      <c r="A16478" s="57">
        <v>73101610</v>
      </c>
      <c r="B16478" s="58" t="s">
        <v>1450</v>
      </c>
    </row>
    <row r="16479" spans="1:2" x14ac:dyDescent="0.25">
      <c r="A16479" s="57">
        <v>73101611</v>
      </c>
      <c r="B16479" s="58" t="s">
        <v>1321</v>
      </c>
    </row>
    <row r="16480" spans="1:2" x14ac:dyDescent="0.25">
      <c r="A16480" s="57">
        <v>73101612</v>
      </c>
      <c r="B16480" s="58" t="s">
        <v>11650</v>
      </c>
    </row>
    <row r="16481" spans="1:2" x14ac:dyDescent="0.25">
      <c r="A16481" s="57">
        <v>73101613</v>
      </c>
      <c r="B16481" s="58" t="s">
        <v>12120</v>
      </c>
    </row>
    <row r="16482" spans="1:2" x14ac:dyDescent="0.25">
      <c r="A16482" s="57">
        <v>73101614</v>
      </c>
      <c r="B16482" s="58" t="s">
        <v>5243</v>
      </c>
    </row>
    <row r="16483" spans="1:2" x14ac:dyDescent="0.25">
      <c r="A16483" s="57">
        <v>73101701</v>
      </c>
      <c r="B16483" s="58" t="s">
        <v>602</v>
      </c>
    </row>
    <row r="16484" spans="1:2" x14ac:dyDescent="0.25">
      <c r="A16484" s="57">
        <v>73101702</v>
      </c>
      <c r="B16484" s="58" t="s">
        <v>12406</v>
      </c>
    </row>
    <row r="16485" spans="1:2" x14ac:dyDescent="0.25">
      <c r="A16485" s="57">
        <v>73101703</v>
      </c>
      <c r="B16485" s="58" t="s">
        <v>1726</v>
      </c>
    </row>
    <row r="16486" spans="1:2" x14ac:dyDescent="0.25">
      <c r="A16486" s="57">
        <v>73101801</v>
      </c>
      <c r="B16486" s="58" t="s">
        <v>82</v>
      </c>
    </row>
    <row r="16487" spans="1:2" x14ac:dyDescent="0.25">
      <c r="A16487" s="57">
        <v>73101802</v>
      </c>
      <c r="B16487" s="58" t="s">
        <v>4995</v>
      </c>
    </row>
    <row r="16488" spans="1:2" x14ac:dyDescent="0.25">
      <c r="A16488" s="57">
        <v>73101901</v>
      </c>
      <c r="B16488" s="58" t="s">
        <v>17138</v>
      </c>
    </row>
    <row r="16489" spans="1:2" x14ac:dyDescent="0.25">
      <c r="A16489" s="57">
        <v>73101902</v>
      </c>
      <c r="B16489" s="58" t="s">
        <v>14935</v>
      </c>
    </row>
    <row r="16490" spans="1:2" x14ac:dyDescent="0.25">
      <c r="A16490" s="57">
        <v>73101903</v>
      </c>
      <c r="B16490" s="58" t="s">
        <v>13251</v>
      </c>
    </row>
    <row r="16491" spans="1:2" x14ac:dyDescent="0.25">
      <c r="A16491" s="57">
        <v>73111501</v>
      </c>
      <c r="B16491" s="58" t="s">
        <v>12237</v>
      </c>
    </row>
    <row r="16492" spans="1:2" x14ac:dyDescent="0.25">
      <c r="A16492" s="57">
        <v>73111502</v>
      </c>
      <c r="B16492" s="58" t="s">
        <v>9418</v>
      </c>
    </row>
    <row r="16493" spans="1:2" x14ac:dyDescent="0.25">
      <c r="A16493" s="57">
        <v>73111503</v>
      </c>
      <c r="B16493" s="58" t="s">
        <v>2992</v>
      </c>
    </row>
    <row r="16494" spans="1:2" x14ac:dyDescent="0.25">
      <c r="A16494" s="57">
        <v>73111504</v>
      </c>
      <c r="B16494" s="58" t="s">
        <v>17181</v>
      </c>
    </row>
    <row r="16495" spans="1:2" x14ac:dyDescent="0.25">
      <c r="A16495" s="57">
        <v>73111505</v>
      </c>
      <c r="B16495" s="58" t="s">
        <v>1832</v>
      </c>
    </row>
    <row r="16496" spans="1:2" x14ac:dyDescent="0.25">
      <c r="A16496" s="57">
        <v>73111506</v>
      </c>
      <c r="B16496" s="58" t="s">
        <v>16315</v>
      </c>
    </row>
    <row r="16497" spans="1:2" x14ac:dyDescent="0.25">
      <c r="A16497" s="57">
        <v>73111507</v>
      </c>
      <c r="B16497" s="58" t="s">
        <v>18540</v>
      </c>
    </row>
    <row r="16498" spans="1:2" x14ac:dyDescent="0.25">
      <c r="A16498" s="57">
        <v>73111601</v>
      </c>
      <c r="B16498" s="58" t="s">
        <v>3338</v>
      </c>
    </row>
    <row r="16499" spans="1:2" x14ac:dyDescent="0.25">
      <c r="A16499" s="57">
        <v>73111602</v>
      </c>
      <c r="B16499" s="58" t="s">
        <v>3812</v>
      </c>
    </row>
    <row r="16500" spans="1:2" x14ac:dyDescent="0.25">
      <c r="A16500" s="57">
        <v>73111603</v>
      </c>
      <c r="B16500" s="58" t="s">
        <v>6526</v>
      </c>
    </row>
    <row r="16501" spans="1:2" x14ac:dyDescent="0.25">
      <c r="A16501" s="57">
        <v>73111604</v>
      </c>
      <c r="B16501" s="58" t="s">
        <v>17708</v>
      </c>
    </row>
    <row r="16502" spans="1:2" x14ac:dyDescent="0.25">
      <c r="A16502" s="57">
        <v>73121501</v>
      </c>
      <c r="B16502" s="58" t="s">
        <v>18826</v>
      </c>
    </row>
    <row r="16503" spans="1:2" x14ac:dyDescent="0.25">
      <c r="A16503" s="57">
        <v>73121502</v>
      </c>
      <c r="B16503" s="58" t="s">
        <v>3855</v>
      </c>
    </row>
    <row r="16504" spans="1:2" x14ac:dyDescent="0.25">
      <c r="A16504" s="57">
        <v>73121503</v>
      </c>
      <c r="B16504" s="58" t="s">
        <v>2347</v>
      </c>
    </row>
    <row r="16505" spans="1:2" x14ac:dyDescent="0.25">
      <c r="A16505" s="57">
        <v>73121504</v>
      </c>
      <c r="B16505" s="58" t="s">
        <v>17450</v>
      </c>
    </row>
    <row r="16506" spans="1:2" x14ac:dyDescent="0.25">
      <c r="A16506" s="57">
        <v>73121505</v>
      </c>
      <c r="B16506" s="58" t="s">
        <v>15737</v>
      </c>
    </row>
    <row r="16507" spans="1:2" x14ac:dyDescent="0.25">
      <c r="A16507" s="57">
        <v>73121506</v>
      </c>
      <c r="B16507" s="58" t="s">
        <v>8654</v>
      </c>
    </row>
    <row r="16508" spans="1:2" x14ac:dyDescent="0.25">
      <c r="A16508" s="57">
        <v>73121507</v>
      </c>
      <c r="B16508" s="58" t="s">
        <v>13897</v>
      </c>
    </row>
    <row r="16509" spans="1:2" x14ac:dyDescent="0.25">
      <c r="A16509" s="57">
        <v>73121508</v>
      </c>
      <c r="B16509" s="58" t="s">
        <v>7343</v>
      </c>
    </row>
    <row r="16510" spans="1:2" x14ac:dyDescent="0.25">
      <c r="A16510" s="57">
        <v>73121509</v>
      </c>
      <c r="B16510" s="58" t="s">
        <v>12585</v>
      </c>
    </row>
    <row r="16511" spans="1:2" x14ac:dyDescent="0.25">
      <c r="A16511" s="57">
        <v>73121601</v>
      </c>
      <c r="B16511" s="58" t="s">
        <v>12074</v>
      </c>
    </row>
    <row r="16512" spans="1:2" x14ac:dyDescent="0.25">
      <c r="A16512" s="57">
        <v>73121602</v>
      </c>
      <c r="B16512" s="58" t="s">
        <v>10468</v>
      </c>
    </row>
    <row r="16513" spans="1:2" x14ac:dyDescent="0.25">
      <c r="A16513" s="57">
        <v>73121603</v>
      </c>
      <c r="B16513" s="58" t="s">
        <v>17390</v>
      </c>
    </row>
    <row r="16514" spans="1:2" x14ac:dyDescent="0.25">
      <c r="A16514" s="57">
        <v>73121606</v>
      </c>
      <c r="B16514" s="58" t="s">
        <v>14027</v>
      </c>
    </row>
    <row r="16515" spans="1:2" x14ac:dyDescent="0.25">
      <c r="A16515" s="57">
        <v>73121607</v>
      </c>
      <c r="B16515" s="58" t="s">
        <v>17979</v>
      </c>
    </row>
    <row r="16516" spans="1:2" x14ac:dyDescent="0.25">
      <c r="A16516" s="57">
        <v>73121608</v>
      </c>
      <c r="B16516" s="58" t="s">
        <v>15725</v>
      </c>
    </row>
    <row r="16517" spans="1:2" x14ac:dyDescent="0.25">
      <c r="A16517" s="57">
        <v>73121610</v>
      </c>
      <c r="B16517" s="58" t="s">
        <v>10468</v>
      </c>
    </row>
    <row r="16518" spans="1:2" x14ac:dyDescent="0.25">
      <c r="A16518" s="57">
        <v>73121611</v>
      </c>
      <c r="B16518" s="58" t="s">
        <v>18581</v>
      </c>
    </row>
    <row r="16519" spans="1:2" x14ac:dyDescent="0.25">
      <c r="A16519" s="57">
        <v>73121612</v>
      </c>
      <c r="B16519" s="58" t="s">
        <v>17612</v>
      </c>
    </row>
    <row r="16520" spans="1:2" x14ac:dyDescent="0.25">
      <c r="A16520" s="57">
        <v>73121613</v>
      </c>
      <c r="B16520" s="58" t="s">
        <v>7343</v>
      </c>
    </row>
    <row r="16521" spans="1:2" x14ac:dyDescent="0.25">
      <c r="A16521" s="57">
        <v>73121801</v>
      </c>
      <c r="B16521" s="58" t="s">
        <v>1998</v>
      </c>
    </row>
    <row r="16522" spans="1:2" x14ac:dyDescent="0.25">
      <c r="A16522" s="57">
        <v>73121802</v>
      </c>
      <c r="B16522" s="58" t="s">
        <v>1491</v>
      </c>
    </row>
    <row r="16523" spans="1:2" x14ac:dyDescent="0.25">
      <c r="A16523" s="57">
        <v>73121803</v>
      </c>
      <c r="B16523" s="58" t="s">
        <v>8438</v>
      </c>
    </row>
    <row r="16524" spans="1:2" x14ac:dyDescent="0.25">
      <c r="A16524" s="57">
        <v>73121804</v>
      </c>
      <c r="B16524" s="58" t="s">
        <v>11516</v>
      </c>
    </row>
    <row r="16525" spans="1:2" x14ac:dyDescent="0.25">
      <c r="A16525" s="57">
        <v>73121805</v>
      </c>
      <c r="B16525" s="58" t="s">
        <v>16908</v>
      </c>
    </row>
    <row r="16526" spans="1:2" x14ac:dyDescent="0.25">
      <c r="A16526" s="57">
        <v>73121806</v>
      </c>
      <c r="B16526" s="58" t="s">
        <v>6892</v>
      </c>
    </row>
    <row r="16527" spans="1:2" x14ac:dyDescent="0.25">
      <c r="A16527" s="57">
        <v>73121807</v>
      </c>
      <c r="B16527" s="58" t="s">
        <v>6201</v>
      </c>
    </row>
    <row r="16528" spans="1:2" x14ac:dyDescent="0.25">
      <c r="A16528" s="57">
        <v>73131501</v>
      </c>
      <c r="B16528" s="58" t="s">
        <v>8389</v>
      </c>
    </row>
    <row r="16529" spans="1:2" x14ac:dyDescent="0.25">
      <c r="A16529" s="57">
        <v>73131502</v>
      </c>
      <c r="B16529" s="58" t="s">
        <v>5607</v>
      </c>
    </row>
    <row r="16530" spans="1:2" x14ac:dyDescent="0.25">
      <c r="A16530" s="57">
        <v>73131503</v>
      </c>
      <c r="B16530" s="58" t="s">
        <v>13732</v>
      </c>
    </row>
    <row r="16531" spans="1:2" x14ac:dyDescent="0.25">
      <c r="A16531" s="57">
        <v>73131504</v>
      </c>
      <c r="B16531" s="58" t="s">
        <v>4252</v>
      </c>
    </row>
    <row r="16532" spans="1:2" x14ac:dyDescent="0.25">
      <c r="A16532" s="57">
        <v>73131505</v>
      </c>
      <c r="B16532" s="58" t="s">
        <v>18168</v>
      </c>
    </row>
    <row r="16533" spans="1:2" x14ac:dyDescent="0.25">
      <c r="A16533" s="57">
        <v>73131506</v>
      </c>
      <c r="B16533" s="58" t="s">
        <v>12617</v>
      </c>
    </row>
    <row r="16534" spans="1:2" x14ac:dyDescent="0.25">
      <c r="A16534" s="57">
        <v>73131507</v>
      </c>
      <c r="B16534" s="58" t="s">
        <v>14545</v>
      </c>
    </row>
    <row r="16535" spans="1:2" x14ac:dyDescent="0.25">
      <c r="A16535" s="57">
        <v>73131508</v>
      </c>
      <c r="B16535" s="58" t="s">
        <v>6773</v>
      </c>
    </row>
    <row r="16536" spans="1:2" x14ac:dyDescent="0.25">
      <c r="A16536" s="57">
        <v>73131601</v>
      </c>
      <c r="B16536" s="58" t="s">
        <v>12350</v>
      </c>
    </row>
    <row r="16537" spans="1:2" x14ac:dyDescent="0.25">
      <c r="A16537" s="57">
        <v>73131602</v>
      </c>
      <c r="B16537" s="58" t="s">
        <v>1376</v>
      </c>
    </row>
    <row r="16538" spans="1:2" x14ac:dyDescent="0.25">
      <c r="A16538" s="57">
        <v>73131603</v>
      </c>
      <c r="B16538" s="58" t="s">
        <v>16078</v>
      </c>
    </row>
    <row r="16539" spans="1:2" x14ac:dyDescent="0.25">
      <c r="A16539" s="57">
        <v>73131604</v>
      </c>
      <c r="B16539" s="58" t="s">
        <v>7433</v>
      </c>
    </row>
    <row r="16540" spans="1:2" x14ac:dyDescent="0.25">
      <c r="A16540" s="57">
        <v>73131605</v>
      </c>
      <c r="B16540" s="58" t="s">
        <v>11642</v>
      </c>
    </row>
    <row r="16541" spans="1:2" x14ac:dyDescent="0.25">
      <c r="A16541" s="57">
        <v>73131606</v>
      </c>
      <c r="B16541" s="58" t="s">
        <v>4907</v>
      </c>
    </row>
    <row r="16542" spans="1:2" x14ac:dyDescent="0.25">
      <c r="A16542" s="57">
        <v>73131607</v>
      </c>
      <c r="B16542" s="58" t="s">
        <v>13559</v>
      </c>
    </row>
    <row r="16543" spans="1:2" x14ac:dyDescent="0.25">
      <c r="A16543" s="57">
        <v>73131608</v>
      </c>
      <c r="B16543" s="58" t="s">
        <v>13906</v>
      </c>
    </row>
    <row r="16544" spans="1:2" x14ac:dyDescent="0.25">
      <c r="A16544" s="57">
        <v>73131701</v>
      </c>
      <c r="B16544" s="58" t="s">
        <v>16935</v>
      </c>
    </row>
    <row r="16545" spans="1:2" x14ac:dyDescent="0.25">
      <c r="A16545" s="57">
        <v>73131702</v>
      </c>
      <c r="B16545" s="58" t="s">
        <v>11187</v>
      </c>
    </row>
    <row r="16546" spans="1:2" x14ac:dyDescent="0.25">
      <c r="A16546" s="57">
        <v>73131703</v>
      </c>
      <c r="B16546" s="58" t="s">
        <v>8262</v>
      </c>
    </row>
    <row r="16547" spans="1:2" x14ac:dyDescent="0.25">
      <c r="A16547" s="57">
        <v>73131801</v>
      </c>
      <c r="B16547" s="58" t="s">
        <v>17787</v>
      </c>
    </row>
    <row r="16548" spans="1:2" x14ac:dyDescent="0.25">
      <c r="A16548" s="57">
        <v>73131802</v>
      </c>
      <c r="B16548" s="58" t="s">
        <v>5163</v>
      </c>
    </row>
    <row r="16549" spans="1:2" x14ac:dyDescent="0.25">
      <c r="A16549" s="57">
        <v>73131803</v>
      </c>
      <c r="B16549" s="58" t="s">
        <v>10111</v>
      </c>
    </row>
    <row r="16550" spans="1:2" x14ac:dyDescent="0.25">
      <c r="A16550" s="57">
        <v>73131804</v>
      </c>
      <c r="B16550" s="58" t="s">
        <v>7783</v>
      </c>
    </row>
    <row r="16551" spans="1:2" x14ac:dyDescent="0.25">
      <c r="A16551" s="57">
        <v>73131902</v>
      </c>
      <c r="B16551" s="58" t="s">
        <v>12603</v>
      </c>
    </row>
    <row r="16552" spans="1:2" x14ac:dyDescent="0.25">
      <c r="A16552" s="57">
        <v>73131903</v>
      </c>
      <c r="B16552" s="58" t="s">
        <v>1758</v>
      </c>
    </row>
    <row r="16553" spans="1:2" x14ac:dyDescent="0.25">
      <c r="A16553" s="57">
        <v>73131904</v>
      </c>
      <c r="B16553" s="58" t="s">
        <v>3229</v>
      </c>
    </row>
    <row r="16554" spans="1:2" x14ac:dyDescent="0.25">
      <c r="A16554" s="57">
        <v>73131905</v>
      </c>
      <c r="B16554" s="58" t="s">
        <v>4547</v>
      </c>
    </row>
    <row r="16555" spans="1:2" x14ac:dyDescent="0.25">
      <c r="A16555" s="57">
        <v>73131906</v>
      </c>
      <c r="B16555" s="58" t="s">
        <v>9986</v>
      </c>
    </row>
    <row r="16556" spans="1:2" x14ac:dyDescent="0.25">
      <c r="A16556" s="57">
        <v>73141501</v>
      </c>
      <c r="B16556" s="58" t="s">
        <v>2404</v>
      </c>
    </row>
    <row r="16557" spans="1:2" x14ac:dyDescent="0.25">
      <c r="A16557" s="57">
        <v>73141502</v>
      </c>
      <c r="B16557" s="58" t="s">
        <v>9791</v>
      </c>
    </row>
    <row r="16558" spans="1:2" x14ac:dyDescent="0.25">
      <c r="A16558" s="57">
        <v>73141503</v>
      </c>
      <c r="B16558" s="58" t="s">
        <v>7555</v>
      </c>
    </row>
    <row r="16559" spans="1:2" x14ac:dyDescent="0.25">
      <c r="A16559" s="57">
        <v>73141504</v>
      </c>
      <c r="B16559" s="58" t="s">
        <v>2510</v>
      </c>
    </row>
    <row r="16560" spans="1:2" x14ac:dyDescent="0.25">
      <c r="A16560" s="57">
        <v>73141505</v>
      </c>
      <c r="B16560" s="58" t="s">
        <v>6920</v>
      </c>
    </row>
    <row r="16561" spans="1:2" x14ac:dyDescent="0.25">
      <c r="A16561" s="57">
        <v>73141506</v>
      </c>
      <c r="B16561" s="58" t="s">
        <v>10222</v>
      </c>
    </row>
    <row r="16562" spans="1:2" x14ac:dyDescent="0.25">
      <c r="A16562" s="57">
        <v>73141507</v>
      </c>
      <c r="B16562" s="58" t="s">
        <v>18115</v>
      </c>
    </row>
    <row r="16563" spans="1:2" x14ac:dyDescent="0.25">
      <c r="A16563" s="57">
        <v>73141508</v>
      </c>
      <c r="B16563" s="58" t="s">
        <v>18472</v>
      </c>
    </row>
    <row r="16564" spans="1:2" x14ac:dyDescent="0.25">
      <c r="A16564" s="57">
        <v>73141601</v>
      </c>
      <c r="B16564" s="58" t="s">
        <v>9588</v>
      </c>
    </row>
    <row r="16565" spans="1:2" x14ac:dyDescent="0.25">
      <c r="A16565" s="57">
        <v>73141602</v>
      </c>
      <c r="B16565" s="58" t="s">
        <v>3260</v>
      </c>
    </row>
    <row r="16566" spans="1:2" x14ac:dyDescent="0.25">
      <c r="A16566" s="57">
        <v>73141701</v>
      </c>
      <c r="B16566" s="58" t="s">
        <v>15717</v>
      </c>
    </row>
    <row r="16567" spans="1:2" x14ac:dyDescent="0.25">
      <c r="A16567" s="57">
        <v>73141702</v>
      </c>
      <c r="B16567" s="58" t="s">
        <v>4562</v>
      </c>
    </row>
    <row r="16568" spans="1:2" x14ac:dyDescent="0.25">
      <c r="A16568" s="57">
        <v>73141703</v>
      </c>
      <c r="B16568" s="58" t="s">
        <v>18711</v>
      </c>
    </row>
    <row r="16569" spans="1:2" x14ac:dyDescent="0.25">
      <c r="A16569" s="57">
        <v>73141704</v>
      </c>
      <c r="B16569" s="58" t="s">
        <v>9781</v>
      </c>
    </row>
    <row r="16570" spans="1:2" x14ac:dyDescent="0.25">
      <c r="A16570" s="57">
        <v>73141705</v>
      </c>
      <c r="B16570" s="58" t="s">
        <v>14549</v>
      </c>
    </row>
    <row r="16571" spans="1:2" x14ac:dyDescent="0.25">
      <c r="A16571" s="57">
        <v>73141706</v>
      </c>
      <c r="B16571" s="58" t="s">
        <v>7665</v>
      </c>
    </row>
    <row r="16572" spans="1:2" x14ac:dyDescent="0.25">
      <c r="A16572" s="57">
        <v>73141707</v>
      </c>
      <c r="B16572" s="58" t="s">
        <v>1813</v>
      </c>
    </row>
    <row r="16573" spans="1:2" x14ac:dyDescent="0.25">
      <c r="A16573" s="57">
        <v>73141708</v>
      </c>
      <c r="B16573" s="58" t="s">
        <v>11381</v>
      </c>
    </row>
    <row r="16574" spans="1:2" x14ac:dyDescent="0.25">
      <c r="A16574" s="57">
        <v>73141709</v>
      </c>
      <c r="B16574" s="58" t="s">
        <v>9958</v>
      </c>
    </row>
    <row r="16575" spans="1:2" x14ac:dyDescent="0.25">
      <c r="A16575" s="57">
        <v>73141710</v>
      </c>
      <c r="B16575" s="58" t="s">
        <v>5229</v>
      </c>
    </row>
    <row r="16576" spans="1:2" x14ac:dyDescent="0.25">
      <c r="A16576" s="57">
        <v>73141711</v>
      </c>
      <c r="B16576" s="58" t="s">
        <v>16191</v>
      </c>
    </row>
    <row r="16577" spans="1:2" x14ac:dyDescent="0.25">
      <c r="A16577" s="57">
        <v>73141712</v>
      </c>
      <c r="B16577" s="58" t="s">
        <v>16803</v>
      </c>
    </row>
    <row r="16578" spans="1:2" x14ac:dyDescent="0.25">
      <c r="A16578" s="57">
        <v>73141713</v>
      </c>
      <c r="B16578" s="58" t="s">
        <v>14688</v>
      </c>
    </row>
    <row r="16579" spans="1:2" x14ac:dyDescent="0.25">
      <c r="A16579" s="57">
        <v>73141714</v>
      </c>
      <c r="B16579" s="58" t="s">
        <v>546</v>
      </c>
    </row>
    <row r="16580" spans="1:2" x14ac:dyDescent="0.25">
      <c r="A16580" s="57">
        <v>73141715</v>
      </c>
      <c r="B16580" s="58" t="s">
        <v>6794</v>
      </c>
    </row>
    <row r="16581" spans="1:2" x14ac:dyDescent="0.25">
      <c r="A16581" s="57">
        <v>73151501</v>
      </c>
      <c r="B16581" s="58" t="s">
        <v>3631</v>
      </c>
    </row>
    <row r="16582" spans="1:2" x14ac:dyDescent="0.25">
      <c r="A16582" s="57">
        <v>73151502</v>
      </c>
      <c r="B16582" s="58" t="s">
        <v>6185</v>
      </c>
    </row>
    <row r="16583" spans="1:2" x14ac:dyDescent="0.25">
      <c r="A16583" s="57">
        <v>73151601</v>
      </c>
      <c r="B16583" s="58" t="s">
        <v>15694</v>
      </c>
    </row>
    <row r="16584" spans="1:2" x14ac:dyDescent="0.25">
      <c r="A16584" s="57">
        <v>73151602</v>
      </c>
      <c r="B16584" s="58" t="s">
        <v>5517</v>
      </c>
    </row>
    <row r="16585" spans="1:2" x14ac:dyDescent="0.25">
      <c r="A16585" s="57">
        <v>73151603</v>
      </c>
      <c r="B16585" s="58" t="s">
        <v>167</v>
      </c>
    </row>
    <row r="16586" spans="1:2" x14ac:dyDescent="0.25">
      <c r="A16586" s="57">
        <v>73151604</v>
      </c>
      <c r="B16586" s="58" t="s">
        <v>0</v>
      </c>
    </row>
    <row r="16587" spans="1:2" x14ac:dyDescent="0.25">
      <c r="A16587" s="57">
        <v>73151605</v>
      </c>
      <c r="B16587" s="58" t="s">
        <v>17105</v>
      </c>
    </row>
    <row r="16588" spans="1:2" x14ac:dyDescent="0.25">
      <c r="A16588" s="57">
        <v>73151606</v>
      </c>
      <c r="B16588" s="58" t="s">
        <v>14078</v>
      </c>
    </row>
    <row r="16589" spans="1:2" x14ac:dyDescent="0.25">
      <c r="A16589" s="57">
        <v>73151607</v>
      </c>
      <c r="B16589" s="58" t="s">
        <v>14571</v>
      </c>
    </row>
    <row r="16590" spans="1:2" x14ac:dyDescent="0.25">
      <c r="A16590" s="57">
        <v>73151701</v>
      </c>
      <c r="B16590" s="58" t="s">
        <v>15953</v>
      </c>
    </row>
    <row r="16591" spans="1:2" x14ac:dyDescent="0.25">
      <c r="A16591" s="57">
        <v>73151702</v>
      </c>
      <c r="B16591" s="58" t="s">
        <v>16132</v>
      </c>
    </row>
    <row r="16592" spans="1:2" x14ac:dyDescent="0.25">
      <c r="A16592" s="57">
        <v>73151703</v>
      </c>
      <c r="B16592" s="58" t="s">
        <v>17480</v>
      </c>
    </row>
    <row r="16593" spans="1:2" x14ac:dyDescent="0.25">
      <c r="A16593" s="57">
        <v>73151801</v>
      </c>
      <c r="B16593" s="58" t="s">
        <v>13067</v>
      </c>
    </row>
    <row r="16594" spans="1:2" x14ac:dyDescent="0.25">
      <c r="A16594" s="57">
        <v>73151802</v>
      </c>
      <c r="B16594" s="58" t="s">
        <v>12990</v>
      </c>
    </row>
    <row r="16595" spans="1:2" x14ac:dyDescent="0.25">
      <c r="A16595" s="57">
        <v>73151803</v>
      </c>
      <c r="B16595" s="58" t="s">
        <v>5405</v>
      </c>
    </row>
    <row r="16596" spans="1:2" x14ac:dyDescent="0.25">
      <c r="A16596" s="57">
        <v>73151804</v>
      </c>
      <c r="B16596" s="58" t="s">
        <v>5749</v>
      </c>
    </row>
    <row r="16597" spans="1:2" x14ac:dyDescent="0.25">
      <c r="A16597" s="57">
        <v>73151805</v>
      </c>
      <c r="B16597" s="58" t="s">
        <v>15998</v>
      </c>
    </row>
    <row r="16598" spans="1:2" x14ac:dyDescent="0.25">
      <c r="A16598" s="57">
        <v>73151901</v>
      </c>
      <c r="B16598" s="58" t="s">
        <v>10619</v>
      </c>
    </row>
    <row r="16599" spans="1:2" x14ac:dyDescent="0.25">
      <c r="A16599" s="57">
        <v>73151902</v>
      </c>
      <c r="B16599" s="58" t="s">
        <v>9264</v>
      </c>
    </row>
    <row r="16600" spans="1:2" x14ac:dyDescent="0.25">
      <c r="A16600" s="57">
        <v>73151903</v>
      </c>
      <c r="B16600" s="58" t="s">
        <v>9231</v>
      </c>
    </row>
    <row r="16601" spans="1:2" x14ac:dyDescent="0.25">
      <c r="A16601" s="57">
        <v>73151904</v>
      </c>
      <c r="B16601" s="58" t="s">
        <v>10890</v>
      </c>
    </row>
    <row r="16602" spans="1:2" x14ac:dyDescent="0.25">
      <c r="A16602" s="57">
        <v>73151905</v>
      </c>
      <c r="B16602" s="58" t="s">
        <v>8863</v>
      </c>
    </row>
    <row r="16603" spans="1:2" x14ac:dyDescent="0.25">
      <c r="A16603" s="57">
        <v>73151906</v>
      </c>
      <c r="B16603" s="58" t="s">
        <v>7109</v>
      </c>
    </row>
    <row r="16604" spans="1:2" x14ac:dyDescent="0.25">
      <c r="A16604" s="57">
        <v>73151907</v>
      </c>
      <c r="B16604" s="58" t="s">
        <v>8884</v>
      </c>
    </row>
    <row r="16605" spans="1:2" x14ac:dyDescent="0.25">
      <c r="A16605" s="57">
        <v>73152001</v>
      </c>
      <c r="B16605" s="58" t="s">
        <v>13025</v>
      </c>
    </row>
    <row r="16606" spans="1:2" x14ac:dyDescent="0.25">
      <c r="A16606" s="57">
        <v>73152002</v>
      </c>
      <c r="B16606" s="58" t="s">
        <v>17426</v>
      </c>
    </row>
    <row r="16607" spans="1:2" x14ac:dyDescent="0.25">
      <c r="A16607" s="57">
        <v>73152003</v>
      </c>
      <c r="B16607" s="58" t="s">
        <v>9940</v>
      </c>
    </row>
    <row r="16608" spans="1:2" x14ac:dyDescent="0.25">
      <c r="A16608" s="57">
        <v>73152004</v>
      </c>
      <c r="B16608" s="58" t="s">
        <v>10142</v>
      </c>
    </row>
    <row r="16609" spans="1:2" x14ac:dyDescent="0.25">
      <c r="A16609" s="57">
        <v>73152101</v>
      </c>
      <c r="B16609" s="58" t="s">
        <v>13480</v>
      </c>
    </row>
    <row r="16610" spans="1:2" x14ac:dyDescent="0.25">
      <c r="A16610" s="57">
        <v>73152102</v>
      </c>
      <c r="B16610" s="58" t="s">
        <v>11731</v>
      </c>
    </row>
    <row r="16611" spans="1:2" x14ac:dyDescent="0.25">
      <c r="A16611" s="57">
        <v>73161501</v>
      </c>
      <c r="B16611" s="58" t="s">
        <v>11878</v>
      </c>
    </row>
    <row r="16612" spans="1:2" x14ac:dyDescent="0.25">
      <c r="A16612" s="57">
        <v>73161502</v>
      </c>
      <c r="B16612" s="58" t="s">
        <v>9295</v>
      </c>
    </row>
    <row r="16613" spans="1:2" x14ac:dyDescent="0.25">
      <c r="A16613" s="57">
        <v>73161503</v>
      </c>
      <c r="B16613" s="58" t="s">
        <v>7813</v>
      </c>
    </row>
    <row r="16614" spans="1:2" x14ac:dyDescent="0.25">
      <c r="A16614" s="57">
        <v>73161504</v>
      </c>
      <c r="B16614" s="58" t="s">
        <v>11686</v>
      </c>
    </row>
    <row r="16615" spans="1:2" x14ac:dyDescent="0.25">
      <c r="A16615" s="57">
        <v>73161505</v>
      </c>
      <c r="B16615" s="58" t="s">
        <v>14765</v>
      </c>
    </row>
    <row r="16616" spans="1:2" x14ac:dyDescent="0.25">
      <c r="A16616" s="57">
        <v>73161506</v>
      </c>
      <c r="B16616" s="58" t="s">
        <v>10586</v>
      </c>
    </row>
    <row r="16617" spans="1:2" x14ac:dyDescent="0.25">
      <c r="A16617" s="57">
        <v>73161507</v>
      </c>
      <c r="B16617" s="58" t="s">
        <v>8492</v>
      </c>
    </row>
    <row r="16618" spans="1:2" x14ac:dyDescent="0.25">
      <c r="A16618" s="57">
        <v>73161508</v>
      </c>
      <c r="B16618" s="58" t="s">
        <v>12766</v>
      </c>
    </row>
    <row r="16619" spans="1:2" x14ac:dyDescent="0.25">
      <c r="A16619" s="57">
        <v>73161509</v>
      </c>
      <c r="B16619" s="58" t="s">
        <v>12588</v>
      </c>
    </row>
    <row r="16620" spans="1:2" x14ac:dyDescent="0.25">
      <c r="A16620" s="57">
        <v>73161510</v>
      </c>
      <c r="B16620" s="58" t="s">
        <v>9050</v>
      </c>
    </row>
    <row r="16621" spans="1:2" x14ac:dyDescent="0.25">
      <c r="A16621" s="57">
        <v>73161511</v>
      </c>
      <c r="B16621" s="58" t="s">
        <v>775</v>
      </c>
    </row>
    <row r="16622" spans="1:2" x14ac:dyDescent="0.25">
      <c r="A16622" s="57">
        <v>73161512</v>
      </c>
      <c r="B16622" s="58" t="s">
        <v>5345</v>
      </c>
    </row>
    <row r="16623" spans="1:2" x14ac:dyDescent="0.25">
      <c r="A16623" s="57">
        <v>73161513</v>
      </c>
      <c r="B16623" s="58" t="s">
        <v>847</v>
      </c>
    </row>
    <row r="16624" spans="1:2" x14ac:dyDescent="0.25">
      <c r="A16624" s="57">
        <v>73161514</v>
      </c>
      <c r="B16624" s="58" t="s">
        <v>15447</v>
      </c>
    </row>
    <row r="16625" spans="1:2" x14ac:dyDescent="0.25">
      <c r="A16625" s="57">
        <v>73161515</v>
      </c>
      <c r="B16625" s="58" t="s">
        <v>7229</v>
      </c>
    </row>
    <row r="16626" spans="1:2" x14ac:dyDescent="0.25">
      <c r="A16626" s="57">
        <v>73161516</v>
      </c>
      <c r="B16626" s="58" t="s">
        <v>2706</v>
      </c>
    </row>
    <row r="16627" spans="1:2" x14ac:dyDescent="0.25">
      <c r="A16627" s="57">
        <v>73161517</v>
      </c>
      <c r="B16627" s="58" t="s">
        <v>3630</v>
      </c>
    </row>
    <row r="16628" spans="1:2" x14ac:dyDescent="0.25">
      <c r="A16628" s="57">
        <v>73161518</v>
      </c>
      <c r="B16628" s="58" t="s">
        <v>6763</v>
      </c>
    </row>
    <row r="16629" spans="1:2" x14ac:dyDescent="0.25">
      <c r="A16629" s="57">
        <v>73161519</v>
      </c>
      <c r="B16629" s="58" t="s">
        <v>9010</v>
      </c>
    </row>
    <row r="16630" spans="1:2" x14ac:dyDescent="0.25">
      <c r="A16630" s="57">
        <v>73161601</v>
      </c>
      <c r="B16630" s="58" t="s">
        <v>17406</v>
      </c>
    </row>
    <row r="16631" spans="1:2" x14ac:dyDescent="0.25">
      <c r="A16631" s="57">
        <v>73161602</v>
      </c>
      <c r="B16631" s="58" t="s">
        <v>441</v>
      </c>
    </row>
    <row r="16632" spans="1:2" x14ac:dyDescent="0.25">
      <c r="A16632" s="57">
        <v>73161603</v>
      </c>
      <c r="B16632" s="58" t="s">
        <v>8761</v>
      </c>
    </row>
    <row r="16633" spans="1:2" x14ac:dyDescent="0.25">
      <c r="A16633" s="57">
        <v>73161604</v>
      </c>
      <c r="B16633" s="58" t="s">
        <v>10569</v>
      </c>
    </row>
    <row r="16634" spans="1:2" x14ac:dyDescent="0.25">
      <c r="A16634" s="57">
        <v>73161605</v>
      </c>
      <c r="B16634" s="58" t="s">
        <v>14985</v>
      </c>
    </row>
    <row r="16635" spans="1:2" x14ac:dyDescent="0.25">
      <c r="A16635" s="57">
        <v>73161606</v>
      </c>
      <c r="B16635" s="58" t="s">
        <v>11093</v>
      </c>
    </row>
    <row r="16636" spans="1:2" x14ac:dyDescent="0.25">
      <c r="A16636" s="57">
        <v>73161607</v>
      </c>
      <c r="B16636" s="58" t="s">
        <v>15671</v>
      </c>
    </row>
    <row r="16637" spans="1:2" x14ac:dyDescent="0.25">
      <c r="A16637" s="57">
        <v>73171501</v>
      </c>
      <c r="B16637" s="58" t="s">
        <v>14812</v>
      </c>
    </row>
    <row r="16638" spans="1:2" x14ac:dyDescent="0.25">
      <c r="A16638" s="57">
        <v>73171502</v>
      </c>
      <c r="B16638" s="58" t="s">
        <v>11204</v>
      </c>
    </row>
    <row r="16639" spans="1:2" x14ac:dyDescent="0.25">
      <c r="A16639" s="57">
        <v>73171503</v>
      </c>
      <c r="B16639" s="58" t="s">
        <v>3902</v>
      </c>
    </row>
    <row r="16640" spans="1:2" x14ac:dyDescent="0.25">
      <c r="A16640" s="57">
        <v>73171504</v>
      </c>
      <c r="B16640" s="58" t="s">
        <v>7034</v>
      </c>
    </row>
    <row r="16641" spans="1:2" x14ac:dyDescent="0.25">
      <c r="A16641" s="57">
        <v>73171505</v>
      </c>
      <c r="B16641" s="58" t="s">
        <v>9466</v>
      </c>
    </row>
    <row r="16642" spans="1:2" x14ac:dyDescent="0.25">
      <c r="A16642" s="57">
        <v>73171506</v>
      </c>
      <c r="B16642" s="58" t="s">
        <v>17964</v>
      </c>
    </row>
    <row r="16643" spans="1:2" x14ac:dyDescent="0.25">
      <c r="A16643" s="57">
        <v>73171507</v>
      </c>
      <c r="B16643" s="58" t="s">
        <v>13002</v>
      </c>
    </row>
    <row r="16644" spans="1:2" x14ac:dyDescent="0.25">
      <c r="A16644" s="57">
        <v>73171508</v>
      </c>
      <c r="B16644" s="58" t="s">
        <v>13000</v>
      </c>
    </row>
    <row r="16645" spans="1:2" x14ac:dyDescent="0.25">
      <c r="A16645" s="57">
        <v>73171510</v>
      </c>
      <c r="B16645" s="58" t="s">
        <v>2046</v>
      </c>
    </row>
    <row r="16646" spans="1:2" x14ac:dyDescent="0.25">
      <c r="A16646" s="57">
        <v>73171511</v>
      </c>
      <c r="B16646" s="58" t="s">
        <v>1502</v>
      </c>
    </row>
    <row r="16647" spans="1:2" x14ac:dyDescent="0.25">
      <c r="A16647" s="57">
        <v>73171512</v>
      </c>
      <c r="B16647" s="58" t="s">
        <v>437</v>
      </c>
    </row>
    <row r="16648" spans="1:2" x14ac:dyDescent="0.25">
      <c r="A16648" s="57">
        <v>73171601</v>
      </c>
      <c r="B16648" s="58" t="s">
        <v>18197</v>
      </c>
    </row>
    <row r="16649" spans="1:2" x14ac:dyDescent="0.25">
      <c r="A16649" s="57">
        <v>73171602</v>
      </c>
      <c r="B16649" s="58" t="s">
        <v>1401</v>
      </c>
    </row>
    <row r="16650" spans="1:2" x14ac:dyDescent="0.25">
      <c r="A16650" s="57">
        <v>73171603</v>
      </c>
      <c r="B16650" s="58" t="s">
        <v>16012</v>
      </c>
    </row>
    <row r="16651" spans="1:2" x14ac:dyDescent="0.25">
      <c r="A16651" s="57">
        <v>73171604</v>
      </c>
      <c r="B16651" s="58" t="s">
        <v>9027</v>
      </c>
    </row>
    <row r="16652" spans="1:2" x14ac:dyDescent="0.25">
      <c r="A16652" s="57">
        <v>73171605</v>
      </c>
      <c r="B16652" s="58" t="s">
        <v>13777</v>
      </c>
    </row>
    <row r="16653" spans="1:2" x14ac:dyDescent="0.25">
      <c r="A16653" s="57">
        <v>73181001</v>
      </c>
      <c r="B16653" s="58" t="s">
        <v>18506</v>
      </c>
    </row>
    <row r="16654" spans="1:2" x14ac:dyDescent="0.25">
      <c r="A16654" s="57">
        <v>73181002</v>
      </c>
      <c r="B16654" s="58" t="s">
        <v>13046</v>
      </c>
    </row>
    <row r="16655" spans="1:2" x14ac:dyDescent="0.25">
      <c r="A16655" s="57">
        <v>73181003</v>
      </c>
      <c r="B16655" s="58" t="s">
        <v>11990</v>
      </c>
    </row>
    <row r="16656" spans="1:2" x14ac:dyDescent="0.25">
      <c r="A16656" s="57">
        <v>73181004</v>
      </c>
      <c r="B16656" s="58" t="s">
        <v>3872</v>
      </c>
    </row>
    <row r="16657" spans="1:2" x14ac:dyDescent="0.25">
      <c r="A16657" s="57">
        <v>73181005</v>
      </c>
      <c r="B16657" s="58" t="s">
        <v>7554</v>
      </c>
    </row>
    <row r="16658" spans="1:2" x14ac:dyDescent="0.25">
      <c r="A16658" s="57">
        <v>73181006</v>
      </c>
      <c r="B16658" s="58" t="s">
        <v>14350</v>
      </c>
    </row>
    <row r="16659" spans="1:2" x14ac:dyDescent="0.25">
      <c r="A16659" s="57">
        <v>73181007</v>
      </c>
      <c r="B16659" s="58" t="s">
        <v>15201</v>
      </c>
    </row>
    <row r="16660" spans="1:2" x14ac:dyDescent="0.25">
      <c r="A16660" s="57">
        <v>73181008</v>
      </c>
      <c r="B16660" s="58" t="s">
        <v>8899</v>
      </c>
    </row>
    <row r="16661" spans="1:2" x14ac:dyDescent="0.25">
      <c r="A16661" s="57">
        <v>73181009</v>
      </c>
      <c r="B16661" s="58" t="s">
        <v>10929</v>
      </c>
    </row>
    <row r="16662" spans="1:2" x14ac:dyDescent="0.25">
      <c r="A16662" s="57">
        <v>73181010</v>
      </c>
      <c r="B16662" s="58" t="s">
        <v>18574</v>
      </c>
    </row>
    <row r="16663" spans="1:2" x14ac:dyDescent="0.25">
      <c r="A16663" s="57">
        <v>73181011</v>
      </c>
      <c r="B16663" s="58" t="s">
        <v>8417</v>
      </c>
    </row>
    <row r="16664" spans="1:2" x14ac:dyDescent="0.25">
      <c r="A16664" s="57">
        <v>73181012</v>
      </c>
      <c r="B16664" s="58" t="s">
        <v>4431</v>
      </c>
    </row>
    <row r="16665" spans="1:2" x14ac:dyDescent="0.25">
      <c r="A16665" s="57">
        <v>73181013</v>
      </c>
      <c r="B16665" s="58" t="s">
        <v>1744</v>
      </c>
    </row>
    <row r="16666" spans="1:2" x14ac:dyDescent="0.25">
      <c r="A16666" s="57">
        <v>73181014</v>
      </c>
      <c r="B16666" s="58" t="s">
        <v>3172</v>
      </c>
    </row>
    <row r="16667" spans="1:2" x14ac:dyDescent="0.25">
      <c r="A16667" s="57">
        <v>73181015</v>
      </c>
      <c r="B16667" s="58" t="s">
        <v>10796</v>
      </c>
    </row>
    <row r="16668" spans="1:2" x14ac:dyDescent="0.25">
      <c r="A16668" s="57">
        <v>73181016</v>
      </c>
      <c r="B16668" s="58" t="s">
        <v>11274</v>
      </c>
    </row>
    <row r="16669" spans="1:2" x14ac:dyDescent="0.25">
      <c r="A16669" s="57">
        <v>73181017</v>
      </c>
      <c r="B16669" s="58" t="s">
        <v>17463</v>
      </c>
    </row>
    <row r="16670" spans="1:2" x14ac:dyDescent="0.25">
      <c r="A16670" s="57">
        <v>73181018</v>
      </c>
      <c r="B16670" s="58" t="s">
        <v>11303</v>
      </c>
    </row>
    <row r="16671" spans="1:2" x14ac:dyDescent="0.25">
      <c r="A16671" s="57">
        <v>73181019</v>
      </c>
      <c r="B16671" s="58" t="s">
        <v>6102</v>
      </c>
    </row>
    <row r="16672" spans="1:2" x14ac:dyDescent="0.25">
      <c r="A16672" s="57">
        <v>73181020</v>
      </c>
      <c r="B16672" s="58" t="s">
        <v>11530</v>
      </c>
    </row>
    <row r="16673" spans="1:2" x14ac:dyDescent="0.25">
      <c r="A16673" s="57">
        <v>73181021</v>
      </c>
      <c r="B16673" s="58" t="s">
        <v>4431</v>
      </c>
    </row>
    <row r="16674" spans="1:2" x14ac:dyDescent="0.25">
      <c r="A16674" s="57">
        <v>73181022</v>
      </c>
      <c r="B16674" s="58" t="s">
        <v>13174</v>
      </c>
    </row>
    <row r="16675" spans="1:2" x14ac:dyDescent="0.25">
      <c r="A16675" s="57">
        <v>73181023</v>
      </c>
      <c r="B16675" s="58" t="s">
        <v>897</v>
      </c>
    </row>
    <row r="16676" spans="1:2" x14ac:dyDescent="0.25">
      <c r="A16676" s="57">
        <v>73181101</v>
      </c>
      <c r="B16676" s="58" t="s">
        <v>10973</v>
      </c>
    </row>
    <row r="16677" spans="1:2" x14ac:dyDescent="0.25">
      <c r="A16677" s="57">
        <v>73181102</v>
      </c>
      <c r="B16677" s="58" t="s">
        <v>5583</v>
      </c>
    </row>
    <row r="16678" spans="1:2" x14ac:dyDescent="0.25">
      <c r="A16678" s="57">
        <v>73181103</v>
      </c>
      <c r="B16678" s="58" t="s">
        <v>4312</v>
      </c>
    </row>
    <row r="16679" spans="1:2" x14ac:dyDescent="0.25">
      <c r="A16679" s="57">
        <v>73181104</v>
      </c>
      <c r="B16679" s="58" t="s">
        <v>11007</v>
      </c>
    </row>
    <row r="16680" spans="1:2" x14ac:dyDescent="0.25">
      <c r="A16680" s="57">
        <v>73181105</v>
      </c>
      <c r="B16680" s="58" t="s">
        <v>13024</v>
      </c>
    </row>
    <row r="16681" spans="1:2" x14ac:dyDescent="0.25">
      <c r="A16681" s="57">
        <v>73181106</v>
      </c>
      <c r="B16681" s="58" t="s">
        <v>1615</v>
      </c>
    </row>
    <row r="16682" spans="1:2" x14ac:dyDescent="0.25">
      <c r="A16682" s="57">
        <v>73181201</v>
      </c>
      <c r="B16682" s="58" t="s">
        <v>15454</v>
      </c>
    </row>
    <row r="16683" spans="1:2" x14ac:dyDescent="0.25">
      <c r="A16683" s="57">
        <v>73181202</v>
      </c>
      <c r="B16683" s="58" t="s">
        <v>3662</v>
      </c>
    </row>
    <row r="16684" spans="1:2" x14ac:dyDescent="0.25">
      <c r="A16684" s="57">
        <v>73181203</v>
      </c>
      <c r="B16684" s="58" t="s">
        <v>5341</v>
      </c>
    </row>
    <row r="16685" spans="1:2" x14ac:dyDescent="0.25">
      <c r="A16685" s="57">
        <v>73181204</v>
      </c>
      <c r="B16685" s="58" t="s">
        <v>17224</v>
      </c>
    </row>
    <row r="16686" spans="1:2" x14ac:dyDescent="0.25">
      <c r="A16686" s="57">
        <v>73181205</v>
      </c>
      <c r="B16686" s="58" t="s">
        <v>5327</v>
      </c>
    </row>
    <row r="16687" spans="1:2" x14ac:dyDescent="0.25">
      <c r="A16687" s="57">
        <v>73181206</v>
      </c>
      <c r="B16687" s="58" t="s">
        <v>15838</v>
      </c>
    </row>
    <row r="16688" spans="1:2" x14ac:dyDescent="0.25">
      <c r="A16688" s="57">
        <v>73181301</v>
      </c>
      <c r="B16688" s="58" t="s">
        <v>8393</v>
      </c>
    </row>
    <row r="16689" spans="1:2" x14ac:dyDescent="0.25">
      <c r="A16689" s="57">
        <v>73181302</v>
      </c>
      <c r="B16689" s="58" t="s">
        <v>17231</v>
      </c>
    </row>
    <row r="16690" spans="1:2" x14ac:dyDescent="0.25">
      <c r="A16690" s="57">
        <v>73181303</v>
      </c>
      <c r="B16690" s="58" t="s">
        <v>9072</v>
      </c>
    </row>
    <row r="16691" spans="1:2" x14ac:dyDescent="0.25">
      <c r="A16691" s="57">
        <v>73181304</v>
      </c>
      <c r="B16691" s="58" t="s">
        <v>5964</v>
      </c>
    </row>
    <row r="16692" spans="1:2" x14ac:dyDescent="0.25">
      <c r="A16692" s="57">
        <v>73181901</v>
      </c>
      <c r="B16692" s="58" t="s">
        <v>13212</v>
      </c>
    </row>
    <row r="16693" spans="1:2" x14ac:dyDescent="0.25">
      <c r="A16693" s="57">
        <v>73181902</v>
      </c>
      <c r="B16693" s="58" t="s">
        <v>5874</v>
      </c>
    </row>
    <row r="16694" spans="1:2" x14ac:dyDescent="0.25">
      <c r="A16694" s="57">
        <v>73181903</v>
      </c>
      <c r="B16694" s="58" t="s">
        <v>1520</v>
      </c>
    </row>
    <row r="16695" spans="1:2" x14ac:dyDescent="0.25">
      <c r="A16695" s="57">
        <v>73181904</v>
      </c>
      <c r="B16695" s="58" t="s">
        <v>1152</v>
      </c>
    </row>
    <row r="16696" spans="1:2" x14ac:dyDescent="0.25">
      <c r="A16696" s="57">
        <v>73181905</v>
      </c>
      <c r="B16696" s="58" t="s">
        <v>7137</v>
      </c>
    </row>
    <row r="16697" spans="1:2" x14ac:dyDescent="0.25">
      <c r="A16697" s="57">
        <v>73181906</v>
      </c>
      <c r="B16697" s="58" t="s">
        <v>927</v>
      </c>
    </row>
    <row r="16698" spans="1:2" x14ac:dyDescent="0.25">
      <c r="A16698" s="57">
        <v>73181907</v>
      </c>
      <c r="B16698" s="58" t="s">
        <v>11966</v>
      </c>
    </row>
    <row r="16699" spans="1:2" x14ac:dyDescent="0.25">
      <c r="A16699" s="57">
        <v>73181908</v>
      </c>
      <c r="B16699" s="58" t="s">
        <v>1293</v>
      </c>
    </row>
    <row r="16700" spans="1:2" x14ac:dyDescent="0.25">
      <c r="A16700" s="57">
        <v>76101501</v>
      </c>
      <c r="B16700" s="58" t="s">
        <v>8480</v>
      </c>
    </row>
    <row r="16701" spans="1:2" x14ac:dyDescent="0.25">
      <c r="A16701" s="57">
        <v>76101502</v>
      </c>
      <c r="B16701" s="58" t="s">
        <v>6973</v>
      </c>
    </row>
    <row r="16702" spans="1:2" x14ac:dyDescent="0.25">
      <c r="A16702" s="57">
        <v>76101503</v>
      </c>
      <c r="B16702" s="58" t="s">
        <v>3390</v>
      </c>
    </row>
    <row r="16703" spans="1:2" x14ac:dyDescent="0.25">
      <c r="A16703" s="57">
        <v>76101601</v>
      </c>
      <c r="B16703" s="58" t="s">
        <v>9883</v>
      </c>
    </row>
    <row r="16704" spans="1:2" x14ac:dyDescent="0.25">
      <c r="A16704" s="57">
        <v>76101602</v>
      </c>
      <c r="B16704" s="58" t="s">
        <v>17337</v>
      </c>
    </row>
    <row r="16705" spans="1:2" x14ac:dyDescent="0.25">
      <c r="A16705" s="57">
        <v>76111501</v>
      </c>
      <c r="B16705" s="58" t="s">
        <v>16447</v>
      </c>
    </row>
    <row r="16706" spans="1:2" x14ac:dyDescent="0.25">
      <c r="A16706" s="57">
        <v>76111503</v>
      </c>
      <c r="B16706" s="58" t="s">
        <v>11337</v>
      </c>
    </row>
    <row r="16707" spans="1:2" x14ac:dyDescent="0.25">
      <c r="A16707" s="57">
        <v>76111504</v>
      </c>
      <c r="B16707" s="58" t="s">
        <v>16712</v>
      </c>
    </row>
    <row r="16708" spans="1:2" x14ac:dyDescent="0.25">
      <c r="A16708" s="57">
        <v>76111505</v>
      </c>
      <c r="B16708" s="58" t="s">
        <v>9077</v>
      </c>
    </row>
    <row r="16709" spans="1:2" x14ac:dyDescent="0.25">
      <c r="A16709" s="57">
        <v>76111601</v>
      </c>
      <c r="B16709" s="58" t="s">
        <v>13216</v>
      </c>
    </row>
    <row r="16710" spans="1:2" x14ac:dyDescent="0.25">
      <c r="A16710" s="57">
        <v>76111602</v>
      </c>
      <c r="B16710" s="58" t="s">
        <v>16387</v>
      </c>
    </row>
    <row r="16711" spans="1:2" x14ac:dyDescent="0.25">
      <c r="A16711" s="57">
        <v>76111603</v>
      </c>
      <c r="B16711" s="58" t="s">
        <v>13825</v>
      </c>
    </row>
    <row r="16712" spans="1:2" x14ac:dyDescent="0.25">
      <c r="A16712" s="57">
        <v>76111604</v>
      </c>
      <c r="B16712" s="58" t="s">
        <v>2786</v>
      </c>
    </row>
    <row r="16713" spans="1:2" x14ac:dyDescent="0.25">
      <c r="A16713" s="57">
        <v>76111605</v>
      </c>
      <c r="B16713" s="58" t="s">
        <v>15940</v>
      </c>
    </row>
    <row r="16714" spans="1:2" x14ac:dyDescent="0.25">
      <c r="A16714" s="57">
        <v>76111701</v>
      </c>
      <c r="B16714" s="58" t="s">
        <v>13931</v>
      </c>
    </row>
    <row r="16715" spans="1:2" x14ac:dyDescent="0.25">
      <c r="A16715" s="57">
        <v>76111702</v>
      </c>
      <c r="B16715" s="58" t="s">
        <v>5520</v>
      </c>
    </row>
    <row r="16716" spans="1:2" x14ac:dyDescent="0.25">
      <c r="A16716" s="57">
        <v>76111801</v>
      </c>
      <c r="B16716" s="58" t="s">
        <v>13708</v>
      </c>
    </row>
    <row r="16717" spans="1:2" x14ac:dyDescent="0.25">
      <c r="A16717" s="57">
        <v>76121501</v>
      </c>
      <c r="B16717" s="58" t="s">
        <v>7105</v>
      </c>
    </row>
    <row r="16718" spans="1:2" x14ac:dyDescent="0.25">
      <c r="A16718" s="57">
        <v>76121502</v>
      </c>
      <c r="B16718" s="58" t="s">
        <v>3095</v>
      </c>
    </row>
    <row r="16719" spans="1:2" x14ac:dyDescent="0.25">
      <c r="A16719" s="57">
        <v>76121503</v>
      </c>
      <c r="B16719" s="58" t="s">
        <v>10534</v>
      </c>
    </row>
    <row r="16720" spans="1:2" x14ac:dyDescent="0.25">
      <c r="A16720" s="57">
        <v>76121601</v>
      </c>
      <c r="B16720" s="58" t="s">
        <v>15514</v>
      </c>
    </row>
    <row r="16721" spans="1:2" x14ac:dyDescent="0.25">
      <c r="A16721" s="57">
        <v>76121602</v>
      </c>
      <c r="B16721" s="58" t="s">
        <v>12030</v>
      </c>
    </row>
    <row r="16722" spans="1:2" x14ac:dyDescent="0.25">
      <c r="A16722" s="57">
        <v>76121603</v>
      </c>
      <c r="B16722" s="58" t="s">
        <v>13433</v>
      </c>
    </row>
    <row r="16723" spans="1:2" x14ac:dyDescent="0.25">
      <c r="A16723" s="57">
        <v>76121604</v>
      </c>
      <c r="B16723" s="58" t="s">
        <v>4365</v>
      </c>
    </row>
    <row r="16724" spans="1:2" x14ac:dyDescent="0.25">
      <c r="A16724" s="57">
        <v>76121701</v>
      </c>
      <c r="B16724" s="58" t="s">
        <v>12918</v>
      </c>
    </row>
    <row r="16725" spans="1:2" x14ac:dyDescent="0.25">
      <c r="A16725" s="57">
        <v>76121702</v>
      </c>
      <c r="B16725" s="58" t="s">
        <v>69</v>
      </c>
    </row>
    <row r="16726" spans="1:2" x14ac:dyDescent="0.25">
      <c r="A16726" s="57">
        <v>76121801</v>
      </c>
      <c r="B16726" s="58" t="s">
        <v>14055</v>
      </c>
    </row>
    <row r="16727" spans="1:2" x14ac:dyDescent="0.25">
      <c r="A16727" s="57">
        <v>76121901</v>
      </c>
      <c r="B16727" s="58" t="s">
        <v>2630</v>
      </c>
    </row>
    <row r="16728" spans="1:2" x14ac:dyDescent="0.25">
      <c r="A16728" s="57">
        <v>76121902</v>
      </c>
      <c r="B16728" s="58" t="s">
        <v>14827</v>
      </c>
    </row>
    <row r="16729" spans="1:2" x14ac:dyDescent="0.25">
      <c r="A16729" s="57">
        <v>76121903</v>
      </c>
      <c r="B16729" s="58" t="s">
        <v>15173</v>
      </c>
    </row>
    <row r="16730" spans="1:2" x14ac:dyDescent="0.25">
      <c r="A16730" s="57">
        <v>76131501</v>
      </c>
      <c r="B16730" s="58" t="s">
        <v>16614</v>
      </c>
    </row>
    <row r="16731" spans="1:2" x14ac:dyDescent="0.25">
      <c r="A16731" s="57">
        <v>76131502</v>
      </c>
      <c r="B16731" s="58" t="s">
        <v>1464</v>
      </c>
    </row>
    <row r="16732" spans="1:2" x14ac:dyDescent="0.25">
      <c r="A16732" s="57">
        <v>76131601</v>
      </c>
      <c r="B16732" s="58" t="s">
        <v>5044</v>
      </c>
    </row>
    <row r="16733" spans="1:2" x14ac:dyDescent="0.25">
      <c r="A16733" s="57">
        <v>76131602</v>
      </c>
      <c r="B16733" s="58" t="s">
        <v>7587</v>
      </c>
    </row>
    <row r="16734" spans="1:2" x14ac:dyDescent="0.25">
      <c r="A16734" s="57">
        <v>76131701</v>
      </c>
      <c r="B16734" s="58" t="s">
        <v>18490</v>
      </c>
    </row>
    <row r="16735" spans="1:2" x14ac:dyDescent="0.25">
      <c r="A16735" s="57">
        <v>76131702</v>
      </c>
      <c r="B16735" s="58" t="s">
        <v>13373</v>
      </c>
    </row>
    <row r="16736" spans="1:2" x14ac:dyDescent="0.25">
      <c r="A16736" s="57">
        <v>77101501</v>
      </c>
      <c r="B16736" s="58" t="s">
        <v>4943</v>
      </c>
    </row>
    <row r="16737" spans="1:2" x14ac:dyDescent="0.25">
      <c r="A16737" s="57">
        <v>77101502</v>
      </c>
      <c r="B16737" s="58" t="s">
        <v>12583</v>
      </c>
    </row>
    <row r="16738" spans="1:2" x14ac:dyDescent="0.25">
      <c r="A16738" s="57">
        <v>77101503</v>
      </c>
      <c r="B16738" s="58" t="s">
        <v>1170</v>
      </c>
    </row>
    <row r="16739" spans="1:2" x14ac:dyDescent="0.25">
      <c r="A16739" s="57">
        <v>77101504</v>
      </c>
      <c r="B16739" s="58" t="s">
        <v>12434</v>
      </c>
    </row>
    <row r="16740" spans="1:2" x14ac:dyDescent="0.25">
      <c r="A16740" s="57">
        <v>77101505</v>
      </c>
      <c r="B16740" s="58" t="s">
        <v>11508</v>
      </c>
    </row>
    <row r="16741" spans="1:2" x14ac:dyDescent="0.25">
      <c r="A16741" s="57">
        <v>77101601</v>
      </c>
      <c r="B16741" s="58" t="s">
        <v>10580</v>
      </c>
    </row>
    <row r="16742" spans="1:2" x14ac:dyDescent="0.25">
      <c r="A16742" s="57">
        <v>77101602</v>
      </c>
      <c r="B16742" s="58" t="s">
        <v>14104</v>
      </c>
    </row>
    <row r="16743" spans="1:2" x14ac:dyDescent="0.25">
      <c r="A16743" s="57">
        <v>77101603</v>
      </c>
      <c r="B16743" s="58" t="s">
        <v>11260</v>
      </c>
    </row>
    <row r="16744" spans="1:2" x14ac:dyDescent="0.25">
      <c r="A16744" s="57">
        <v>77101604</v>
      </c>
      <c r="B16744" s="58" t="s">
        <v>11822</v>
      </c>
    </row>
    <row r="16745" spans="1:2" x14ac:dyDescent="0.25">
      <c r="A16745" s="57">
        <v>77101605</v>
      </c>
      <c r="B16745" s="58" t="s">
        <v>12949</v>
      </c>
    </row>
    <row r="16746" spans="1:2" x14ac:dyDescent="0.25">
      <c r="A16746" s="57">
        <v>77101701</v>
      </c>
      <c r="B16746" s="58" t="s">
        <v>18187</v>
      </c>
    </row>
    <row r="16747" spans="1:2" x14ac:dyDescent="0.25">
      <c r="A16747" s="57">
        <v>77101702</v>
      </c>
      <c r="B16747" s="58" t="s">
        <v>3762</v>
      </c>
    </row>
    <row r="16748" spans="1:2" x14ac:dyDescent="0.25">
      <c r="A16748" s="57">
        <v>77101703</v>
      </c>
      <c r="B16748" s="58" t="s">
        <v>18178</v>
      </c>
    </row>
    <row r="16749" spans="1:2" x14ac:dyDescent="0.25">
      <c r="A16749" s="57">
        <v>77101704</v>
      </c>
      <c r="B16749" s="58" t="s">
        <v>1821</v>
      </c>
    </row>
    <row r="16750" spans="1:2" x14ac:dyDescent="0.25">
      <c r="A16750" s="57">
        <v>77101705</v>
      </c>
      <c r="B16750" s="58" t="s">
        <v>6178</v>
      </c>
    </row>
    <row r="16751" spans="1:2" x14ac:dyDescent="0.25">
      <c r="A16751" s="57">
        <v>77101706</v>
      </c>
      <c r="B16751" s="58" t="s">
        <v>18153</v>
      </c>
    </row>
    <row r="16752" spans="1:2" x14ac:dyDescent="0.25">
      <c r="A16752" s="57">
        <v>77101707</v>
      </c>
      <c r="B16752" s="58" t="s">
        <v>12014</v>
      </c>
    </row>
    <row r="16753" spans="1:2" x14ac:dyDescent="0.25">
      <c r="A16753" s="57">
        <v>77101801</v>
      </c>
      <c r="B16753" s="58" t="s">
        <v>12806</v>
      </c>
    </row>
    <row r="16754" spans="1:2" x14ac:dyDescent="0.25">
      <c r="A16754" s="57">
        <v>77101802</v>
      </c>
      <c r="B16754" s="58" t="s">
        <v>6366</v>
      </c>
    </row>
    <row r="16755" spans="1:2" x14ac:dyDescent="0.25">
      <c r="A16755" s="57">
        <v>77101803</v>
      </c>
      <c r="B16755" s="58" t="s">
        <v>18103</v>
      </c>
    </row>
    <row r="16756" spans="1:2" x14ac:dyDescent="0.25">
      <c r="A16756" s="57">
        <v>77101804</v>
      </c>
      <c r="B16756" s="58" t="s">
        <v>3392</v>
      </c>
    </row>
    <row r="16757" spans="1:2" x14ac:dyDescent="0.25">
      <c r="A16757" s="57">
        <v>77101805</v>
      </c>
      <c r="B16757" s="58" t="s">
        <v>5027</v>
      </c>
    </row>
    <row r="16758" spans="1:2" x14ac:dyDescent="0.25">
      <c r="A16758" s="57">
        <v>77101806</v>
      </c>
      <c r="B16758" s="58" t="s">
        <v>13877</v>
      </c>
    </row>
    <row r="16759" spans="1:2" x14ac:dyDescent="0.25">
      <c r="A16759" s="57">
        <v>77101901</v>
      </c>
      <c r="B16759" s="58" t="s">
        <v>9170</v>
      </c>
    </row>
    <row r="16760" spans="1:2" x14ac:dyDescent="0.25">
      <c r="A16760" s="57">
        <v>77101902</v>
      </c>
      <c r="B16760" s="58" t="s">
        <v>14850</v>
      </c>
    </row>
    <row r="16761" spans="1:2" x14ac:dyDescent="0.25">
      <c r="A16761" s="57">
        <v>77101903</v>
      </c>
      <c r="B16761" s="58" t="s">
        <v>7557</v>
      </c>
    </row>
    <row r="16762" spans="1:2" x14ac:dyDescent="0.25">
      <c r="A16762" s="57">
        <v>77101904</v>
      </c>
      <c r="B16762" s="58" t="s">
        <v>4387</v>
      </c>
    </row>
    <row r="16763" spans="1:2" x14ac:dyDescent="0.25">
      <c r="A16763" s="57">
        <v>77101905</v>
      </c>
      <c r="B16763" s="58" t="s">
        <v>4389</v>
      </c>
    </row>
    <row r="16764" spans="1:2" x14ac:dyDescent="0.25">
      <c r="A16764" s="57">
        <v>77101906</v>
      </c>
      <c r="B16764" s="58" t="s">
        <v>6161</v>
      </c>
    </row>
    <row r="16765" spans="1:2" x14ac:dyDescent="0.25">
      <c r="A16765" s="57">
        <v>77101907</v>
      </c>
      <c r="B16765" s="58" t="s">
        <v>8638</v>
      </c>
    </row>
    <row r="16766" spans="1:2" x14ac:dyDescent="0.25">
      <c r="A16766" s="57">
        <v>77101908</v>
      </c>
      <c r="B16766" s="58" t="s">
        <v>14804</v>
      </c>
    </row>
    <row r="16767" spans="1:2" x14ac:dyDescent="0.25">
      <c r="A16767" s="57">
        <v>77101909</v>
      </c>
      <c r="B16767" s="58" t="s">
        <v>12070</v>
      </c>
    </row>
    <row r="16768" spans="1:2" x14ac:dyDescent="0.25">
      <c r="A16768" s="57">
        <v>77101910</v>
      </c>
      <c r="B16768" s="58" t="s">
        <v>13065</v>
      </c>
    </row>
    <row r="16769" spans="1:2" x14ac:dyDescent="0.25">
      <c r="A16769" s="57">
        <v>77111501</v>
      </c>
      <c r="B16769" s="58" t="s">
        <v>5633</v>
      </c>
    </row>
    <row r="16770" spans="1:2" x14ac:dyDescent="0.25">
      <c r="A16770" s="57">
        <v>77111502</v>
      </c>
      <c r="B16770" s="58" t="s">
        <v>18764</v>
      </c>
    </row>
    <row r="16771" spans="1:2" x14ac:dyDescent="0.25">
      <c r="A16771" s="57">
        <v>77111503</v>
      </c>
      <c r="B16771" s="58" t="s">
        <v>6203</v>
      </c>
    </row>
    <row r="16772" spans="1:2" x14ac:dyDescent="0.25">
      <c r="A16772" s="57">
        <v>77111504</v>
      </c>
      <c r="B16772" s="58" t="s">
        <v>16587</v>
      </c>
    </row>
    <row r="16773" spans="1:2" x14ac:dyDescent="0.25">
      <c r="A16773" s="57">
        <v>77111505</v>
      </c>
      <c r="B16773" s="58" t="s">
        <v>4007</v>
      </c>
    </row>
    <row r="16774" spans="1:2" x14ac:dyDescent="0.25">
      <c r="A16774" s="57">
        <v>77111506</v>
      </c>
      <c r="B16774" s="58" t="s">
        <v>15477</v>
      </c>
    </row>
    <row r="16775" spans="1:2" x14ac:dyDescent="0.25">
      <c r="A16775" s="57">
        <v>77111507</v>
      </c>
      <c r="B16775" s="58" t="s">
        <v>3025</v>
      </c>
    </row>
    <row r="16776" spans="1:2" x14ac:dyDescent="0.25">
      <c r="A16776" s="57">
        <v>77111508</v>
      </c>
      <c r="B16776" s="58" t="s">
        <v>15006</v>
      </c>
    </row>
    <row r="16777" spans="1:2" x14ac:dyDescent="0.25">
      <c r="A16777" s="57">
        <v>77111601</v>
      </c>
      <c r="B16777" s="58" t="s">
        <v>6916</v>
      </c>
    </row>
    <row r="16778" spans="1:2" x14ac:dyDescent="0.25">
      <c r="A16778" s="57">
        <v>77111602</v>
      </c>
      <c r="B16778" s="58" t="s">
        <v>2629</v>
      </c>
    </row>
    <row r="16779" spans="1:2" x14ac:dyDescent="0.25">
      <c r="A16779" s="57">
        <v>77111603</v>
      </c>
      <c r="B16779" s="58" t="s">
        <v>342</v>
      </c>
    </row>
    <row r="16780" spans="1:2" x14ac:dyDescent="0.25">
      <c r="A16780" s="57">
        <v>77121501</v>
      </c>
      <c r="B16780" s="58" t="s">
        <v>13427</v>
      </c>
    </row>
    <row r="16781" spans="1:2" x14ac:dyDescent="0.25">
      <c r="A16781" s="57">
        <v>77121502</v>
      </c>
      <c r="B16781" s="58" t="s">
        <v>4730</v>
      </c>
    </row>
    <row r="16782" spans="1:2" x14ac:dyDescent="0.25">
      <c r="A16782" s="57">
        <v>77121503</v>
      </c>
      <c r="B16782" s="58" t="s">
        <v>18740</v>
      </c>
    </row>
    <row r="16783" spans="1:2" x14ac:dyDescent="0.25">
      <c r="A16783" s="57">
        <v>77121504</v>
      </c>
      <c r="B16783" s="58" t="s">
        <v>6405</v>
      </c>
    </row>
    <row r="16784" spans="1:2" x14ac:dyDescent="0.25">
      <c r="A16784" s="57">
        <v>77121505</v>
      </c>
      <c r="B16784" s="58" t="s">
        <v>11224</v>
      </c>
    </row>
    <row r="16785" spans="1:2" x14ac:dyDescent="0.25">
      <c r="A16785" s="57">
        <v>77121506</v>
      </c>
      <c r="B16785" s="58" t="s">
        <v>10139</v>
      </c>
    </row>
    <row r="16786" spans="1:2" x14ac:dyDescent="0.25">
      <c r="A16786" s="57">
        <v>77121507</v>
      </c>
      <c r="B16786" s="58" t="s">
        <v>6742</v>
      </c>
    </row>
    <row r="16787" spans="1:2" x14ac:dyDescent="0.25">
      <c r="A16787" s="57">
        <v>77121508</v>
      </c>
      <c r="B16787" s="58" t="s">
        <v>13421</v>
      </c>
    </row>
    <row r="16788" spans="1:2" x14ac:dyDescent="0.25">
      <c r="A16788" s="57">
        <v>77121509</v>
      </c>
      <c r="B16788" s="58" t="s">
        <v>1781</v>
      </c>
    </row>
    <row r="16789" spans="1:2" x14ac:dyDescent="0.25">
      <c r="A16789" s="57">
        <v>77121601</v>
      </c>
      <c r="B16789" s="58" t="s">
        <v>6279</v>
      </c>
    </row>
    <row r="16790" spans="1:2" x14ac:dyDescent="0.25">
      <c r="A16790" s="57">
        <v>77121602</v>
      </c>
      <c r="B16790" s="58" t="s">
        <v>15699</v>
      </c>
    </row>
    <row r="16791" spans="1:2" x14ac:dyDescent="0.25">
      <c r="A16791" s="57">
        <v>77121603</v>
      </c>
      <c r="B16791" s="58" t="s">
        <v>11810</v>
      </c>
    </row>
    <row r="16792" spans="1:2" x14ac:dyDescent="0.25">
      <c r="A16792" s="57">
        <v>77121604</v>
      </c>
      <c r="B16792" s="58" t="s">
        <v>18624</v>
      </c>
    </row>
    <row r="16793" spans="1:2" x14ac:dyDescent="0.25">
      <c r="A16793" s="57">
        <v>77121605</v>
      </c>
      <c r="B16793" s="58" t="s">
        <v>16056</v>
      </c>
    </row>
    <row r="16794" spans="1:2" x14ac:dyDescent="0.25">
      <c r="A16794" s="57">
        <v>77121606</v>
      </c>
      <c r="B16794" s="58" t="s">
        <v>18293</v>
      </c>
    </row>
    <row r="16795" spans="1:2" x14ac:dyDescent="0.25">
      <c r="A16795" s="57">
        <v>77121607</v>
      </c>
      <c r="B16795" s="58" t="s">
        <v>7929</v>
      </c>
    </row>
    <row r="16796" spans="1:2" x14ac:dyDescent="0.25">
      <c r="A16796" s="57">
        <v>77121608</v>
      </c>
      <c r="B16796" s="58" t="s">
        <v>7118</v>
      </c>
    </row>
    <row r="16797" spans="1:2" x14ac:dyDescent="0.25">
      <c r="A16797" s="57">
        <v>77121609</v>
      </c>
      <c r="B16797" s="58" t="s">
        <v>18023</v>
      </c>
    </row>
    <row r="16798" spans="1:2" x14ac:dyDescent="0.25">
      <c r="A16798" s="57">
        <v>77121610</v>
      </c>
      <c r="B16798" s="58" t="s">
        <v>18099</v>
      </c>
    </row>
    <row r="16799" spans="1:2" x14ac:dyDescent="0.25">
      <c r="A16799" s="57">
        <v>77121701</v>
      </c>
      <c r="B16799" s="58" t="s">
        <v>14142</v>
      </c>
    </row>
    <row r="16800" spans="1:2" x14ac:dyDescent="0.25">
      <c r="A16800" s="57">
        <v>77121702</v>
      </c>
      <c r="B16800" s="58" t="s">
        <v>1034</v>
      </c>
    </row>
    <row r="16801" spans="1:2" x14ac:dyDescent="0.25">
      <c r="A16801" s="57">
        <v>77121703</v>
      </c>
      <c r="B16801" s="58" t="s">
        <v>17137</v>
      </c>
    </row>
    <row r="16802" spans="1:2" x14ac:dyDescent="0.25">
      <c r="A16802" s="57">
        <v>77121704</v>
      </c>
      <c r="B16802" s="58" t="s">
        <v>1738</v>
      </c>
    </row>
    <row r="16803" spans="1:2" x14ac:dyDescent="0.25">
      <c r="A16803" s="57">
        <v>77121705</v>
      </c>
      <c r="B16803" s="58" t="s">
        <v>7315</v>
      </c>
    </row>
    <row r="16804" spans="1:2" x14ac:dyDescent="0.25">
      <c r="A16804" s="57">
        <v>77121706</v>
      </c>
      <c r="B16804" s="58" t="s">
        <v>11275</v>
      </c>
    </row>
    <row r="16805" spans="1:2" x14ac:dyDescent="0.25">
      <c r="A16805" s="57">
        <v>77121707</v>
      </c>
      <c r="B16805" s="58" t="s">
        <v>11420</v>
      </c>
    </row>
    <row r="16806" spans="1:2" x14ac:dyDescent="0.25">
      <c r="A16806" s="57">
        <v>77121708</v>
      </c>
      <c r="B16806" s="58" t="s">
        <v>3028</v>
      </c>
    </row>
    <row r="16807" spans="1:2" x14ac:dyDescent="0.25">
      <c r="A16807" s="57">
        <v>77121709</v>
      </c>
      <c r="B16807" s="58" t="s">
        <v>4353</v>
      </c>
    </row>
    <row r="16808" spans="1:2" x14ac:dyDescent="0.25">
      <c r="A16808" s="57">
        <v>77131501</v>
      </c>
      <c r="B16808" s="58" t="s">
        <v>395</v>
      </c>
    </row>
    <row r="16809" spans="1:2" x14ac:dyDescent="0.25">
      <c r="A16809" s="57">
        <v>77131502</v>
      </c>
      <c r="B16809" s="58" t="s">
        <v>5145</v>
      </c>
    </row>
    <row r="16810" spans="1:2" x14ac:dyDescent="0.25">
      <c r="A16810" s="57">
        <v>77131503</v>
      </c>
      <c r="B16810" s="58" t="s">
        <v>7037</v>
      </c>
    </row>
    <row r="16811" spans="1:2" x14ac:dyDescent="0.25">
      <c r="A16811" s="57">
        <v>77131601</v>
      </c>
      <c r="B16811" s="58" t="s">
        <v>16321</v>
      </c>
    </row>
    <row r="16812" spans="1:2" x14ac:dyDescent="0.25">
      <c r="A16812" s="57">
        <v>77131602</v>
      </c>
      <c r="B16812" s="58" t="s">
        <v>13299</v>
      </c>
    </row>
    <row r="16813" spans="1:2" x14ac:dyDescent="0.25">
      <c r="A16813" s="57">
        <v>77131603</v>
      </c>
      <c r="B16813" s="58" t="s">
        <v>9491</v>
      </c>
    </row>
    <row r="16814" spans="1:2" x14ac:dyDescent="0.25">
      <c r="A16814" s="57">
        <v>77131604</v>
      </c>
      <c r="B16814" s="58" t="s">
        <v>11149</v>
      </c>
    </row>
    <row r="16815" spans="1:2" x14ac:dyDescent="0.25">
      <c r="A16815" s="57">
        <v>77131701</v>
      </c>
      <c r="B16815" s="58" t="s">
        <v>18428</v>
      </c>
    </row>
    <row r="16816" spans="1:2" x14ac:dyDescent="0.25">
      <c r="A16816" s="57">
        <v>77131702</v>
      </c>
      <c r="B16816" s="58" t="s">
        <v>11674</v>
      </c>
    </row>
    <row r="16817" spans="1:2" x14ac:dyDescent="0.25">
      <c r="A16817" s="57">
        <v>78101501</v>
      </c>
      <c r="B16817" s="58" t="s">
        <v>2695</v>
      </c>
    </row>
    <row r="16818" spans="1:2" x14ac:dyDescent="0.25">
      <c r="A16818" s="57">
        <v>78101502</v>
      </c>
      <c r="B16818" s="58" t="s">
        <v>14918</v>
      </c>
    </row>
    <row r="16819" spans="1:2" x14ac:dyDescent="0.25">
      <c r="A16819" s="57">
        <v>78101503</v>
      </c>
      <c r="B16819" s="58" t="s">
        <v>5076</v>
      </c>
    </row>
    <row r="16820" spans="1:2" x14ac:dyDescent="0.25">
      <c r="A16820" s="57">
        <v>78101601</v>
      </c>
      <c r="B16820" s="58" t="s">
        <v>18404</v>
      </c>
    </row>
    <row r="16821" spans="1:2" x14ac:dyDescent="0.25">
      <c r="A16821" s="57">
        <v>78101602</v>
      </c>
      <c r="B16821" s="58" t="s">
        <v>6721</v>
      </c>
    </row>
    <row r="16822" spans="1:2" x14ac:dyDescent="0.25">
      <c r="A16822" s="57">
        <v>78101603</v>
      </c>
      <c r="B16822" s="58" t="s">
        <v>3021</v>
      </c>
    </row>
    <row r="16823" spans="1:2" x14ac:dyDescent="0.25">
      <c r="A16823" s="57">
        <v>78101604</v>
      </c>
      <c r="B16823" s="58" t="s">
        <v>16800</v>
      </c>
    </row>
    <row r="16824" spans="1:2" x14ac:dyDescent="0.25">
      <c r="A16824" s="57">
        <v>78101701</v>
      </c>
      <c r="B16824" s="58" t="s">
        <v>687</v>
      </c>
    </row>
    <row r="16825" spans="1:2" x14ac:dyDescent="0.25">
      <c r="A16825" s="57">
        <v>78101702</v>
      </c>
      <c r="B16825" s="58" t="s">
        <v>4812</v>
      </c>
    </row>
    <row r="16826" spans="1:2" x14ac:dyDescent="0.25">
      <c r="A16826" s="57">
        <v>78101703</v>
      </c>
      <c r="B16826" s="58" t="s">
        <v>10915</v>
      </c>
    </row>
    <row r="16827" spans="1:2" x14ac:dyDescent="0.25">
      <c r="A16827" s="57">
        <v>78101704</v>
      </c>
      <c r="B16827" s="58" t="s">
        <v>1533</v>
      </c>
    </row>
    <row r="16828" spans="1:2" x14ac:dyDescent="0.25">
      <c r="A16828" s="57">
        <v>78101705</v>
      </c>
      <c r="B16828" s="58" t="s">
        <v>10082</v>
      </c>
    </row>
    <row r="16829" spans="1:2" x14ac:dyDescent="0.25">
      <c r="A16829" s="57">
        <v>78101801</v>
      </c>
      <c r="B16829" s="58" t="s">
        <v>5241</v>
      </c>
    </row>
    <row r="16830" spans="1:2" x14ac:dyDescent="0.25">
      <c r="A16830" s="57">
        <v>78101802</v>
      </c>
      <c r="B16830" s="58" t="s">
        <v>13807</v>
      </c>
    </row>
    <row r="16831" spans="1:2" x14ac:dyDescent="0.25">
      <c r="A16831" s="57">
        <v>78101803</v>
      </c>
      <c r="B16831" s="58" t="s">
        <v>9884</v>
      </c>
    </row>
    <row r="16832" spans="1:2" x14ac:dyDescent="0.25">
      <c r="A16832" s="57">
        <v>78101804</v>
      </c>
      <c r="B16832" s="58" t="s">
        <v>4301</v>
      </c>
    </row>
    <row r="16833" spans="1:2" x14ac:dyDescent="0.25">
      <c r="A16833" s="57">
        <v>78101901</v>
      </c>
      <c r="B16833" s="58" t="s">
        <v>10510</v>
      </c>
    </row>
    <row r="16834" spans="1:2" x14ac:dyDescent="0.25">
      <c r="A16834" s="57">
        <v>78101902</v>
      </c>
      <c r="B16834" s="58" t="s">
        <v>17781</v>
      </c>
    </row>
    <row r="16835" spans="1:2" x14ac:dyDescent="0.25">
      <c r="A16835" s="57">
        <v>78101903</v>
      </c>
      <c r="B16835" s="58" t="s">
        <v>17389</v>
      </c>
    </row>
    <row r="16836" spans="1:2" x14ac:dyDescent="0.25">
      <c r="A16836" s="57">
        <v>78101904</v>
      </c>
      <c r="B16836" s="58" t="s">
        <v>2934</v>
      </c>
    </row>
    <row r="16837" spans="1:2" x14ac:dyDescent="0.25">
      <c r="A16837" s="57">
        <v>78101905</v>
      </c>
      <c r="B16837" s="58" t="s">
        <v>8276</v>
      </c>
    </row>
    <row r="16838" spans="1:2" x14ac:dyDescent="0.25">
      <c r="A16838" s="57">
        <v>78102001</v>
      </c>
      <c r="B16838" s="58" t="s">
        <v>5916</v>
      </c>
    </row>
    <row r="16839" spans="1:2" x14ac:dyDescent="0.25">
      <c r="A16839" s="57">
        <v>78102002</v>
      </c>
      <c r="B16839" s="58" t="s">
        <v>15374</v>
      </c>
    </row>
    <row r="16840" spans="1:2" x14ac:dyDescent="0.25">
      <c r="A16840" s="57">
        <v>78102101</v>
      </c>
      <c r="B16840" s="58" t="s">
        <v>9354</v>
      </c>
    </row>
    <row r="16841" spans="1:2" x14ac:dyDescent="0.25">
      <c r="A16841" s="57">
        <v>78102102</v>
      </c>
      <c r="B16841" s="58" t="s">
        <v>9965</v>
      </c>
    </row>
    <row r="16842" spans="1:2" x14ac:dyDescent="0.25">
      <c r="A16842" s="57">
        <v>78102201</v>
      </c>
      <c r="B16842" s="58" t="s">
        <v>9614</v>
      </c>
    </row>
    <row r="16843" spans="1:2" x14ac:dyDescent="0.25">
      <c r="A16843" s="57">
        <v>78102202</v>
      </c>
      <c r="B16843" s="58" t="s">
        <v>13589</v>
      </c>
    </row>
    <row r="16844" spans="1:2" x14ac:dyDescent="0.25">
      <c r="A16844" s="57">
        <v>78102203</v>
      </c>
      <c r="B16844" s="58" t="s">
        <v>16504</v>
      </c>
    </row>
    <row r="16845" spans="1:2" x14ac:dyDescent="0.25">
      <c r="A16845" s="57">
        <v>78102204</v>
      </c>
      <c r="B16845" s="58" t="s">
        <v>12613</v>
      </c>
    </row>
    <row r="16846" spans="1:2" x14ac:dyDescent="0.25">
      <c r="A16846" s="57">
        <v>78102205</v>
      </c>
      <c r="B16846" s="58" t="s">
        <v>10259</v>
      </c>
    </row>
    <row r="16847" spans="1:2" x14ac:dyDescent="0.25">
      <c r="A16847" s="57">
        <v>78102206</v>
      </c>
      <c r="B16847" s="58" t="s">
        <v>16179</v>
      </c>
    </row>
    <row r="16848" spans="1:2" x14ac:dyDescent="0.25">
      <c r="A16848" s="57">
        <v>78111501</v>
      </c>
      <c r="B16848" s="58" t="s">
        <v>6499</v>
      </c>
    </row>
    <row r="16849" spans="1:2" x14ac:dyDescent="0.25">
      <c r="A16849" s="57">
        <v>78111502</v>
      </c>
      <c r="B16849" s="58" t="s">
        <v>12189</v>
      </c>
    </row>
    <row r="16850" spans="1:2" x14ac:dyDescent="0.25">
      <c r="A16850" s="57">
        <v>78111503</v>
      </c>
      <c r="B16850" s="58" t="s">
        <v>3709</v>
      </c>
    </row>
    <row r="16851" spans="1:2" x14ac:dyDescent="0.25">
      <c r="A16851" s="57">
        <v>78111601</v>
      </c>
      <c r="B16851" s="58" t="s">
        <v>7932</v>
      </c>
    </row>
    <row r="16852" spans="1:2" x14ac:dyDescent="0.25">
      <c r="A16852" s="57">
        <v>78111602</v>
      </c>
      <c r="B16852" s="58" t="s">
        <v>15388</v>
      </c>
    </row>
    <row r="16853" spans="1:2" x14ac:dyDescent="0.25">
      <c r="A16853" s="57">
        <v>78111603</v>
      </c>
      <c r="B16853" s="58" t="s">
        <v>10941</v>
      </c>
    </row>
    <row r="16854" spans="1:2" x14ac:dyDescent="0.25">
      <c r="A16854" s="57">
        <v>78111701</v>
      </c>
      <c r="B16854" s="58" t="s">
        <v>4648</v>
      </c>
    </row>
    <row r="16855" spans="1:2" x14ac:dyDescent="0.25">
      <c r="A16855" s="57">
        <v>78111702</v>
      </c>
      <c r="B16855" s="58" t="s">
        <v>5525</v>
      </c>
    </row>
    <row r="16856" spans="1:2" x14ac:dyDescent="0.25">
      <c r="A16856" s="57">
        <v>78111703</v>
      </c>
      <c r="B16856" s="58" t="s">
        <v>15166</v>
      </c>
    </row>
    <row r="16857" spans="1:2" x14ac:dyDescent="0.25">
      <c r="A16857" s="57">
        <v>78111802</v>
      </c>
      <c r="B16857" s="58" t="s">
        <v>9032</v>
      </c>
    </row>
    <row r="16858" spans="1:2" x14ac:dyDescent="0.25">
      <c r="A16858" s="57">
        <v>78111803</v>
      </c>
      <c r="B16858" s="58" t="s">
        <v>6906</v>
      </c>
    </row>
    <row r="16859" spans="1:2" x14ac:dyDescent="0.25">
      <c r="A16859" s="57">
        <v>78111804</v>
      </c>
      <c r="B16859" s="58" t="s">
        <v>14001</v>
      </c>
    </row>
    <row r="16860" spans="1:2" x14ac:dyDescent="0.25">
      <c r="A16860" s="57">
        <v>78111807</v>
      </c>
      <c r="B16860" s="58" t="s">
        <v>11354</v>
      </c>
    </row>
    <row r="16861" spans="1:2" x14ac:dyDescent="0.25">
      <c r="A16861" s="57">
        <v>78111808</v>
      </c>
      <c r="B16861" s="58" t="s">
        <v>345</v>
      </c>
    </row>
    <row r="16862" spans="1:2" x14ac:dyDescent="0.25">
      <c r="A16862" s="57">
        <v>78111809</v>
      </c>
      <c r="B16862" s="58" t="s">
        <v>15481</v>
      </c>
    </row>
    <row r="16863" spans="1:2" x14ac:dyDescent="0.25">
      <c r="A16863" s="57">
        <v>78111901</v>
      </c>
      <c r="B16863" s="58" t="s">
        <v>956</v>
      </c>
    </row>
    <row r="16864" spans="1:2" x14ac:dyDescent="0.25">
      <c r="A16864" s="57">
        <v>78121501</v>
      </c>
      <c r="B16864" s="58" t="s">
        <v>12794</v>
      </c>
    </row>
    <row r="16865" spans="1:2" x14ac:dyDescent="0.25">
      <c r="A16865" s="57">
        <v>78121502</v>
      </c>
      <c r="B16865" s="58" t="s">
        <v>9486</v>
      </c>
    </row>
    <row r="16866" spans="1:2" x14ac:dyDescent="0.25">
      <c r="A16866" s="57">
        <v>78121601</v>
      </c>
      <c r="B16866" s="58" t="s">
        <v>1265</v>
      </c>
    </row>
    <row r="16867" spans="1:2" x14ac:dyDescent="0.25">
      <c r="A16867" s="57">
        <v>78121602</v>
      </c>
      <c r="B16867" s="58" t="s">
        <v>5429</v>
      </c>
    </row>
    <row r="16868" spans="1:2" x14ac:dyDescent="0.25">
      <c r="A16868" s="57">
        <v>78131501</v>
      </c>
      <c r="B16868" s="58" t="s">
        <v>13399</v>
      </c>
    </row>
    <row r="16869" spans="1:2" x14ac:dyDescent="0.25">
      <c r="A16869" s="57">
        <v>78131502</v>
      </c>
      <c r="B16869" s="58" t="s">
        <v>4174</v>
      </c>
    </row>
    <row r="16870" spans="1:2" x14ac:dyDescent="0.25">
      <c r="A16870" s="57">
        <v>78131601</v>
      </c>
      <c r="B16870" s="58" t="s">
        <v>7380</v>
      </c>
    </row>
    <row r="16871" spans="1:2" x14ac:dyDescent="0.25">
      <c r="A16871" s="57">
        <v>78131602</v>
      </c>
      <c r="B16871" s="58" t="s">
        <v>13949</v>
      </c>
    </row>
    <row r="16872" spans="1:2" x14ac:dyDescent="0.25">
      <c r="A16872" s="57">
        <v>78131603</v>
      </c>
      <c r="B16872" s="58" t="s">
        <v>8483</v>
      </c>
    </row>
    <row r="16873" spans="1:2" x14ac:dyDescent="0.25">
      <c r="A16873" s="57">
        <v>78131701</v>
      </c>
      <c r="B16873" s="58" t="s">
        <v>13528</v>
      </c>
    </row>
    <row r="16874" spans="1:2" x14ac:dyDescent="0.25">
      <c r="A16874" s="57">
        <v>78131801</v>
      </c>
      <c r="B16874" s="58" t="s">
        <v>3402</v>
      </c>
    </row>
    <row r="16875" spans="1:2" x14ac:dyDescent="0.25">
      <c r="A16875" s="57">
        <v>78131802</v>
      </c>
      <c r="B16875" s="58" t="s">
        <v>12729</v>
      </c>
    </row>
    <row r="16876" spans="1:2" x14ac:dyDescent="0.25">
      <c r="A16876" s="57">
        <v>78131803</v>
      </c>
      <c r="B16876" s="58" t="s">
        <v>9023</v>
      </c>
    </row>
    <row r="16877" spans="1:2" x14ac:dyDescent="0.25">
      <c r="A16877" s="57">
        <v>78131804</v>
      </c>
      <c r="B16877" s="58" t="s">
        <v>7790</v>
      </c>
    </row>
    <row r="16878" spans="1:2" x14ac:dyDescent="0.25">
      <c r="A16878" s="57">
        <v>78131805</v>
      </c>
      <c r="B16878" s="58" t="s">
        <v>223</v>
      </c>
    </row>
    <row r="16879" spans="1:2" x14ac:dyDescent="0.25">
      <c r="A16879" s="57">
        <v>78141501</v>
      </c>
      <c r="B16879" s="58" t="s">
        <v>4040</v>
      </c>
    </row>
    <row r="16880" spans="1:2" x14ac:dyDescent="0.25">
      <c r="A16880" s="57">
        <v>78141502</v>
      </c>
      <c r="B16880" s="58" t="s">
        <v>12082</v>
      </c>
    </row>
    <row r="16881" spans="1:2" x14ac:dyDescent="0.25">
      <c r="A16881" s="57">
        <v>78141503</v>
      </c>
      <c r="B16881" s="58" t="s">
        <v>9877</v>
      </c>
    </row>
    <row r="16882" spans="1:2" x14ac:dyDescent="0.25">
      <c r="A16882" s="57">
        <v>78141601</v>
      </c>
      <c r="B16882" s="58" t="s">
        <v>179</v>
      </c>
    </row>
    <row r="16883" spans="1:2" x14ac:dyDescent="0.25">
      <c r="A16883" s="57">
        <v>78141602</v>
      </c>
      <c r="B16883" s="58" t="s">
        <v>6296</v>
      </c>
    </row>
    <row r="16884" spans="1:2" x14ac:dyDescent="0.25">
      <c r="A16884" s="57">
        <v>78141603</v>
      </c>
      <c r="B16884" s="58" t="s">
        <v>2142</v>
      </c>
    </row>
    <row r="16885" spans="1:2" x14ac:dyDescent="0.25">
      <c r="A16885" s="57">
        <v>78141701</v>
      </c>
      <c r="B16885" s="58" t="s">
        <v>7795</v>
      </c>
    </row>
    <row r="16886" spans="1:2" x14ac:dyDescent="0.25">
      <c r="A16886" s="57">
        <v>78141702</v>
      </c>
      <c r="B16886" s="58" t="s">
        <v>16486</v>
      </c>
    </row>
    <row r="16887" spans="1:2" x14ac:dyDescent="0.25">
      <c r="A16887" s="57">
        <v>78141703</v>
      </c>
      <c r="B16887" s="58" t="s">
        <v>7280</v>
      </c>
    </row>
    <row r="16888" spans="1:2" x14ac:dyDescent="0.25">
      <c r="A16888" s="57">
        <v>78141801</v>
      </c>
      <c r="B16888" s="58" t="s">
        <v>17449</v>
      </c>
    </row>
    <row r="16889" spans="1:2" x14ac:dyDescent="0.25">
      <c r="A16889" s="57">
        <v>78141802</v>
      </c>
      <c r="B16889" s="58" t="s">
        <v>17437</v>
      </c>
    </row>
    <row r="16890" spans="1:2" x14ac:dyDescent="0.25">
      <c r="A16890" s="57">
        <v>78141803</v>
      </c>
      <c r="B16890" s="58" t="s">
        <v>18477</v>
      </c>
    </row>
    <row r="16891" spans="1:2" x14ac:dyDescent="0.25">
      <c r="A16891" s="57">
        <v>78180101</v>
      </c>
      <c r="B16891" s="58" t="s">
        <v>9834</v>
      </c>
    </row>
    <row r="16892" spans="1:2" x14ac:dyDescent="0.25">
      <c r="A16892" s="57">
        <v>78180102</v>
      </c>
      <c r="B16892" s="58" t="s">
        <v>1053</v>
      </c>
    </row>
    <row r="16893" spans="1:2" x14ac:dyDescent="0.25">
      <c r="A16893" s="57">
        <v>78180103</v>
      </c>
      <c r="B16893" s="58" t="s">
        <v>3593</v>
      </c>
    </row>
    <row r="16894" spans="1:2" x14ac:dyDescent="0.25">
      <c r="A16894" s="57">
        <v>78180104</v>
      </c>
      <c r="B16894" s="58" t="s">
        <v>13832</v>
      </c>
    </row>
    <row r="16895" spans="1:2" x14ac:dyDescent="0.25">
      <c r="A16895" s="57">
        <v>78180201</v>
      </c>
      <c r="B16895" s="58" t="s">
        <v>141</v>
      </c>
    </row>
    <row r="16896" spans="1:2" x14ac:dyDescent="0.25">
      <c r="A16896" s="57">
        <v>78180301</v>
      </c>
      <c r="B16896" s="58" t="s">
        <v>9164</v>
      </c>
    </row>
    <row r="16897" spans="1:2" x14ac:dyDescent="0.25">
      <c r="A16897" s="57">
        <v>78180302</v>
      </c>
      <c r="B16897" s="58" t="s">
        <v>8823</v>
      </c>
    </row>
    <row r="16898" spans="1:2" x14ac:dyDescent="0.25">
      <c r="A16898" s="57">
        <v>78180303</v>
      </c>
      <c r="B16898" s="58" t="s">
        <v>5897</v>
      </c>
    </row>
    <row r="16899" spans="1:2" x14ac:dyDescent="0.25">
      <c r="A16899" s="57">
        <v>80101501</v>
      </c>
      <c r="B16899" s="58" t="s">
        <v>7691</v>
      </c>
    </row>
    <row r="16900" spans="1:2" x14ac:dyDescent="0.25">
      <c r="A16900" s="57">
        <v>80101502</v>
      </c>
      <c r="B16900" s="58" t="s">
        <v>270</v>
      </c>
    </row>
    <row r="16901" spans="1:2" x14ac:dyDescent="0.25">
      <c r="A16901" s="57">
        <v>80101503</v>
      </c>
      <c r="B16901" s="58" t="s">
        <v>11452</v>
      </c>
    </row>
    <row r="16902" spans="1:2" x14ac:dyDescent="0.25">
      <c r="A16902" s="57">
        <v>80101504</v>
      </c>
      <c r="B16902" s="58" t="s">
        <v>18512</v>
      </c>
    </row>
    <row r="16903" spans="1:2" x14ac:dyDescent="0.25">
      <c r="A16903" s="57">
        <v>80101505</v>
      </c>
      <c r="B16903" s="58" t="s">
        <v>4576</v>
      </c>
    </row>
    <row r="16904" spans="1:2" x14ac:dyDescent="0.25">
      <c r="A16904" s="57">
        <v>80101506</v>
      </c>
      <c r="B16904" s="58" t="s">
        <v>3540</v>
      </c>
    </row>
    <row r="16905" spans="1:2" x14ac:dyDescent="0.25">
      <c r="A16905" s="57">
        <v>80101507</v>
      </c>
      <c r="B16905" s="58" t="s">
        <v>18705</v>
      </c>
    </row>
    <row r="16906" spans="1:2" x14ac:dyDescent="0.25">
      <c r="A16906" s="57">
        <v>80101508</v>
      </c>
      <c r="B16906" s="58" t="s">
        <v>11770</v>
      </c>
    </row>
    <row r="16907" spans="1:2" x14ac:dyDescent="0.25">
      <c r="A16907" s="57">
        <v>80101601</v>
      </c>
      <c r="B16907" s="58" t="s">
        <v>9532</v>
      </c>
    </row>
    <row r="16908" spans="1:2" x14ac:dyDescent="0.25">
      <c r="A16908" s="57">
        <v>80101602</v>
      </c>
      <c r="B16908" s="58" t="s">
        <v>15387</v>
      </c>
    </row>
    <row r="16909" spans="1:2" x14ac:dyDescent="0.25">
      <c r="A16909" s="57">
        <v>80101603</v>
      </c>
      <c r="B16909" s="58" t="s">
        <v>1304</v>
      </c>
    </row>
    <row r="16910" spans="1:2" x14ac:dyDescent="0.25">
      <c r="A16910" s="57">
        <v>80101604</v>
      </c>
      <c r="B16910" s="58" t="s">
        <v>10437</v>
      </c>
    </row>
    <row r="16911" spans="1:2" x14ac:dyDescent="0.25">
      <c r="A16911" s="57">
        <v>80101701</v>
      </c>
      <c r="B16911" s="58" t="s">
        <v>15676</v>
      </c>
    </row>
    <row r="16912" spans="1:2" x14ac:dyDescent="0.25">
      <c r="A16912" s="57">
        <v>80101702</v>
      </c>
      <c r="B16912" s="58" t="s">
        <v>10156</v>
      </c>
    </row>
    <row r="16913" spans="1:2" x14ac:dyDescent="0.25">
      <c r="A16913" s="57">
        <v>80101703</v>
      </c>
      <c r="B16913" s="58" t="s">
        <v>18204</v>
      </c>
    </row>
    <row r="16914" spans="1:2" x14ac:dyDescent="0.25">
      <c r="A16914" s="57">
        <v>80101704</v>
      </c>
      <c r="B16914" s="58" t="s">
        <v>13806</v>
      </c>
    </row>
    <row r="16915" spans="1:2" x14ac:dyDescent="0.25">
      <c r="A16915" s="57">
        <v>80101705</v>
      </c>
      <c r="B16915" s="58" t="s">
        <v>12373</v>
      </c>
    </row>
    <row r="16916" spans="1:2" x14ac:dyDescent="0.25">
      <c r="A16916" s="57">
        <v>80101706</v>
      </c>
      <c r="B16916" s="58" t="s">
        <v>9091</v>
      </c>
    </row>
    <row r="16917" spans="1:2" x14ac:dyDescent="0.25">
      <c r="A16917" s="57">
        <v>80101707</v>
      </c>
      <c r="B16917" s="58" t="s">
        <v>14783</v>
      </c>
    </row>
    <row r="16918" spans="1:2" x14ac:dyDescent="0.25">
      <c r="A16918" s="57">
        <v>80111501</v>
      </c>
      <c r="B16918" s="58" t="s">
        <v>1298</v>
      </c>
    </row>
    <row r="16919" spans="1:2" x14ac:dyDescent="0.25">
      <c r="A16919" s="57">
        <v>80111502</v>
      </c>
      <c r="B16919" s="58" t="s">
        <v>9994</v>
      </c>
    </row>
    <row r="16920" spans="1:2" x14ac:dyDescent="0.25">
      <c r="A16920" s="57">
        <v>80111503</v>
      </c>
      <c r="B16920" s="58" t="s">
        <v>9636</v>
      </c>
    </row>
    <row r="16921" spans="1:2" x14ac:dyDescent="0.25">
      <c r="A16921" s="57">
        <v>80111504</v>
      </c>
      <c r="B16921" s="58" t="s">
        <v>10331</v>
      </c>
    </row>
    <row r="16922" spans="1:2" x14ac:dyDescent="0.25">
      <c r="A16922" s="57">
        <v>80111505</v>
      </c>
      <c r="B16922" s="58" t="s">
        <v>1290</v>
      </c>
    </row>
    <row r="16923" spans="1:2" x14ac:dyDescent="0.25">
      <c r="A16923" s="57">
        <v>80111506</v>
      </c>
      <c r="B16923" s="58" t="s">
        <v>1014</v>
      </c>
    </row>
    <row r="16924" spans="1:2" x14ac:dyDescent="0.25">
      <c r="A16924" s="57">
        <v>80111507</v>
      </c>
      <c r="B16924" s="58" t="s">
        <v>18200</v>
      </c>
    </row>
    <row r="16925" spans="1:2" x14ac:dyDescent="0.25">
      <c r="A16925" s="57">
        <v>80111508</v>
      </c>
      <c r="B16925" s="58" t="s">
        <v>1333</v>
      </c>
    </row>
    <row r="16926" spans="1:2" x14ac:dyDescent="0.25">
      <c r="A16926" s="57">
        <v>80111601</v>
      </c>
      <c r="B16926" s="58" t="s">
        <v>16103</v>
      </c>
    </row>
    <row r="16927" spans="1:2" x14ac:dyDescent="0.25">
      <c r="A16927" s="57">
        <v>80111602</v>
      </c>
      <c r="B16927" s="58" t="s">
        <v>17852</v>
      </c>
    </row>
    <row r="16928" spans="1:2" x14ac:dyDescent="0.25">
      <c r="A16928" s="57">
        <v>80111603</v>
      </c>
      <c r="B16928" s="58" t="s">
        <v>1921</v>
      </c>
    </row>
    <row r="16929" spans="1:2" x14ac:dyDescent="0.25">
      <c r="A16929" s="57">
        <v>80111604</v>
      </c>
      <c r="B16929" s="58" t="s">
        <v>3011</v>
      </c>
    </row>
    <row r="16930" spans="1:2" x14ac:dyDescent="0.25">
      <c r="A16930" s="57">
        <v>80111605</v>
      </c>
      <c r="B16930" s="58" t="s">
        <v>1090</v>
      </c>
    </row>
    <row r="16931" spans="1:2" x14ac:dyDescent="0.25">
      <c r="A16931" s="57">
        <v>80111606</v>
      </c>
      <c r="B16931" s="58" t="s">
        <v>15852</v>
      </c>
    </row>
    <row r="16932" spans="1:2" x14ac:dyDescent="0.25">
      <c r="A16932" s="57">
        <v>80111607</v>
      </c>
      <c r="B16932" s="58" t="s">
        <v>8969</v>
      </c>
    </row>
    <row r="16933" spans="1:2" x14ac:dyDescent="0.25">
      <c r="A16933" s="57">
        <v>80111608</v>
      </c>
      <c r="B16933" s="58" t="s">
        <v>8582</v>
      </c>
    </row>
    <row r="16934" spans="1:2" x14ac:dyDescent="0.25">
      <c r="A16934" s="57">
        <v>80111609</v>
      </c>
      <c r="B16934" s="58" t="s">
        <v>6348</v>
      </c>
    </row>
    <row r="16935" spans="1:2" x14ac:dyDescent="0.25">
      <c r="A16935" s="57">
        <v>80111610</v>
      </c>
      <c r="B16935" s="58" t="s">
        <v>9956</v>
      </c>
    </row>
    <row r="16936" spans="1:2" x14ac:dyDescent="0.25">
      <c r="A16936" s="57">
        <v>80111611</v>
      </c>
      <c r="B16936" s="58" t="s">
        <v>12519</v>
      </c>
    </row>
    <row r="16937" spans="1:2" x14ac:dyDescent="0.25">
      <c r="A16937" s="57">
        <v>80111612</v>
      </c>
      <c r="B16937" s="58" t="s">
        <v>10656</v>
      </c>
    </row>
    <row r="16938" spans="1:2" x14ac:dyDescent="0.25">
      <c r="A16938" s="57">
        <v>80111613</v>
      </c>
      <c r="B16938" s="58" t="s">
        <v>3395</v>
      </c>
    </row>
    <row r="16939" spans="1:2" x14ac:dyDescent="0.25">
      <c r="A16939" s="57">
        <v>80111614</v>
      </c>
      <c r="B16939" s="58" t="s">
        <v>5379</v>
      </c>
    </row>
    <row r="16940" spans="1:2" x14ac:dyDescent="0.25">
      <c r="A16940" s="57">
        <v>80111615</v>
      </c>
      <c r="B16940" s="58" t="s">
        <v>7200</v>
      </c>
    </row>
    <row r="16941" spans="1:2" x14ac:dyDescent="0.25">
      <c r="A16941" s="57">
        <v>80111616</v>
      </c>
      <c r="B16941" s="58" t="s">
        <v>6990</v>
      </c>
    </row>
    <row r="16942" spans="1:2" x14ac:dyDescent="0.25">
      <c r="A16942" s="57">
        <v>80111617</v>
      </c>
      <c r="B16942" s="58" t="s">
        <v>2298</v>
      </c>
    </row>
    <row r="16943" spans="1:2" x14ac:dyDescent="0.25">
      <c r="A16943" s="57">
        <v>80111618</v>
      </c>
      <c r="B16943" s="58" t="s">
        <v>2933</v>
      </c>
    </row>
    <row r="16944" spans="1:2" x14ac:dyDescent="0.25">
      <c r="A16944" s="57">
        <v>80111619</v>
      </c>
      <c r="B16944" s="58" t="s">
        <v>6858</v>
      </c>
    </row>
    <row r="16945" spans="1:2" x14ac:dyDescent="0.25">
      <c r="A16945" s="57">
        <v>80111701</v>
      </c>
      <c r="B16945" s="58" t="s">
        <v>15905</v>
      </c>
    </row>
    <row r="16946" spans="1:2" x14ac:dyDescent="0.25">
      <c r="A16946" s="57">
        <v>80111702</v>
      </c>
      <c r="B16946" s="58" t="s">
        <v>14212</v>
      </c>
    </row>
    <row r="16947" spans="1:2" x14ac:dyDescent="0.25">
      <c r="A16947" s="57">
        <v>80111703</v>
      </c>
      <c r="B16947" s="58" t="s">
        <v>10473</v>
      </c>
    </row>
    <row r="16948" spans="1:2" x14ac:dyDescent="0.25">
      <c r="A16948" s="57">
        <v>80111704</v>
      </c>
      <c r="B16948" s="58" t="s">
        <v>9403</v>
      </c>
    </row>
    <row r="16949" spans="1:2" x14ac:dyDescent="0.25">
      <c r="A16949" s="57">
        <v>80111705</v>
      </c>
      <c r="B16949" s="58" t="s">
        <v>12442</v>
      </c>
    </row>
    <row r="16950" spans="1:2" x14ac:dyDescent="0.25">
      <c r="A16950" s="57">
        <v>80111706</v>
      </c>
      <c r="B16950" s="58" t="s">
        <v>2799</v>
      </c>
    </row>
    <row r="16951" spans="1:2" x14ac:dyDescent="0.25">
      <c r="A16951" s="57">
        <v>80111707</v>
      </c>
      <c r="B16951" s="58" t="s">
        <v>2037</v>
      </c>
    </row>
    <row r="16952" spans="1:2" x14ac:dyDescent="0.25">
      <c r="A16952" s="57">
        <v>80111708</v>
      </c>
      <c r="B16952" s="58" t="s">
        <v>5663</v>
      </c>
    </row>
    <row r="16953" spans="1:2" x14ac:dyDescent="0.25">
      <c r="A16953" s="57">
        <v>80111709</v>
      </c>
      <c r="B16953" s="58" t="s">
        <v>797</v>
      </c>
    </row>
    <row r="16954" spans="1:2" x14ac:dyDescent="0.25">
      <c r="A16954" s="57">
        <v>80111710</v>
      </c>
      <c r="B16954" s="58" t="s">
        <v>9527</v>
      </c>
    </row>
    <row r="16955" spans="1:2" x14ac:dyDescent="0.25">
      <c r="A16955" s="57">
        <v>80111711</v>
      </c>
      <c r="B16955" s="58" t="s">
        <v>1757</v>
      </c>
    </row>
    <row r="16956" spans="1:2" x14ac:dyDescent="0.25">
      <c r="A16956" s="57">
        <v>80111712</v>
      </c>
      <c r="B16956" s="58" t="s">
        <v>6039</v>
      </c>
    </row>
    <row r="16957" spans="1:2" x14ac:dyDescent="0.25">
      <c r="A16957" s="57">
        <v>80111713</v>
      </c>
      <c r="B16957" s="58" t="s">
        <v>17292</v>
      </c>
    </row>
    <row r="16958" spans="1:2" x14ac:dyDescent="0.25">
      <c r="A16958" s="57">
        <v>80111714</v>
      </c>
      <c r="B16958" s="58" t="s">
        <v>2326</v>
      </c>
    </row>
    <row r="16959" spans="1:2" x14ac:dyDescent="0.25">
      <c r="A16959" s="57">
        <v>80111715</v>
      </c>
      <c r="B16959" s="58" t="s">
        <v>18699</v>
      </c>
    </row>
    <row r="16960" spans="1:2" x14ac:dyDescent="0.25">
      <c r="A16960" s="57">
        <v>80111716</v>
      </c>
      <c r="B16960" s="58" t="s">
        <v>8667</v>
      </c>
    </row>
    <row r="16961" spans="1:2" x14ac:dyDescent="0.25">
      <c r="A16961" s="57">
        <v>80111801</v>
      </c>
      <c r="B16961" s="58" t="s">
        <v>4330</v>
      </c>
    </row>
    <row r="16962" spans="1:2" x14ac:dyDescent="0.25">
      <c r="A16962" s="57">
        <v>80121501</v>
      </c>
      <c r="B16962" s="58" t="s">
        <v>6665</v>
      </c>
    </row>
    <row r="16963" spans="1:2" x14ac:dyDescent="0.25">
      <c r="A16963" s="57">
        <v>80121502</v>
      </c>
      <c r="B16963" s="58" t="s">
        <v>7168</v>
      </c>
    </row>
    <row r="16964" spans="1:2" x14ac:dyDescent="0.25">
      <c r="A16964" s="57">
        <v>80121503</v>
      </c>
      <c r="B16964" s="58" t="s">
        <v>5625</v>
      </c>
    </row>
    <row r="16965" spans="1:2" x14ac:dyDescent="0.25">
      <c r="A16965" s="57">
        <v>80121601</v>
      </c>
      <c r="B16965" s="58" t="s">
        <v>12116</v>
      </c>
    </row>
    <row r="16966" spans="1:2" x14ac:dyDescent="0.25">
      <c r="A16966" s="57">
        <v>80121602</v>
      </c>
      <c r="B16966" s="58" t="s">
        <v>4453</v>
      </c>
    </row>
    <row r="16967" spans="1:2" x14ac:dyDescent="0.25">
      <c r="A16967" s="57">
        <v>80121603</v>
      </c>
      <c r="B16967" s="58" t="s">
        <v>15909</v>
      </c>
    </row>
    <row r="16968" spans="1:2" x14ac:dyDescent="0.25">
      <c r="A16968" s="57">
        <v>80121604</v>
      </c>
      <c r="B16968" s="58" t="s">
        <v>12784</v>
      </c>
    </row>
    <row r="16969" spans="1:2" x14ac:dyDescent="0.25">
      <c r="A16969" s="57">
        <v>80121605</v>
      </c>
      <c r="B16969" s="58" t="s">
        <v>1108</v>
      </c>
    </row>
    <row r="16970" spans="1:2" x14ac:dyDescent="0.25">
      <c r="A16970" s="57">
        <v>80121606</v>
      </c>
      <c r="B16970" s="58" t="s">
        <v>12720</v>
      </c>
    </row>
    <row r="16971" spans="1:2" x14ac:dyDescent="0.25">
      <c r="A16971" s="57">
        <v>80121607</v>
      </c>
      <c r="B16971" s="58" t="s">
        <v>5162</v>
      </c>
    </row>
    <row r="16972" spans="1:2" x14ac:dyDescent="0.25">
      <c r="A16972" s="57">
        <v>80121608</v>
      </c>
      <c r="B16972" s="58" t="s">
        <v>15924</v>
      </c>
    </row>
    <row r="16973" spans="1:2" x14ac:dyDescent="0.25">
      <c r="A16973" s="57">
        <v>80121609</v>
      </c>
      <c r="B16973" s="58" t="s">
        <v>10855</v>
      </c>
    </row>
    <row r="16974" spans="1:2" x14ac:dyDescent="0.25">
      <c r="A16974" s="57">
        <v>80121610</v>
      </c>
      <c r="B16974" s="58" t="s">
        <v>17468</v>
      </c>
    </row>
    <row r="16975" spans="1:2" x14ac:dyDescent="0.25">
      <c r="A16975" s="57">
        <v>80121611</v>
      </c>
      <c r="B16975" s="58" t="s">
        <v>4247</v>
      </c>
    </row>
    <row r="16976" spans="1:2" x14ac:dyDescent="0.25">
      <c r="A16976" s="57">
        <v>80121701</v>
      </c>
      <c r="B16976" s="58" t="s">
        <v>16097</v>
      </c>
    </row>
    <row r="16977" spans="1:2" x14ac:dyDescent="0.25">
      <c r="A16977" s="57">
        <v>80121702</v>
      </c>
      <c r="B16977" s="58" t="s">
        <v>9067</v>
      </c>
    </row>
    <row r="16978" spans="1:2" x14ac:dyDescent="0.25">
      <c r="A16978" s="57">
        <v>80121703</v>
      </c>
      <c r="B16978" s="58" t="s">
        <v>16377</v>
      </c>
    </row>
    <row r="16979" spans="1:2" x14ac:dyDescent="0.25">
      <c r="A16979" s="57">
        <v>80121704</v>
      </c>
      <c r="B16979" s="58" t="s">
        <v>2955</v>
      </c>
    </row>
    <row r="16980" spans="1:2" x14ac:dyDescent="0.25">
      <c r="A16980" s="57">
        <v>80121705</v>
      </c>
      <c r="B16980" s="58" t="s">
        <v>14238</v>
      </c>
    </row>
    <row r="16981" spans="1:2" x14ac:dyDescent="0.25">
      <c r="A16981" s="57">
        <v>80121706</v>
      </c>
      <c r="B16981" s="58" t="s">
        <v>11461</v>
      </c>
    </row>
    <row r="16982" spans="1:2" x14ac:dyDescent="0.25">
      <c r="A16982" s="57">
        <v>80121707</v>
      </c>
      <c r="B16982" s="58" t="s">
        <v>18266</v>
      </c>
    </row>
    <row r="16983" spans="1:2" x14ac:dyDescent="0.25">
      <c r="A16983" s="57">
        <v>80121801</v>
      </c>
      <c r="B16983" s="58" t="s">
        <v>1127</v>
      </c>
    </row>
    <row r="16984" spans="1:2" x14ac:dyDescent="0.25">
      <c r="A16984" s="57">
        <v>80121802</v>
      </c>
      <c r="B16984" s="58" t="s">
        <v>15928</v>
      </c>
    </row>
    <row r="16985" spans="1:2" x14ac:dyDescent="0.25">
      <c r="A16985" s="57">
        <v>80121803</v>
      </c>
      <c r="B16985" s="58" t="s">
        <v>9820</v>
      </c>
    </row>
    <row r="16986" spans="1:2" x14ac:dyDescent="0.25">
      <c r="A16986" s="57">
        <v>80121804</v>
      </c>
      <c r="B16986" s="58" t="s">
        <v>10501</v>
      </c>
    </row>
    <row r="16987" spans="1:2" x14ac:dyDescent="0.25">
      <c r="A16987" s="57">
        <v>80131501</v>
      </c>
      <c r="B16987" s="58" t="s">
        <v>15218</v>
      </c>
    </row>
    <row r="16988" spans="1:2" x14ac:dyDescent="0.25">
      <c r="A16988" s="57">
        <v>80131502</v>
      </c>
      <c r="B16988" s="58" t="s">
        <v>5094</v>
      </c>
    </row>
    <row r="16989" spans="1:2" x14ac:dyDescent="0.25">
      <c r="A16989" s="57">
        <v>80131503</v>
      </c>
      <c r="B16989" s="58" t="s">
        <v>16842</v>
      </c>
    </row>
    <row r="16990" spans="1:2" x14ac:dyDescent="0.25">
      <c r="A16990" s="57">
        <v>80131601</v>
      </c>
      <c r="B16990" s="58" t="s">
        <v>9590</v>
      </c>
    </row>
    <row r="16991" spans="1:2" x14ac:dyDescent="0.25">
      <c r="A16991" s="57">
        <v>80131602</v>
      </c>
      <c r="B16991" s="58" t="s">
        <v>14641</v>
      </c>
    </row>
    <row r="16992" spans="1:2" x14ac:dyDescent="0.25">
      <c r="A16992" s="57">
        <v>80131603</v>
      </c>
      <c r="B16992" s="58" t="s">
        <v>3239</v>
      </c>
    </row>
    <row r="16993" spans="1:2" x14ac:dyDescent="0.25">
      <c r="A16993" s="57">
        <v>80131604</v>
      </c>
      <c r="B16993" s="58" t="s">
        <v>11992</v>
      </c>
    </row>
    <row r="16994" spans="1:2" x14ac:dyDescent="0.25">
      <c r="A16994" s="57">
        <v>80131605</v>
      </c>
      <c r="B16994" s="58" t="s">
        <v>839</v>
      </c>
    </row>
    <row r="16995" spans="1:2" x14ac:dyDescent="0.25">
      <c r="A16995" s="57">
        <v>80131701</v>
      </c>
      <c r="B16995" s="58" t="s">
        <v>10562</v>
      </c>
    </row>
    <row r="16996" spans="1:2" x14ac:dyDescent="0.25">
      <c r="A16996" s="57">
        <v>80131702</v>
      </c>
      <c r="B16996" s="58" t="s">
        <v>12686</v>
      </c>
    </row>
    <row r="16997" spans="1:2" x14ac:dyDescent="0.25">
      <c r="A16997" s="57">
        <v>80131703</v>
      </c>
      <c r="B16997" s="58" t="s">
        <v>2014</v>
      </c>
    </row>
    <row r="16998" spans="1:2" x14ac:dyDescent="0.25">
      <c r="A16998" s="57">
        <v>80131801</v>
      </c>
      <c r="B16998" s="58" t="s">
        <v>12431</v>
      </c>
    </row>
    <row r="16999" spans="1:2" x14ac:dyDescent="0.25">
      <c r="A16999" s="57">
        <v>80131802</v>
      </c>
      <c r="B16999" s="58" t="s">
        <v>11343</v>
      </c>
    </row>
    <row r="17000" spans="1:2" x14ac:dyDescent="0.25">
      <c r="A17000" s="57">
        <v>80131803</v>
      </c>
      <c r="B17000" s="58" t="s">
        <v>9623</v>
      </c>
    </row>
    <row r="17001" spans="1:2" x14ac:dyDescent="0.25">
      <c r="A17001" s="57">
        <v>80141501</v>
      </c>
      <c r="B17001" s="58" t="s">
        <v>4879</v>
      </c>
    </row>
    <row r="17002" spans="1:2" x14ac:dyDescent="0.25">
      <c r="A17002" s="57">
        <v>80141502</v>
      </c>
      <c r="B17002" s="58" t="s">
        <v>1568</v>
      </c>
    </row>
    <row r="17003" spans="1:2" x14ac:dyDescent="0.25">
      <c r="A17003" s="57">
        <v>80141503</v>
      </c>
      <c r="B17003" s="58" t="s">
        <v>15092</v>
      </c>
    </row>
    <row r="17004" spans="1:2" x14ac:dyDescent="0.25">
      <c r="A17004" s="57">
        <v>80141504</v>
      </c>
      <c r="B17004" s="58" t="s">
        <v>9157</v>
      </c>
    </row>
    <row r="17005" spans="1:2" x14ac:dyDescent="0.25">
      <c r="A17005" s="57">
        <v>80141505</v>
      </c>
      <c r="B17005" s="58" t="s">
        <v>8150</v>
      </c>
    </row>
    <row r="17006" spans="1:2" x14ac:dyDescent="0.25">
      <c r="A17006" s="57">
        <v>80141506</v>
      </c>
      <c r="B17006" s="58" t="s">
        <v>3610</v>
      </c>
    </row>
    <row r="17007" spans="1:2" x14ac:dyDescent="0.25">
      <c r="A17007" s="57">
        <v>80141507</v>
      </c>
      <c r="B17007" s="58" t="s">
        <v>10044</v>
      </c>
    </row>
    <row r="17008" spans="1:2" x14ac:dyDescent="0.25">
      <c r="A17008" s="57">
        <v>80141508</v>
      </c>
      <c r="B17008" s="58" t="s">
        <v>15855</v>
      </c>
    </row>
    <row r="17009" spans="1:2" x14ac:dyDescent="0.25">
      <c r="A17009" s="57">
        <v>80141509</v>
      </c>
      <c r="B17009" s="58" t="s">
        <v>8747</v>
      </c>
    </row>
    <row r="17010" spans="1:2" x14ac:dyDescent="0.25">
      <c r="A17010" s="57">
        <v>80141510</v>
      </c>
      <c r="B17010" s="58" t="s">
        <v>8999</v>
      </c>
    </row>
    <row r="17011" spans="1:2" x14ac:dyDescent="0.25">
      <c r="A17011" s="57">
        <v>80141511</v>
      </c>
      <c r="B17011" s="58" t="s">
        <v>4239</v>
      </c>
    </row>
    <row r="17012" spans="1:2" x14ac:dyDescent="0.25">
      <c r="A17012" s="57">
        <v>80141512</v>
      </c>
      <c r="B17012" s="58" t="s">
        <v>9992</v>
      </c>
    </row>
    <row r="17013" spans="1:2" x14ac:dyDescent="0.25">
      <c r="A17013" s="57">
        <v>80141513</v>
      </c>
      <c r="B17013" s="58" t="s">
        <v>5317</v>
      </c>
    </row>
    <row r="17014" spans="1:2" x14ac:dyDescent="0.25">
      <c r="A17014" s="57">
        <v>80141514</v>
      </c>
      <c r="B17014" s="58" t="s">
        <v>15883</v>
      </c>
    </row>
    <row r="17015" spans="1:2" x14ac:dyDescent="0.25">
      <c r="A17015" s="57">
        <v>80141601</v>
      </c>
      <c r="B17015" s="58" t="s">
        <v>13677</v>
      </c>
    </row>
    <row r="17016" spans="1:2" x14ac:dyDescent="0.25">
      <c r="A17016" s="57">
        <v>80141602</v>
      </c>
      <c r="B17016" s="58" t="s">
        <v>14483</v>
      </c>
    </row>
    <row r="17017" spans="1:2" x14ac:dyDescent="0.25">
      <c r="A17017" s="57">
        <v>80141603</v>
      </c>
      <c r="B17017" s="58" t="s">
        <v>1990</v>
      </c>
    </row>
    <row r="17018" spans="1:2" x14ac:dyDescent="0.25">
      <c r="A17018" s="57">
        <v>80141604</v>
      </c>
      <c r="B17018" s="58" t="s">
        <v>9840</v>
      </c>
    </row>
    <row r="17019" spans="1:2" x14ac:dyDescent="0.25">
      <c r="A17019" s="57">
        <v>80141605</v>
      </c>
      <c r="B17019" s="58" t="s">
        <v>15840</v>
      </c>
    </row>
    <row r="17020" spans="1:2" x14ac:dyDescent="0.25">
      <c r="A17020" s="57">
        <v>80141606</v>
      </c>
      <c r="B17020" s="58" t="s">
        <v>18295</v>
      </c>
    </row>
    <row r="17021" spans="1:2" x14ac:dyDescent="0.25">
      <c r="A17021" s="57">
        <v>80141607</v>
      </c>
      <c r="B17021" s="58" t="s">
        <v>4090</v>
      </c>
    </row>
    <row r="17022" spans="1:2" x14ac:dyDescent="0.25">
      <c r="A17022" s="57">
        <v>80141609</v>
      </c>
      <c r="B17022" s="58" t="s">
        <v>1526</v>
      </c>
    </row>
    <row r="17023" spans="1:2" x14ac:dyDescent="0.25">
      <c r="A17023" s="57">
        <v>80141610</v>
      </c>
      <c r="B17023" s="58" t="s">
        <v>621</v>
      </c>
    </row>
    <row r="17024" spans="1:2" x14ac:dyDescent="0.25">
      <c r="A17024" s="57">
        <v>80141611</v>
      </c>
      <c r="B17024" s="58" t="s">
        <v>8796</v>
      </c>
    </row>
    <row r="17025" spans="1:2" x14ac:dyDescent="0.25">
      <c r="A17025" s="57">
        <v>80141612</v>
      </c>
      <c r="B17025" s="58" t="s">
        <v>16530</v>
      </c>
    </row>
    <row r="17026" spans="1:2" x14ac:dyDescent="0.25">
      <c r="A17026" s="57">
        <v>80141613</v>
      </c>
      <c r="B17026" s="58" t="s">
        <v>14640</v>
      </c>
    </row>
    <row r="17027" spans="1:2" x14ac:dyDescent="0.25">
      <c r="A17027" s="57">
        <v>80141614</v>
      </c>
      <c r="B17027" s="58" t="s">
        <v>2468</v>
      </c>
    </row>
    <row r="17028" spans="1:2" x14ac:dyDescent="0.25">
      <c r="A17028" s="57">
        <v>80141615</v>
      </c>
      <c r="B17028" s="58" t="s">
        <v>8844</v>
      </c>
    </row>
    <row r="17029" spans="1:2" x14ac:dyDescent="0.25">
      <c r="A17029" s="57">
        <v>80141616</v>
      </c>
      <c r="B17029" s="58" t="s">
        <v>3180</v>
      </c>
    </row>
    <row r="17030" spans="1:2" x14ac:dyDescent="0.25">
      <c r="A17030" s="57">
        <v>80141617</v>
      </c>
      <c r="B17030" s="58" t="s">
        <v>10798</v>
      </c>
    </row>
    <row r="17031" spans="1:2" x14ac:dyDescent="0.25">
      <c r="A17031" s="57">
        <v>80141618</v>
      </c>
      <c r="B17031" s="58" t="s">
        <v>3043</v>
      </c>
    </row>
    <row r="17032" spans="1:2" x14ac:dyDescent="0.25">
      <c r="A17032" s="57">
        <v>80141619</v>
      </c>
      <c r="B17032" s="58" t="s">
        <v>10671</v>
      </c>
    </row>
    <row r="17033" spans="1:2" x14ac:dyDescent="0.25">
      <c r="A17033" s="57">
        <v>80141620</v>
      </c>
      <c r="B17033" s="58" t="s">
        <v>13466</v>
      </c>
    </row>
    <row r="17034" spans="1:2" x14ac:dyDescent="0.25">
      <c r="A17034" s="57">
        <v>80141621</v>
      </c>
      <c r="B17034" s="58" t="s">
        <v>9709</v>
      </c>
    </row>
    <row r="17035" spans="1:2" x14ac:dyDescent="0.25">
      <c r="A17035" s="57">
        <v>80141622</v>
      </c>
      <c r="B17035" s="58" t="s">
        <v>11334</v>
      </c>
    </row>
    <row r="17036" spans="1:2" x14ac:dyDescent="0.25">
      <c r="A17036" s="57">
        <v>80141701</v>
      </c>
      <c r="B17036" s="58" t="s">
        <v>7332</v>
      </c>
    </row>
    <row r="17037" spans="1:2" x14ac:dyDescent="0.25">
      <c r="A17037" s="57">
        <v>80141702</v>
      </c>
      <c r="B17037" s="58" t="s">
        <v>2703</v>
      </c>
    </row>
    <row r="17038" spans="1:2" x14ac:dyDescent="0.25">
      <c r="A17038" s="57">
        <v>80141703</v>
      </c>
      <c r="B17038" s="58" t="s">
        <v>4849</v>
      </c>
    </row>
    <row r="17039" spans="1:2" x14ac:dyDescent="0.25">
      <c r="A17039" s="57">
        <v>80141704</v>
      </c>
      <c r="B17039" s="58" t="s">
        <v>3388</v>
      </c>
    </row>
    <row r="17040" spans="1:2" x14ac:dyDescent="0.25">
      <c r="A17040" s="57">
        <v>80141705</v>
      </c>
      <c r="B17040" s="58" t="s">
        <v>7220</v>
      </c>
    </row>
    <row r="17041" spans="1:2" x14ac:dyDescent="0.25">
      <c r="A17041" s="57">
        <v>80141801</v>
      </c>
      <c r="B17041" s="58" t="s">
        <v>12536</v>
      </c>
    </row>
    <row r="17042" spans="1:2" x14ac:dyDescent="0.25">
      <c r="A17042" s="57">
        <v>80141802</v>
      </c>
      <c r="B17042" s="58" t="s">
        <v>12598</v>
      </c>
    </row>
    <row r="17043" spans="1:2" x14ac:dyDescent="0.25">
      <c r="A17043" s="57">
        <v>80141803</v>
      </c>
      <c r="B17043" s="58" t="s">
        <v>6491</v>
      </c>
    </row>
    <row r="17044" spans="1:2" x14ac:dyDescent="0.25">
      <c r="A17044" s="57">
        <v>80141901</v>
      </c>
      <c r="B17044" s="58" t="s">
        <v>10284</v>
      </c>
    </row>
    <row r="17045" spans="1:2" x14ac:dyDescent="0.25">
      <c r="A17045" s="57">
        <v>80141902</v>
      </c>
      <c r="B17045" s="58" t="s">
        <v>12605</v>
      </c>
    </row>
    <row r="17046" spans="1:2" x14ac:dyDescent="0.25">
      <c r="A17046" s="57">
        <v>80141903</v>
      </c>
      <c r="B17046" s="58" t="s">
        <v>14097</v>
      </c>
    </row>
    <row r="17047" spans="1:2" x14ac:dyDescent="0.25">
      <c r="A17047" s="57">
        <v>80151501</v>
      </c>
      <c r="B17047" s="58" t="s">
        <v>13529</v>
      </c>
    </row>
    <row r="17048" spans="1:2" x14ac:dyDescent="0.25">
      <c r="A17048" s="57">
        <v>80151502</v>
      </c>
      <c r="B17048" s="58" t="s">
        <v>7370</v>
      </c>
    </row>
    <row r="17049" spans="1:2" x14ac:dyDescent="0.25">
      <c r="A17049" s="57">
        <v>80151503</v>
      </c>
      <c r="B17049" s="58" t="s">
        <v>17837</v>
      </c>
    </row>
    <row r="17050" spans="1:2" x14ac:dyDescent="0.25">
      <c r="A17050" s="57">
        <v>80151504</v>
      </c>
      <c r="B17050" s="58" t="s">
        <v>18381</v>
      </c>
    </row>
    <row r="17051" spans="1:2" x14ac:dyDescent="0.25">
      <c r="A17051" s="57">
        <v>80151505</v>
      </c>
      <c r="B17051" s="58" t="s">
        <v>3772</v>
      </c>
    </row>
    <row r="17052" spans="1:2" x14ac:dyDescent="0.25">
      <c r="A17052" s="57">
        <v>80151601</v>
      </c>
      <c r="B17052" s="58" t="s">
        <v>11074</v>
      </c>
    </row>
    <row r="17053" spans="1:2" x14ac:dyDescent="0.25">
      <c r="A17053" s="57">
        <v>80151602</v>
      </c>
      <c r="B17053" s="58" t="s">
        <v>8902</v>
      </c>
    </row>
    <row r="17054" spans="1:2" x14ac:dyDescent="0.25">
      <c r="A17054" s="57">
        <v>80151603</v>
      </c>
      <c r="B17054" s="58" t="s">
        <v>6651</v>
      </c>
    </row>
    <row r="17055" spans="1:2" x14ac:dyDescent="0.25">
      <c r="A17055" s="57">
        <v>80151604</v>
      </c>
      <c r="B17055" s="58" t="s">
        <v>13926</v>
      </c>
    </row>
    <row r="17056" spans="1:2" x14ac:dyDescent="0.25">
      <c r="A17056" s="57">
        <v>80161501</v>
      </c>
      <c r="B17056" s="58" t="s">
        <v>18042</v>
      </c>
    </row>
    <row r="17057" spans="1:2" x14ac:dyDescent="0.25">
      <c r="A17057" s="57">
        <v>80161502</v>
      </c>
      <c r="B17057" s="58" t="s">
        <v>2971</v>
      </c>
    </row>
    <row r="17058" spans="1:2" x14ac:dyDescent="0.25">
      <c r="A17058" s="57">
        <v>80161503</v>
      </c>
      <c r="B17058" s="58" t="s">
        <v>2138</v>
      </c>
    </row>
    <row r="17059" spans="1:2" x14ac:dyDescent="0.25">
      <c r="A17059" s="57">
        <v>80161504</v>
      </c>
      <c r="B17059" s="58" t="s">
        <v>11670</v>
      </c>
    </row>
    <row r="17060" spans="1:2" x14ac:dyDescent="0.25">
      <c r="A17060" s="57">
        <v>80161505</v>
      </c>
      <c r="B17060" s="58" t="s">
        <v>6517</v>
      </c>
    </row>
    <row r="17061" spans="1:2" x14ac:dyDescent="0.25">
      <c r="A17061" s="57">
        <v>80161506</v>
      </c>
      <c r="B17061" s="58" t="s">
        <v>12504</v>
      </c>
    </row>
    <row r="17062" spans="1:2" x14ac:dyDescent="0.25">
      <c r="A17062" s="57">
        <v>80161507</v>
      </c>
      <c r="B17062" s="58" t="s">
        <v>18349</v>
      </c>
    </row>
    <row r="17063" spans="1:2" x14ac:dyDescent="0.25">
      <c r="A17063" s="57">
        <v>80161508</v>
      </c>
      <c r="B17063" s="58" t="s">
        <v>2407</v>
      </c>
    </row>
    <row r="17064" spans="1:2" x14ac:dyDescent="0.25">
      <c r="A17064" s="57">
        <v>80161601</v>
      </c>
      <c r="B17064" s="58" t="s">
        <v>7913</v>
      </c>
    </row>
    <row r="17065" spans="1:2" x14ac:dyDescent="0.25">
      <c r="A17065" s="57">
        <v>80161602</v>
      </c>
      <c r="B17065" s="58" t="s">
        <v>16228</v>
      </c>
    </row>
    <row r="17066" spans="1:2" x14ac:dyDescent="0.25">
      <c r="A17066" s="57">
        <v>80161603</v>
      </c>
      <c r="B17066" s="58" t="s">
        <v>15248</v>
      </c>
    </row>
    <row r="17067" spans="1:2" x14ac:dyDescent="0.25">
      <c r="A17067" s="57">
        <v>81101501</v>
      </c>
      <c r="B17067" s="58" t="s">
        <v>4147</v>
      </c>
    </row>
    <row r="17068" spans="1:2" x14ac:dyDescent="0.25">
      <c r="A17068" s="57">
        <v>81101502</v>
      </c>
      <c r="B17068" s="58" t="s">
        <v>7378</v>
      </c>
    </row>
    <row r="17069" spans="1:2" x14ac:dyDescent="0.25">
      <c r="A17069" s="57">
        <v>81101503</v>
      </c>
      <c r="B17069" s="58" t="s">
        <v>12752</v>
      </c>
    </row>
    <row r="17070" spans="1:2" x14ac:dyDescent="0.25">
      <c r="A17070" s="57">
        <v>81101505</v>
      </c>
      <c r="B17070" s="58" t="s">
        <v>254</v>
      </c>
    </row>
    <row r="17071" spans="1:2" x14ac:dyDescent="0.25">
      <c r="A17071" s="57">
        <v>81101506</v>
      </c>
      <c r="B17071" s="58" t="s">
        <v>12623</v>
      </c>
    </row>
    <row r="17072" spans="1:2" x14ac:dyDescent="0.25">
      <c r="A17072" s="57">
        <v>81101507</v>
      </c>
      <c r="B17072" s="58" t="s">
        <v>5929</v>
      </c>
    </row>
    <row r="17073" spans="1:2" x14ac:dyDescent="0.25">
      <c r="A17073" s="57">
        <v>81101508</v>
      </c>
      <c r="B17073" s="58" t="s">
        <v>18603</v>
      </c>
    </row>
    <row r="17074" spans="1:2" x14ac:dyDescent="0.25">
      <c r="A17074" s="57">
        <v>81101509</v>
      </c>
      <c r="B17074" s="58" t="s">
        <v>9573</v>
      </c>
    </row>
    <row r="17075" spans="1:2" x14ac:dyDescent="0.25">
      <c r="A17075" s="57">
        <v>81101510</v>
      </c>
      <c r="B17075" s="58" t="s">
        <v>14992</v>
      </c>
    </row>
    <row r="17076" spans="1:2" x14ac:dyDescent="0.25">
      <c r="A17076" s="57">
        <v>81101511</v>
      </c>
      <c r="B17076" s="58" t="s">
        <v>3549</v>
      </c>
    </row>
    <row r="17077" spans="1:2" x14ac:dyDescent="0.25">
      <c r="A17077" s="57">
        <v>81101512</v>
      </c>
      <c r="B17077" s="58" t="s">
        <v>18304</v>
      </c>
    </row>
    <row r="17078" spans="1:2" x14ac:dyDescent="0.25">
      <c r="A17078" s="57">
        <v>81101513</v>
      </c>
      <c r="B17078" s="58" t="s">
        <v>8695</v>
      </c>
    </row>
    <row r="17079" spans="1:2" x14ac:dyDescent="0.25">
      <c r="A17079" s="57">
        <v>81101601</v>
      </c>
      <c r="B17079" s="58" t="s">
        <v>7289</v>
      </c>
    </row>
    <row r="17080" spans="1:2" x14ac:dyDescent="0.25">
      <c r="A17080" s="57">
        <v>81101602</v>
      </c>
      <c r="B17080" s="58" t="s">
        <v>227</v>
      </c>
    </row>
    <row r="17081" spans="1:2" x14ac:dyDescent="0.25">
      <c r="A17081" s="57">
        <v>81101603</v>
      </c>
      <c r="B17081" s="58" t="s">
        <v>5079</v>
      </c>
    </row>
    <row r="17082" spans="1:2" x14ac:dyDescent="0.25">
      <c r="A17082" s="57">
        <v>81101604</v>
      </c>
      <c r="B17082" s="58" t="s">
        <v>5825</v>
      </c>
    </row>
    <row r="17083" spans="1:2" x14ac:dyDescent="0.25">
      <c r="A17083" s="57">
        <v>81101605</v>
      </c>
      <c r="B17083" s="58" t="s">
        <v>2126</v>
      </c>
    </row>
    <row r="17084" spans="1:2" x14ac:dyDescent="0.25">
      <c r="A17084" s="57">
        <v>81101701</v>
      </c>
      <c r="B17084" s="58" t="s">
        <v>12217</v>
      </c>
    </row>
    <row r="17085" spans="1:2" x14ac:dyDescent="0.25">
      <c r="A17085" s="57">
        <v>81101702</v>
      </c>
      <c r="B17085" s="58" t="s">
        <v>17699</v>
      </c>
    </row>
    <row r="17086" spans="1:2" x14ac:dyDescent="0.25">
      <c r="A17086" s="57">
        <v>81101703</v>
      </c>
      <c r="B17086" s="58" t="s">
        <v>15324</v>
      </c>
    </row>
    <row r="17087" spans="1:2" x14ac:dyDescent="0.25">
      <c r="A17087" s="57">
        <v>81101801</v>
      </c>
      <c r="B17087" s="58" t="s">
        <v>6103</v>
      </c>
    </row>
    <row r="17088" spans="1:2" x14ac:dyDescent="0.25">
      <c r="A17088" s="57">
        <v>81101902</v>
      </c>
      <c r="B17088" s="58" t="s">
        <v>11727</v>
      </c>
    </row>
    <row r="17089" spans="1:2" x14ac:dyDescent="0.25">
      <c r="A17089" s="57">
        <v>81102001</v>
      </c>
      <c r="B17089" s="58" t="s">
        <v>11467</v>
      </c>
    </row>
    <row r="17090" spans="1:2" x14ac:dyDescent="0.25">
      <c r="A17090" s="57">
        <v>81102101</v>
      </c>
      <c r="B17090" s="58" t="s">
        <v>13115</v>
      </c>
    </row>
    <row r="17091" spans="1:2" x14ac:dyDescent="0.25">
      <c r="A17091" s="57">
        <v>81102201</v>
      </c>
      <c r="B17091" s="58" t="s">
        <v>11226</v>
      </c>
    </row>
    <row r="17092" spans="1:2" x14ac:dyDescent="0.25">
      <c r="A17092" s="57">
        <v>81102202</v>
      </c>
      <c r="B17092" s="58" t="s">
        <v>8661</v>
      </c>
    </row>
    <row r="17093" spans="1:2" x14ac:dyDescent="0.25">
      <c r="A17093" s="57">
        <v>81102203</v>
      </c>
      <c r="B17093" s="58" t="s">
        <v>5093</v>
      </c>
    </row>
    <row r="17094" spans="1:2" x14ac:dyDescent="0.25">
      <c r="A17094" s="57">
        <v>81102301</v>
      </c>
      <c r="B17094" s="58" t="s">
        <v>2784</v>
      </c>
    </row>
    <row r="17095" spans="1:2" x14ac:dyDescent="0.25">
      <c r="A17095" s="57">
        <v>81111501</v>
      </c>
      <c r="B17095" s="58" t="s">
        <v>17290</v>
      </c>
    </row>
    <row r="17096" spans="1:2" x14ac:dyDescent="0.25">
      <c r="A17096" s="57">
        <v>81111502</v>
      </c>
      <c r="B17096" s="58" t="s">
        <v>3153</v>
      </c>
    </row>
    <row r="17097" spans="1:2" x14ac:dyDescent="0.25">
      <c r="A17097" s="57">
        <v>81111503</v>
      </c>
      <c r="B17097" s="58" t="s">
        <v>5892</v>
      </c>
    </row>
    <row r="17098" spans="1:2" x14ac:dyDescent="0.25">
      <c r="A17098" s="57">
        <v>81111504</v>
      </c>
      <c r="B17098" s="58" t="s">
        <v>13736</v>
      </c>
    </row>
    <row r="17099" spans="1:2" x14ac:dyDescent="0.25">
      <c r="A17099" s="57">
        <v>81111505</v>
      </c>
      <c r="B17099" s="58" t="s">
        <v>1345</v>
      </c>
    </row>
    <row r="17100" spans="1:2" x14ac:dyDescent="0.25">
      <c r="A17100" s="57">
        <v>81111506</v>
      </c>
      <c r="B17100" s="58" t="s">
        <v>16724</v>
      </c>
    </row>
    <row r="17101" spans="1:2" x14ac:dyDescent="0.25">
      <c r="A17101" s="57">
        <v>81111507</v>
      </c>
      <c r="B17101" s="58" t="s">
        <v>830</v>
      </c>
    </row>
    <row r="17102" spans="1:2" x14ac:dyDescent="0.25">
      <c r="A17102" s="57">
        <v>81111508</v>
      </c>
      <c r="B17102" s="58" t="s">
        <v>1815</v>
      </c>
    </row>
    <row r="17103" spans="1:2" x14ac:dyDescent="0.25">
      <c r="A17103" s="57">
        <v>81111509</v>
      </c>
      <c r="B17103" s="58" t="s">
        <v>10712</v>
      </c>
    </row>
    <row r="17104" spans="1:2" x14ac:dyDescent="0.25">
      <c r="A17104" s="57">
        <v>81111510</v>
      </c>
      <c r="B17104" s="58" t="s">
        <v>10068</v>
      </c>
    </row>
    <row r="17105" spans="1:2" x14ac:dyDescent="0.25">
      <c r="A17105" s="57">
        <v>81111601</v>
      </c>
      <c r="B17105" s="58" t="s">
        <v>609</v>
      </c>
    </row>
    <row r="17106" spans="1:2" x14ac:dyDescent="0.25">
      <c r="A17106" s="57">
        <v>81111602</v>
      </c>
      <c r="B17106" s="58" t="s">
        <v>6676</v>
      </c>
    </row>
    <row r="17107" spans="1:2" x14ac:dyDescent="0.25">
      <c r="A17107" s="57">
        <v>81111603</v>
      </c>
      <c r="B17107" s="58" t="s">
        <v>6939</v>
      </c>
    </row>
    <row r="17108" spans="1:2" x14ac:dyDescent="0.25">
      <c r="A17108" s="57">
        <v>81111604</v>
      </c>
      <c r="B17108" s="58" t="s">
        <v>909</v>
      </c>
    </row>
    <row r="17109" spans="1:2" x14ac:dyDescent="0.25">
      <c r="A17109" s="57">
        <v>81111605</v>
      </c>
      <c r="B17109" s="58" t="s">
        <v>11890</v>
      </c>
    </row>
    <row r="17110" spans="1:2" x14ac:dyDescent="0.25">
      <c r="A17110" s="57">
        <v>81111606</v>
      </c>
      <c r="B17110" s="58" t="s">
        <v>12816</v>
      </c>
    </row>
    <row r="17111" spans="1:2" x14ac:dyDescent="0.25">
      <c r="A17111" s="57">
        <v>81111607</v>
      </c>
      <c r="B17111" s="58" t="s">
        <v>2192</v>
      </c>
    </row>
    <row r="17112" spans="1:2" x14ac:dyDescent="0.25">
      <c r="A17112" s="57">
        <v>81111608</v>
      </c>
      <c r="B17112" s="58" t="s">
        <v>7928</v>
      </c>
    </row>
    <row r="17113" spans="1:2" x14ac:dyDescent="0.25">
      <c r="A17113" s="57">
        <v>81111609</v>
      </c>
      <c r="B17113" s="58" t="s">
        <v>2319</v>
      </c>
    </row>
    <row r="17114" spans="1:2" x14ac:dyDescent="0.25">
      <c r="A17114" s="57">
        <v>81111610</v>
      </c>
      <c r="B17114" s="58" t="s">
        <v>2130</v>
      </c>
    </row>
    <row r="17115" spans="1:2" x14ac:dyDescent="0.25">
      <c r="A17115" s="57">
        <v>81111611</v>
      </c>
      <c r="B17115" s="58" t="s">
        <v>3667</v>
      </c>
    </row>
    <row r="17116" spans="1:2" x14ac:dyDescent="0.25">
      <c r="A17116" s="57">
        <v>81111612</v>
      </c>
      <c r="B17116" s="58" t="s">
        <v>11790</v>
      </c>
    </row>
    <row r="17117" spans="1:2" x14ac:dyDescent="0.25">
      <c r="A17117" s="57">
        <v>81111613</v>
      </c>
      <c r="B17117" s="58" t="s">
        <v>6617</v>
      </c>
    </row>
    <row r="17118" spans="1:2" x14ac:dyDescent="0.25">
      <c r="A17118" s="57">
        <v>81111701</v>
      </c>
      <c r="B17118" s="58" t="s">
        <v>6924</v>
      </c>
    </row>
    <row r="17119" spans="1:2" x14ac:dyDescent="0.25">
      <c r="A17119" s="57">
        <v>81111702</v>
      </c>
      <c r="B17119" s="58" t="s">
        <v>12262</v>
      </c>
    </row>
    <row r="17120" spans="1:2" x14ac:dyDescent="0.25">
      <c r="A17120" s="57">
        <v>81111703</v>
      </c>
      <c r="B17120" s="58" t="s">
        <v>7898</v>
      </c>
    </row>
    <row r="17121" spans="1:2" x14ac:dyDescent="0.25">
      <c r="A17121" s="57">
        <v>81111704</v>
      </c>
      <c r="B17121" s="58" t="s">
        <v>8446</v>
      </c>
    </row>
    <row r="17122" spans="1:2" x14ac:dyDescent="0.25">
      <c r="A17122" s="57">
        <v>81111705</v>
      </c>
      <c r="B17122" s="58" t="s">
        <v>6946</v>
      </c>
    </row>
    <row r="17123" spans="1:2" x14ac:dyDescent="0.25">
      <c r="A17123" s="57">
        <v>81111801</v>
      </c>
      <c r="B17123" s="58" t="s">
        <v>8533</v>
      </c>
    </row>
    <row r="17124" spans="1:2" x14ac:dyDescent="0.25">
      <c r="A17124" s="57">
        <v>81111802</v>
      </c>
      <c r="B17124" s="58" t="s">
        <v>16024</v>
      </c>
    </row>
    <row r="17125" spans="1:2" x14ac:dyDescent="0.25">
      <c r="A17125" s="57">
        <v>81111803</v>
      </c>
      <c r="B17125" s="58" t="s">
        <v>6282</v>
      </c>
    </row>
    <row r="17126" spans="1:2" x14ac:dyDescent="0.25">
      <c r="A17126" s="57">
        <v>81111804</v>
      </c>
      <c r="B17126" s="58" t="s">
        <v>9242</v>
      </c>
    </row>
    <row r="17127" spans="1:2" x14ac:dyDescent="0.25">
      <c r="A17127" s="57">
        <v>81111805</v>
      </c>
      <c r="B17127" s="58" t="s">
        <v>14757</v>
      </c>
    </row>
    <row r="17128" spans="1:2" x14ac:dyDescent="0.25">
      <c r="A17128" s="57">
        <v>81111806</v>
      </c>
      <c r="B17128" s="58" t="s">
        <v>1172</v>
      </c>
    </row>
    <row r="17129" spans="1:2" x14ac:dyDescent="0.25">
      <c r="A17129" s="57">
        <v>81111807</v>
      </c>
      <c r="B17129" s="58" t="s">
        <v>12862</v>
      </c>
    </row>
    <row r="17130" spans="1:2" x14ac:dyDescent="0.25">
      <c r="A17130" s="57">
        <v>81111808</v>
      </c>
      <c r="B17130" s="58" t="s">
        <v>11881</v>
      </c>
    </row>
    <row r="17131" spans="1:2" x14ac:dyDescent="0.25">
      <c r="A17131" s="57">
        <v>81111809</v>
      </c>
      <c r="B17131" s="58" t="s">
        <v>15791</v>
      </c>
    </row>
    <row r="17132" spans="1:2" x14ac:dyDescent="0.25">
      <c r="A17132" s="57">
        <v>81111810</v>
      </c>
      <c r="B17132" s="58" t="s">
        <v>16342</v>
      </c>
    </row>
    <row r="17133" spans="1:2" x14ac:dyDescent="0.25">
      <c r="A17133" s="57">
        <v>81111811</v>
      </c>
      <c r="B17133" s="58" t="s">
        <v>14642</v>
      </c>
    </row>
    <row r="17134" spans="1:2" x14ac:dyDescent="0.25">
      <c r="A17134" s="57">
        <v>81111812</v>
      </c>
      <c r="B17134" s="58" t="s">
        <v>4766</v>
      </c>
    </row>
    <row r="17135" spans="1:2" x14ac:dyDescent="0.25">
      <c r="A17135" s="57">
        <v>81111814</v>
      </c>
      <c r="B17135" s="58" t="s">
        <v>8071</v>
      </c>
    </row>
    <row r="17136" spans="1:2" x14ac:dyDescent="0.25">
      <c r="A17136" s="57">
        <v>81111818</v>
      </c>
      <c r="B17136" s="58" t="s">
        <v>7379</v>
      </c>
    </row>
    <row r="17137" spans="1:2" x14ac:dyDescent="0.25">
      <c r="A17137" s="57">
        <v>81111901</v>
      </c>
      <c r="B17137" s="58" t="s">
        <v>15821</v>
      </c>
    </row>
    <row r="17138" spans="1:2" x14ac:dyDescent="0.25">
      <c r="A17138" s="57">
        <v>81111902</v>
      </c>
      <c r="B17138" s="58" t="s">
        <v>12115</v>
      </c>
    </row>
    <row r="17139" spans="1:2" x14ac:dyDescent="0.25">
      <c r="A17139" s="57">
        <v>81112001</v>
      </c>
      <c r="B17139" s="58" t="s">
        <v>13745</v>
      </c>
    </row>
    <row r="17140" spans="1:2" x14ac:dyDescent="0.25">
      <c r="A17140" s="57">
        <v>81112002</v>
      </c>
      <c r="B17140" s="58" t="s">
        <v>8005</v>
      </c>
    </row>
    <row r="17141" spans="1:2" x14ac:dyDescent="0.25">
      <c r="A17141" s="57">
        <v>81112003</v>
      </c>
      <c r="B17141" s="58" t="s">
        <v>17264</v>
      </c>
    </row>
    <row r="17142" spans="1:2" x14ac:dyDescent="0.25">
      <c r="A17142" s="57">
        <v>81112004</v>
      </c>
      <c r="B17142" s="58" t="s">
        <v>13295</v>
      </c>
    </row>
    <row r="17143" spans="1:2" x14ac:dyDescent="0.25">
      <c r="A17143" s="57">
        <v>81112005</v>
      </c>
      <c r="B17143" s="58" t="s">
        <v>12626</v>
      </c>
    </row>
    <row r="17144" spans="1:2" x14ac:dyDescent="0.25">
      <c r="A17144" s="57">
        <v>81112006</v>
      </c>
      <c r="B17144" s="58" t="s">
        <v>5721</v>
      </c>
    </row>
    <row r="17145" spans="1:2" x14ac:dyDescent="0.25">
      <c r="A17145" s="57">
        <v>81112007</v>
      </c>
      <c r="B17145" s="58" t="s">
        <v>4781</v>
      </c>
    </row>
    <row r="17146" spans="1:2" x14ac:dyDescent="0.25">
      <c r="A17146" s="57">
        <v>81112008</v>
      </c>
      <c r="B17146" s="58" t="s">
        <v>15677</v>
      </c>
    </row>
    <row r="17147" spans="1:2" x14ac:dyDescent="0.25">
      <c r="A17147" s="57">
        <v>81112009</v>
      </c>
      <c r="B17147" s="58" t="s">
        <v>18365</v>
      </c>
    </row>
    <row r="17148" spans="1:2" x14ac:dyDescent="0.25">
      <c r="A17148" s="57">
        <v>81112010</v>
      </c>
      <c r="B17148" s="58" t="s">
        <v>1278</v>
      </c>
    </row>
    <row r="17149" spans="1:2" x14ac:dyDescent="0.25">
      <c r="A17149" s="57">
        <v>81112101</v>
      </c>
      <c r="B17149" s="58" t="s">
        <v>5799</v>
      </c>
    </row>
    <row r="17150" spans="1:2" x14ac:dyDescent="0.25">
      <c r="A17150" s="57">
        <v>81112102</v>
      </c>
      <c r="B17150" s="58" t="s">
        <v>14265</v>
      </c>
    </row>
    <row r="17151" spans="1:2" x14ac:dyDescent="0.25">
      <c r="A17151" s="57">
        <v>81112103</v>
      </c>
      <c r="B17151" s="58" t="s">
        <v>5226</v>
      </c>
    </row>
    <row r="17152" spans="1:2" x14ac:dyDescent="0.25">
      <c r="A17152" s="57">
        <v>81112104</v>
      </c>
      <c r="B17152" s="58" t="s">
        <v>15227</v>
      </c>
    </row>
    <row r="17153" spans="1:2" x14ac:dyDescent="0.25">
      <c r="A17153" s="57">
        <v>81112105</v>
      </c>
      <c r="B17153" s="58" t="s">
        <v>2340</v>
      </c>
    </row>
    <row r="17154" spans="1:2" x14ac:dyDescent="0.25">
      <c r="A17154" s="57">
        <v>81112106</v>
      </c>
      <c r="B17154" s="58" t="s">
        <v>9035</v>
      </c>
    </row>
    <row r="17155" spans="1:2" x14ac:dyDescent="0.25">
      <c r="A17155" s="57">
        <v>81112107</v>
      </c>
      <c r="B17155" s="58" t="s">
        <v>1054</v>
      </c>
    </row>
    <row r="17156" spans="1:2" x14ac:dyDescent="0.25">
      <c r="A17156" s="57">
        <v>81112201</v>
      </c>
      <c r="B17156" s="58" t="s">
        <v>16225</v>
      </c>
    </row>
    <row r="17157" spans="1:2" x14ac:dyDescent="0.25">
      <c r="A17157" s="57">
        <v>81112202</v>
      </c>
      <c r="B17157" s="58" t="s">
        <v>5743</v>
      </c>
    </row>
    <row r="17158" spans="1:2" x14ac:dyDescent="0.25">
      <c r="A17158" s="57">
        <v>81121501</v>
      </c>
      <c r="B17158" s="58" t="s">
        <v>14010</v>
      </c>
    </row>
    <row r="17159" spans="1:2" x14ac:dyDescent="0.25">
      <c r="A17159" s="57">
        <v>81121502</v>
      </c>
      <c r="B17159" s="58" t="s">
        <v>4746</v>
      </c>
    </row>
    <row r="17160" spans="1:2" x14ac:dyDescent="0.25">
      <c r="A17160" s="57">
        <v>81121503</v>
      </c>
      <c r="B17160" s="58" t="s">
        <v>13406</v>
      </c>
    </row>
    <row r="17161" spans="1:2" x14ac:dyDescent="0.25">
      <c r="A17161" s="57">
        <v>81121504</v>
      </c>
      <c r="B17161" s="58" t="s">
        <v>1026</v>
      </c>
    </row>
    <row r="17162" spans="1:2" x14ac:dyDescent="0.25">
      <c r="A17162" s="57">
        <v>81121601</v>
      </c>
      <c r="B17162" s="58" t="s">
        <v>2348</v>
      </c>
    </row>
    <row r="17163" spans="1:2" x14ac:dyDescent="0.25">
      <c r="A17163" s="57">
        <v>81121602</v>
      </c>
      <c r="B17163" s="58" t="s">
        <v>15158</v>
      </c>
    </row>
    <row r="17164" spans="1:2" x14ac:dyDescent="0.25">
      <c r="A17164" s="57">
        <v>81121603</v>
      </c>
      <c r="B17164" s="58" t="s">
        <v>2952</v>
      </c>
    </row>
    <row r="17165" spans="1:2" x14ac:dyDescent="0.25">
      <c r="A17165" s="57">
        <v>81121604</v>
      </c>
      <c r="B17165" s="58" t="s">
        <v>4297</v>
      </c>
    </row>
    <row r="17166" spans="1:2" x14ac:dyDescent="0.25">
      <c r="A17166" s="57">
        <v>81121605</v>
      </c>
      <c r="B17166" s="58" t="s">
        <v>11958</v>
      </c>
    </row>
    <row r="17167" spans="1:2" x14ac:dyDescent="0.25">
      <c r="A17167" s="57">
        <v>81121606</v>
      </c>
      <c r="B17167" s="58" t="s">
        <v>8876</v>
      </c>
    </row>
    <row r="17168" spans="1:2" x14ac:dyDescent="0.25">
      <c r="A17168" s="57">
        <v>81121607</v>
      </c>
      <c r="B17168" s="58" t="s">
        <v>11110</v>
      </c>
    </row>
    <row r="17169" spans="1:2" x14ac:dyDescent="0.25">
      <c r="A17169" s="57">
        <v>81131501</v>
      </c>
      <c r="B17169" s="58" t="s">
        <v>17300</v>
      </c>
    </row>
    <row r="17170" spans="1:2" x14ac:dyDescent="0.25">
      <c r="A17170" s="57">
        <v>81131502</v>
      </c>
      <c r="B17170" s="58" t="s">
        <v>14150</v>
      </c>
    </row>
    <row r="17171" spans="1:2" x14ac:dyDescent="0.25">
      <c r="A17171" s="57">
        <v>81131503</v>
      </c>
      <c r="B17171" s="58" t="s">
        <v>8750</v>
      </c>
    </row>
    <row r="17172" spans="1:2" x14ac:dyDescent="0.25">
      <c r="A17172" s="57">
        <v>81131504</v>
      </c>
      <c r="B17172" s="58" t="s">
        <v>12446</v>
      </c>
    </row>
    <row r="17173" spans="1:2" x14ac:dyDescent="0.25">
      <c r="A17173" s="57">
        <v>81131505</v>
      </c>
      <c r="B17173" s="58" t="s">
        <v>256</v>
      </c>
    </row>
    <row r="17174" spans="1:2" x14ac:dyDescent="0.25">
      <c r="A17174" s="57">
        <v>81141501</v>
      </c>
      <c r="B17174" s="58" t="s">
        <v>12454</v>
      </c>
    </row>
    <row r="17175" spans="1:2" x14ac:dyDescent="0.25">
      <c r="A17175" s="57">
        <v>81141502</v>
      </c>
      <c r="B17175" s="58" t="s">
        <v>1408</v>
      </c>
    </row>
    <row r="17176" spans="1:2" x14ac:dyDescent="0.25">
      <c r="A17176" s="57">
        <v>81141503</v>
      </c>
      <c r="B17176" s="58" t="s">
        <v>16567</v>
      </c>
    </row>
    <row r="17177" spans="1:2" x14ac:dyDescent="0.25">
      <c r="A17177" s="57">
        <v>81141504</v>
      </c>
      <c r="B17177" s="58" t="s">
        <v>16394</v>
      </c>
    </row>
    <row r="17178" spans="1:2" x14ac:dyDescent="0.25">
      <c r="A17178" s="57">
        <v>81141505</v>
      </c>
      <c r="B17178" s="58" t="s">
        <v>5934</v>
      </c>
    </row>
    <row r="17179" spans="1:2" x14ac:dyDescent="0.25">
      <c r="A17179" s="57">
        <v>81141506</v>
      </c>
      <c r="B17179" s="58" t="s">
        <v>3265</v>
      </c>
    </row>
    <row r="17180" spans="1:2" x14ac:dyDescent="0.25">
      <c r="A17180" s="57">
        <v>81141601</v>
      </c>
      <c r="B17180" s="58" t="s">
        <v>9485</v>
      </c>
    </row>
    <row r="17181" spans="1:2" x14ac:dyDescent="0.25">
      <c r="A17181" s="57">
        <v>81141602</v>
      </c>
      <c r="B17181" s="58" t="s">
        <v>6658</v>
      </c>
    </row>
    <row r="17182" spans="1:2" x14ac:dyDescent="0.25">
      <c r="A17182" s="57">
        <v>81141603</v>
      </c>
      <c r="B17182" s="58" t="s">
        <v>16307</v>
      </c>
    </row>
    <row r="17183" spans="1:2" x14ac:dyDescent="0.25">
      <c r="A17183" s="57">
        <v>81141604</v>
      </c>
      <c r="B17183" s="58" t="s">
        <v>6245</v>
      </c>
    </row>
    <row r="17184" spans="1:2" x14ac:dyDescent="0.25">
      <c r="A17184" s="57">
        <v>81141605</v>
      </c>
      <c r="B17184" s="58" t="s">
        <v>16987</v>
      </c>
    </row>
    <row r="17185" spans="1:2" x14ac:dyDescent="0.25">
      <c r="A17185" s="57">
        <v>81141606</v>
      </c>
      <c r="B17185" s="58" t="s">
        <v>15414</v>
      </c>
    </row>
    <row r="17186" spans="1:2" x14ac:dyDescent="0.25">
      <c r="A17186" s="57">
        <v>81141701</v>
      </c>
      <c r="B17186" s="58" t="s">
        <v>6771</v>
      </c>
    </row>
    <row r="17187" spans="1:2" x14ac:dyDescent="0.25">
      <c r="A17187" s="57">
        <v>81141702</v>
      </c>
      <c r="B17187" s="58" t="s">
        <v>5679</v>
      </c>
    </row>
    <row r="17188" spans="1:2" x14ac:dyDescent="0.25">
      <c r="A17188" s="57">
        <v>81141703</v>
      </c>
      <c r="B17188" s="58" t="s">
        <v>6318</v>
      </c>
    </row>
    <row r="17189" spans="1:2" x14ac:dyDescent="0.25">
      <c r="A17189" s="57">
        <v>81141704</v>
      </c>
      <c r="B17189" s="58" t="s">
        <v>10555</v>
      </c>
    </row>
    <row r="17190" spans="1:2" x14ac:dyDescent="0.25">
      <c r="A17190" s="57">
        <v>81141801</v>
      </c>
      <c r="B17190" s="58" t="s">
        <v>3647</v>
      </c>
    </row>
    <row r="17191" spans="1:2" x14ac:dyDescent="0.25">
      <c r="A17191" s="57">
        <v>81141802</v>
      </c>
      <c r="B17191" s="58" t="s">
        <v>17673</v>
      </c>
    </row>
    <row r="17192" spans="1:2" x14ac:dyDescent="0.25">
      <c r="A17192" s="57">
        <v>81141803</v>
      </c>
      <c r="B17192" s="58" t="s">
        <v>14468</v>
      </c>
    </row>
    <row r="17193" spans="1:2" x14ac:dyDescent="0.25">
      <c r="A17193" s="57">
        <v>81141804</v>
      </c>
      <c r="B17193" s="58" t="s">
        <v>3224</v>
      </c>
    </row>
    <row r="17194" spans="1:2" x14ac:dyDescent="0.25">
      <c r="A17194" s="57">
        <v>81141805</v>
      </c>
      <c r="B17194" s="58" t="s">
        <v>659</v>
      </c>
    </row>
    <row r="17195" spans="1:2" x14ac:dyDescent="0.25">
      <c r="A17195" s="57">
        <v>81141806</v>
      </c>
      <c r="B17195" s="58" t="s">
        <v>2976</v>
      </c>
    </row>
    <row r="17196" spans="1:2" x14ac:dyDescent="0.25">
      <c r="A17196" s="57">
        <v>81141807</v>
      </c>
      <c r="B17196" s="58" t="s">
        <v>5388</v>
      </c>
    </row>
    <row r="17197" spans="1:2" x14ac:dyDescent="0.25">
      <c r="A17197" s="57">
        <v>81151501</v>
      </c>
      <c r="B17197" s="58" t="s">
        <v>15712</v>
      </c>
    </row>
    <row r="17198" spans="1:2" x14ac:dyDescent="0.25">
      <c r="A17198" s="57">
        <v>81151502</v>
      </c>
      <c r="B17198" s="58" t="s">
        <v>2362</v>
      </c>
    </row>
    <row r="17199" spans="1:2" x14ac:dyDescent="0.25">
      <c r="A17199" s="57">
        <v>81151503</v>
      </c>
      <c r="B17199" s="58" t="s">
        <v>12291</v>
      </c>
    </row>
    <row r="17200" spans="1:2" x14ac:dyDescent="0.25">
      <c r="A17200" s="57">
        <v>81151601</v>
      </c>
      <c r="B17200" s="58" t="s">
        <v>15223</v>
      </c>
    </row>
    <row r="17201" spans="1:2" x14ac:dyDescent="0.25">
      <c r="A17201" s="57">
        <v>81151602</v>
      </c>
      <c r="B17201" s="58" t="s">
        <v>4751</v>
      </c>
    </row>
    <row r="17202" spans="1:2" x14ac:dyDescent="0.25">
      <c r="A17202" s="57">
        <v>81151603</v>
      </c>
      <c r="B17202" s="58" t="s">
        <v>9907</v>
      </c>
    </row>
    <row r="17203" spans="1:2" x14ac:dyDescent="0.25">
      <c r="A17203" s="57">
        <v>81151604</v>
      </c>
      <c r="B17203" s="58" t="s">
        <v>3848</v>
      </c>
    </row>
    <row r="17204" spans="1:2" x14ac:dyDescent="0.25">
      <c r="A17204" s="57">
        <v>81151701</v>
      </c>
      <c r="B17204" s="58" t="s">
        <v>12876</v>
      </c>
    </row>
    <row r="17205" spans="1:2" x14ac:dyDescent="0.25">
      <c r="A17205" s="57">
        <v>81151702</v>
      </c>
      <c r="B17205" s="58" t="s">
        <v>1700</v>
      </c>
    </row>
    <row r="17206" spans="1:2" x14ac:dyDescent="0.25">
      <c r="A17206" s="57">
        <v>81151703</v>
      </c>
      <c r="B17206" s="58" t="s">
        <v>6684</v>
      </c>
    </row>
    <row r="17207" spans="1:2" x14ac:dyDescent="0.25">
      <c r="A17207" s="57">
        <v>81151704</v>
      </c>
      <c r="B17207" s="58" t="s">
        <v>14018</v>
      </c>
    </row>
    <row r="17208" spans="1:2" x14ac:dyDescent="0.25">
      <c r="A17208" s="57">
        <v>81151705</v>
      </c>
      <c r="B17208" s="58" t="s">
        <v>2222</v>
      </c>
    </row>
    <row r="17209" spans="1:2" x14ac:dyDescent="0.25">
      <c r="A17209" s="57">
        <v>81151801</v>
      </c>
      <c r="B17209" s="58" t="s">
        <v>1614</v>
      </c>
    </row>
    <row r="17210" spans="1:2" x14ac:dyDescent="0.25">
      <c r="A17210" s="57">
        <v>81151802</v>
      </c>
      <c r="B17210" s="58" t="s">
        <v>17125</v>
      </c>
    </row>
    <row r="17211" spans="1:2" x14ac:dyDescent="0.25">
      <c r="A17211" s="57">
        <v>81151803</v>
      </c>
      <c r="B17211" s="58" t="s">
        <v>2358</v>
      </c>
    </row>
    <row r="17212" spans="1:2" x14ac:dyDescent="0.25">
      <c r="A17212" s="57">
        <v>81151804</v>
      </c>
      <c r="B17212" s="58" t="s">
        <v>7972</v>
      </c>
    </row>
    <row r="17213" spans="1:2" x14ac:dyDescent="0.25">
      <c r="A17213" s="57">
        <v>81151805</v>
      </c>
      <c r="B17213" s="58" t="s">
        <v>5469</v>
      </c>
    </row>
    <row r="17214" spans="1:2" x14ac:dyDescent="0.25">
      <c r="A17214" s="57">
        <v>81151806</v>
      </c>
      <c r="B17214" s="58" t="s">
        <v>990</v>
      </c>
    </row>
    <row r="17215" spans="1:2" x14ac:dyDescent="0.25">
      <c r="A17215" s="57">
        <v>81151901</v>
      </c>
      <c r="B17215" s="58" t="s">
        <v>6542</v>
      </c>
    </row>
    <row r="17216" spans="1:2" x14ac:dyDescent="0.25">
      <c r="A17216" s="57">
        <v>81151902</v>
      </c>
      <c r="B17216" s="58" t="s">
        <v>11576</v>
      </c>
    </row>
    <row r="17217" spans="1:2" x14ac:dyDescent="0.25">
      <c r="A17217" s="57">
        <v>81151903</v>
      </c>
      <c r="B17217" s="58" t="s">
        <v>7581</v>
      </c>
    </row>
    <row r="17218" spans="1:2" x14ac:dyDescent="0.25">
      <c r="A17218" s="57">
        <v>81151904</v>
      </c>
      <c r="B17218" s="58" t="s">
        <v>948</v>
      </c>
    </row>
    <row r="17219" spans="1:2" x14ac:dyDescent="0.25">
      <c r="A17219" s="57">
        <v>82101501</v>
      </c>
      <c r="B17219" s="58" t="s">
        <v>6077</v>
      </c>
    </row>
    <row r="17220" spans="1:2" x14ac:dyDescent="0.25">
      <c r="A17220" s="57">
        <v>82101502</v>
      </c>
      <c r="B17220" s="58" t="s">
        <v>7231</v>
      </c>
    </row>
    <row r="17221" spans="1:2" x14ac:dyDescent="0.25">
      <c r="A17221" s="57">
        <v>82101503</v>
      </c>
      <c r="B17221" s="58" t="s">
        <v>5495</v>
      </c>
    </row>
    <row r="17222" spans="1:2" x14ac:dyDescent="0.25">
      <c r="A17222" s="57">
        <v>82101504</v>
      </c>
      <c r="B17222" s="58" t="s">
        <v>2832</v>
      </c>
    </row>
    <row r="17223" spans="1:2" x14ac:dyDescent="0.25">
      <c r="A17223" s="57">
        <v>82101505</v>
      </c>
      <c r="B17223" s="58" t="s">
        <v>3995</v>
      </c>
    </row>
    <row r="17224" spans="1:2" x14ac:dyDescent="0.25">
      <c r="A17224" s="57">
        <v>82101506</v>
      </c>
      <c r="B17224" s="58" t="s">
        <v>12615</v>
      </c>
    </row>
    <row r="17225" spans="1:2" x14ac:dyDescent="0.25">
      <c r="A17225" s="57">
        <v>82101507</v>
      </c>
      <c r="B17225" s="58" t="s">
        <v>15792</v>
      </c>
    </row>
    <row r="17226" spans="1:2" x14ac:dyDescent="0.25">
      <c r="A17226" s="57">
        <v>82101508</v>
      </c>
      <c r="B17226" s="58" t="s">
        <v>7294</v>
      </c>
    </row>
    <row r="17227" spans="1:2" x14ac:dyDescent="0.25">
      <c r="A17227" s="57">
        <v>82101601</v>
      </c>
      <c r="B17227" s="58" t="s">
        <v>12872</v>
      </c>
    </row>
    <row r="17228" spans="1:2" x14ac:dyDescent="0.25">
      <c r="A17228" s="57">
        <v>82101602</v>
      </c>
      <c r="B17228" s="58" t="s">
        <v>14434</v>
      </c>
    </row>
    <row r="17229" spans="1:2" x14ac:dyDescent="0.25">
      <c r="A17229" s="57">
        <v>82101603</v>
      </c>
      <c r="B17229" s="58" t="s">
        <v>6937</v>
      </c>
    </row>
    <row r="17230" spans="1:2" x14ac:dyDescent="0.25">
      <c r="A17230" s="57">
        <v>82101604</v>
      </c>
      <c r="B17230" s="58" t="s">
        <v>1932</v>
      </c>
    </row>
    <row r="17231" spans="1:2" x14ac:dyDescent="0.25">
      <c r="A17231" s="57">
        <v>82101701</v>
      </c>
      <c r="B17231" s="58" t="s">
        <v>7104</v>
      </c>
    </row>
    <row r="17232" spans="1:2" x14ac:dyDescent="0.25">
      <c r="A17232" s="57">
        <v>82101702</v>
      </c>
      <c r="B17232" s="58" t="s">
        <v>10766</v>
      </c>
    </row>
    <row r="17233" spans="1:2" x14ac:dyDescent="0.25">
      <c r="A17233" s="57">
        <v>82101801</v>
      </c>
      <c r="B17233" s="58" t="s">
        <v>6796</v>
      </c>
    </row>
    <row r="17234" spans="1:2" x14ac:dyDescent="0.25">
      <c r="A17234" s="57">
        <v>82101901</v>
      </c>
      <c r="B17234" s="58" t="s">
        <v>16277</v>
      </c>
    </row>
    <row r="17235" spans="1:2" x14ac:dyDescent="0.25">
      <c r="A17235" s="57">
        <v>82101902</v>
      </c>
      <c r="B17235" s="58" t="s">
        <v>13081</v>
      </c>
    </row>
    <row r="17236" spans="1:2" x14ac:dyDescent="0.25">
      <c r="A17236" s="57">
        <v>82101903</v>
      </c>
      <c r="B17236" s="58" t="s">
        <v>10943</v>
      </c>
    </row>
    <row r="17237" spans="1:2" x14ac:dyDescent="0.25">
      <c r="A17237" s="57">
        <v>82101904</v>
      </c>
      <c r="B17237" s="58" t="s">
        <v>4461</v>
      </c>
    </row>
    <row r="17238" spans="1:2" x14ac:dyDescent="0.25">
      <c r="A17238" s="57">
        <v>82101905</v>
      </c>
      <c r="B17238" s="58" t="s">
        <v>13853</v>
      </c>
    </row>
    <row r="17239" spans="1:2" x14ac:dyDescent="0.25">
      <c r="A17239" s="57">
        <v>82111501</v>
      </c>
      <c r="B17239" s="58" t="s">
        <v>1264</v>
      </c>
    </row>
    <row r="17240" spans="1:2" x14ac:dyDescent="0.25">
      <c r="A17240" s="57">
        <v>82111502</v>
      </c>
      <c r="B17240" s="58" t="s">
        <v>15986</v>
      </c>
    </row>
    <row r="17241" spans="1:2" x14ac:dyDescent="0.25">
      <c r="A17241" s="57">
        <v>82111503</v>
      </c>
      <c r="B17241" s="58" t="s">
        <v>1730</v>
      </c>
    </row>
    <row r="17242" spans="1:2" x14ac:dyDescent="0.25">
      <c r="A17242" s="57">
        <v>82111601</v>
      </c>
      <c r="B17242" s="58" t="s">
        <v>10564</v>
      </c>
    </row>
    <row r="17243" spans="1:2" x14ac:dyDescent="0.25">
      <c r="A17243" s="57">
        <v>82111602</v>
      </c>
      <c r="B17243" s="58" t="s">
        <v>4080</v>
      </c>
    </row>
    <row r="17244" spans="1:2" x14ac:dyDescent="0.25">
      <c r="A17244" s="57">
        <v>82111603</v>
      </c>
      <c r="B17244" s="58" t="s">
        <v>9959</v>
      </c>
    </row>
    <row r="17245" spans="1:2" x14ac:dyDescent="0.25">
      <c r="A17245" s="57">
        <v>82111604</v>
      </c>
      <c r="B17245" s="58" t="s">
        <v>13539</v>
      </c>
    </row>
    <row r="17246" spans="1:2" x14ac:dyDescent="0.25">
      <c r="A17246" s="57">
        <v>82111701</v>
      </c>
      <c r="B17246" s="58" t="s">
        <v>10442</v>
      </c>
    </row>
    <row r="17247" spans="1:2" x14ac:dyDescent="0.25">
      <c r="A17247" s="57">
        <v>82111702</v>
      </c>
      <c r="B17247" s="58" t="s">
        <v>7024</v>
      </c>
    </row>
    <row r="17248" spans="1:2" x14ac:dyDescent="0.25">
      <c r="A17248" s="57">
        <v>82111703</v>
      </c>
      <c r="B17248" s="58" t="s">
        <v>18043</v>
      </c>
    </row>
    <row r="17249" spans="1:2" x14ac:dyDescent="0.25">
      <c r="A17249" s="57">
        <v>82111704</v>
      </c>
      <c r="B17249" s="58" t="s">
        <v>7692</v>
      </c>
    </row>
    <row r="17250" spans="1:2" x14ac:dyDescent="0.25">
      <c r="A17250" s="57">
        <v>82111705</v>
      </c>
      <c r="B17250" s="58" t="s">
        <v>16986</v>
      </c>
    </row>
    <row r="17251" spans="1:2" x14ac:dyDescent="0.25">
      <c r="A17251" s="57">
        <v>82111801</v>
      </c>
      <c r="B17251" s="58" t="s">
        <v>13279</v>
      </c>
    </row>
    <row r="17252" spans="1:2" x14ac:dyDescent="0.25">
      <c r="A17252" s="57">
        <v>82111802</v>
      </c>
      <c r="B17252" s="58" t="s">
        <v>18690</v>
      </c>
    </row>
    <row r="17253" spans="1:2" x14ac:dyDescent="0.25">
      <c r="A17253" s="57">
        <v>82111803</v>
      </c>
      <c r="B17253" s="58" t="s">
        <v>15956</v>
      </c>
    </row>
    <row r="17254" spans="1:2" x14ac:dyDescent="0.25">
      <c r="A17254" s="57">
        <v>82111804</v>
      </c>
      <c r="B17254" s="58" t="s">
        <v>16026</v>
      </c>
    </row>
    <row r="17255" spans="1:2" x14ac:dyDescent="0.25">
      <c r="A17255" s="57">
        <v>82111901</v>
      </c>
      <c r="B17255" s="58" t="s">
        <v>12002</v>
      </c>
    </row>
    <row r="17256" spans="1:2" x14ac:dyDescent="0.25">
      <c r="A17256" s="57">
        <v>82111902</v>
      </c>
      <c r="B17256" s="58" t="s">
        <v>17640</v>
      </c>
    </row>
    <row r="17257" spans="1:2" x14ac:dyDescent="0.25">
      <c r="A17257" s="57">
        <v>82111903</v>
      </c>
      <c r="B17257" s="58" t="s">
        <v>7694</v>
      </c>
    </row>
    <row r="17258" spans="1:2" x14ac:dyDescent="0.25">
      <c r="A17258" s="57">
        <v>82111904</v>
      </c>
      <c r="B17258" s="58" t="s">
        <v>15798</v>
      </c>
    </row>
    <row r="17259" spans="1:2" x14ac:dyDescent="0.25">
      <c r="A17259" s="57">
        <v>82121501</v>
      </c>
      <c r="B17259" s="58" t="s">
        <v>4748</v>
      </c>
    </row>
    <row r="17260" spans="1:2" x14ac:dyDescent="0.25">
      <c r="A17260" s="57">
        <v>82121502</v>
      </c>
      <c r="B17260" s="58" t="s">
        <v>10160</v>
      </c>
    </row>
    <row r="17261" spans="1:2" x14ac:dyDescent="0.25">
      <c r="A17261" s="57">
        <v>82121503</v>
      </c>
      <c r="B17261" s="58" t="s">
        <v>12532</v>
      </c>
    </row>
    <row r="17262" spans="1:2" x14ac:dyDescent="0.25">
      <c r="A17262" s="57">
        <v>82121504</v>
      </c>
      <c r="B17262" s="58" t="s">
        <v>7743</v>
      </c>
    </row>
    <row r="17263" spans="1:2" x14ac:dyDescent="0.25">
      <c r="A17263" s="57">
        <v>82121505</v>
      </c>
      <c r="B17263" s="58" t="s">
        <v>1589</v>
      </c>
    </row>
    <row r="17264" spans="1:2" x14ac:dyDescent="0.25">
      <c r="A17264" s="57">
        <v>82121506</v>
      </c>
      <c r="B17264" s="58" t="s">
        <v>16213</v>
      </c>
    </row>
    <row r="17265" spans="1:2" x14ac:dyDescent="0.25">
      <c r="A17265" s="57">
        <v>82121507</v>
      </c>
      <c r="B17265" s="58" t="s">
        <v>12367</v>
      </c>
    </row>
    <row r="17266" spans="1:2" x14ac:dyDescent="0.25">
      <c r="A17266" s="57">
        <v>82121508</v>
      </c>
      <c r="B17266" s="58" t="s">
        <v>15890</v>
      </c>
    </row>
    <row r="17267" spans="1:2" x14ac:dyDescent="0.25">
      <c r="A17267" s="57">
        <v>82121509</v>
      </c>
      <c r="B17267" s="58" t="s">
        <v>157</v>
      </c>
    </row>
    <row r="17268" spans="1:2" x14ac:dyDescent="0.25">
      <c r="A17268" s="57">
        <v>82121510</v>
      </c>
      <c r="B17268" s="58" t="s">
        <v>2787</v>
      </c>
    </row>
    <row r="17269" spans="1:2" x14ac:dyDescent="0.25">
      <c r="A17269" s="57">
        <v>82121511</v>
      </c>
      <c r="B17269" s="58" t="s">
        <v>17719</v>
      </c>
    </row>
    <row r="17270" spans="1:2" x14ac:dyDescent="0.25">
      <c r="A17270" s="57">
        <v>82121512</v>
      </c>
      <c r="B17270" s="58" t="s">
        <v>14941</v>
      </c>
    </row>
    <row r="17271" spans="1:2" x14ac:dyDescent="0.25">
      <c r="A17271" s="57">
        <v>82121601</v>
      </c>
      <c r="B17271" s="58" t="s">
        <v>7558</v>
      </c>
    </row>
    <row r="17272" spans="1:2" x14ac:dyDescent="0.25">
      <c r="A17272" s="57">
        <v>82121602</v>
      </c>
      <c r="B17272" s="58" t="s">
        <v>15220</v>
      </c>
    </row>
    <row r="17273" spans="1:2" x14ac:dyDescent="0.25">
      <c r="A17273" s="57">
        <v>82121603</v>
      </c>
      <c r="B17273" s="58" t="s">
        <v>11891</v>
      </c>
    </row>
    <row r="17274" spans="1:2" x14ac:dyDescent="0.25">
      <c r="A17274" s="57">
        <v>82121701</v>
      </c>
      <c r="B17274" s="58" t="s">
        <v>5801</v>
      </c>
    </row>
    <row r="17275" spans="1:2" x14ac:dyDescent="0.25">
      <c r="A17275" s="57">
        <v>82121702</v>
      </c>
      <c r="B17275" s="58" t="s">
        <v>12259</v>
      </c>
    </row>
    <row r="17276" spans="1:2" x14ac:dyDescent="0.25">
      <c r="A17276" s="57">
        <v>82121801</v>
      </c>
      <c r="B17276" s="58" t="s">
        <v>13089</v>
      </c>
    </row>
    <row r="17277" spans="1:2" x14ac:dyDescent="0.25">
      <c r="A17277" s="57">
        <v>82121802</v>
      </c>
      <c r="B17277" s="58" t="s">
        <v>11151</v>
      </c>
    </row>
    <row r="17278" spans="1:2" x14ac:dyDescent="0.25">
      <c r="A17278" s="57">
        <v>82121901</v>
      </c>
      <c r="B17278" s="58" t="s">
        <v>15780</v>
      </c>
    </row>
    <row r="17279" spans="1:2" x14ac:dyDescent="0.25">
      <c r="A17279" s="57">
        <v>82121902</v>
      </c>
      <c r="B17279" s="58" t="s">
        <v>4801</v>
      </c>
    </row>
    <row r="17280" spans="1:2" x14ac:dyDescent="0.25">
      <c r="A17280" s="57">
        <v>82121903</v>
      </c>
      <c r="B17280" s="58" t="s">
        <v>1344</v>
      </c>
    </row>
    <row r="17281" spans="1:2" x14ac:dyDescent="0.25">
      <c r="A17281" s="57">
        <v>82121904</v>
      </c>
      <c r="B17281" s="58" t="s">
        <v>14768</v>
      </c>
    </row>
    <row r="17282" spans="1:2" x14ac:dyDescent="0.25">
      <c r="A17282" s="57">
        <v>82121905</v>
      </c>
      <c r="B17282" s="58" t="s">
        <v>6962</v>
      </c>
    </row>
    <row r="17283" spans="1:2" x14ac:dyDescent="0.25">
      <c r="A17283" s="57">
        <v>82121906</v>
      </c>
      <c r="B17283" s="58" t="s">
        <v>6452</v>
      </c>
    </row>
    <row r="17284" spans="1:2" x14ac:dyDescent="0.25">
      <c r="A17284" s="57">
        <v>82121907</v>
      </c>
      <c r="B17284" s="58" t="s">
        <v>13613</v>
      </c>
    </row>
    <row r="17285" spans="1:2" x14ac:dyDescent="0.25">
      <c r="A17285" s="57">
        <v>82121908</v>
      </c>
      <c r="B17285" s="58" t="s">
        <v>6054</v>
      </c>
    </row>
    <row r="17286" spans="1:2" x14ac:dyDescent="0.25">
      <c r="A17286" s="57">
        <v>82131501</v>
      </c>
      <c r="B17286" s="58" t="s">
        <v>17977</v>
      </c>
    </row>
    <row r="17287" spans="1:2" x14ac:dyDescent="0.25">
      <c r="A17287" s="57">
        <v>82131502</v>
      </c>
      <c r="B17287" s="58" t="s">
        <v>7828</v>
      </c>
    </row>
    <row r="17288" spans="1:2" x14ac:dyDescent="0.25">
      <c r="A17288" s="57">
        <v>82131503</v>
      </c>
      <c r="B17288" s="58" t="s">
        <v>1733</v>
      </c>
    </row>
    <row r="17289" spans="1:2" x14ac:dyDescent="0.25">
      <c r="A17289" s="57">
        <v>82131504</v>
      </c>
      <c r="B17289" s="58" t="s">
        <v>1307</v>
      </c>
    </row>
    <row r="17290" spans="1:2" x14ac:dyDescent="0.25">
      <c r="A17290" s="57">
        <v>82131601</v>
      </c>
      <c r="B17290" s="58" t="s">
        <v>15911</v>
      </c>
    </row>
    <row r="17291" spans="1:2" x14ac:dyDescent="0.25">
      <c r="A17291" s="57">
        <v>82131602</v>
      </c>
      <c r="B17291" s="58" t="s">
        <v>6011</v>
      </c>
    </row>
    <row r="17292" spans="1:2" x14ac:dyDescent="0.25">
      <c r="A17292" s="57">
        <v>82131603</v>
      </c>
      <c r="B17292" s="58" t="s">
        <v>13804</v>
      </c>
    </row>
    <row r="17293" spans="1:2" x14ac:dyDescent="0.25">
      <c r="A17293" s="57">
        <v>82131604</v>
      </c>
      <c r="B17293" s="58" t="s">
        <v>2657</v>
      </c>
    </row>
    <row r="17294" spans="1:2" x14ac:dyDescent="0.25">
      <c r="A17294" s="57">
        <v>82141501</v>
      </c>
      <c r="B17294" s="58" t="s">
        <v>14746</v>
      </c>
    </row>
    <row r="17295" spans="1:2" x14ac:dyDescent="0.25">
      <c r="A17295" s="57">
        <v>82141502</v>
      </c>
      <c r="B17295" s="58" t="s">
        <v>17544</v>
      </c>
    </row>
    <row r="17296" spans="1:2" x14ac:dyDescent="0.25">
      <c r="A17296" s="57">
        <v>82141503</v>
      </c>
      <c r="B17296" s="58" t="s">
        <v>3165</v>
      </c>
    </row>
    <row r="17297" spans="1:2" x14ac:dyDescent="0.25">
      <c r="A17297" s="57">
        <v>82141504</v>
      </c>
      <c r="B17297" s="58" t="s">
        <v>14673</v>
      </c>
    </row>
    <row r="17298" spans="1:2" x14ac:dyDescent="0.25">
      <c r="A17298" s="57">
        <v>82141505</v>
      </c>
      <c r="B17298" s="58" t="s">
        <v>1659</v>
      </c>
    </row>
    <row r="17299" spans="1:2" x14ac:dyDescent="0.25">
      <c r="A17299" s="57">
        <v>82141506</v>
      </c>
      <c r="B17299" s="58" t="s">
        <v>1897</v>
      </c>
    </row>
    <row r="17300" spans="1:2" x14ac:dyDescent="0.25">
      <c r="A17300" s="57">
        <v>82141507</v>
      </c>
      <c r="B17300" s="58" t="s">
        <v>4233</v>
      </c>
    </row>
    <row r="17301" spans="1:2" x14ac:dyDescent="0.25">
      <c r="A17301" s="57">
        <v>82141601</v>
      </c>
      <c r="B17301" s="58" t="s">
        <v>10426</v>
      </c>
    </row>
    <row r="17302" spans="1:2" x14ac:dyDescent="0.25">
      <c r="A17302" s="57">
        <v>82141602</v>
      </c>
      <c r="B17302" s="58" t="s">
        <v>5937</v>
      </c>
    </row>
    <row r="17303" spans="1:2" x14ac:dyDescent="0.25">
      <c r="A17303" s="57">
        <v>82151501</v>
      </c>
      <c r="B17303" s="58" t="s">
        <v>1012</v>
      </c>
    </row>
    <row r="17304" spans="1:2" x14ac:dyDescent="0.25">
      <c r="A17304" s="57">
        <v>82151502</v>
      </c>
      <c r="B17304" s="58" t="s">
        <v>9018</v>
      </c>
    </row>
    <row r="17305" spans="1:2" x14ac:dyDescent="0.25">
      <c r="A17305" s="57">
        <v>82151503</v>
      </c>
      <c r="B17305" s="58" t="s">
        <v>2463</v>
      </c>
    </row>
    <row r="17306" spans="1:2" x14ac:dyDescent="0.25">
      <c r="A17306" s="57">
        <v>82151504</v>
      </c>
      <c r="B17306" s="58" t="s">
        <v>9251</v>
      </c>
    </row>
    <row r="17307" spans="1:2" x14ac:dyDescent="0.25">
      <c r="A17307" s="57">
        <v>82151505</v>
      </c>
      <c r="B17307" s="58" t="s">
        <v>14456</v>
      </c>
    </row>
    <row r="17308" spans="1:2" x14ac:dyDescent="0.25">
      <c r="A17308" s="57">
        <v>82151506</v>
      </c>
      <c r="B17308" s="58" t="s">
        <v>2453</v>
      </c>
    </row>
    <row r="17309" spans="1:2" x14ac:dyDescent="0.25">
      <c r="A17309" s="57">
        <v>82151507</v>
      </c>
      <c r="B17309" s="58" t="s">
        <v>18492</v>
      </c>
    </row>
    <row r="17310" spans="1:2" x14ac:dyDescent="0.25">
      <c r="A17310" s="57">
        <v>82151508</v>
      </c>
      <c r="B17310" s="58" t="s">
        <v>4639</v>
      </c>
    </row>
    <row r="17311" spans="1:2" x14ac:dyDescent="0.25">
      <c r="A17311" s="57">
        <v>82151601</v>
      </c>
      <c r="B17311" s="58" t="s">
        <v>11538</v>
      </c>
    </row>
    <row r="17312" spans="1:2" x14ac:dyDescent="0.25">
      <c r="A17312" s="57">
        <v>82151602</v>
      </c>
      <c r="B17312" s="58" t="s">
        <v>15298</v>
      </c>
    </row>
    <row r="17313" spans="1:2" x14ac:dyDescent="0.25">
      <c r="A17313" s="57">
        <v>82151603</v>
      </c>
      <c r="B17313" s="58" t="s">
        <v>12976</v>
      </c>
    </row>
    <row r="17314" spans="1:2" x14ac:dyDescent="0.25">
      <c r="A17314" s="57">
        <v>82151604</v>
      </c>
      <c r="B17314" s="58" t="s">
        <v>11637</v>
      </c>
    </row>
    <row r="17315" spans="1:2" x14ac:dyDescent="0.25">
      <c r="A17315" s="57">
        <v>82151701</v>
      </c>
      <c r="B17315" s="58" t="s">
        <v>18452</v>
      </c>
    </row>
    <row r="17316" spans="1:2" x14ac:dyDescent="0.25">
      <c r="A17316" s="57">
        <v>82151702</v>
      </c>
      <c r="B17316" s="58" t="s">
        <v>11315</v>
      </c>
    </row>
    <row r="17317" spans="1:2" x14ac:dyDescent="0.25">
      <c r="A17317" s="57">
        <v>82151703</v>
      </c>
      <c r="B17317" s="58" t="s">
        <v>16033</v>
      </c>
    </row>
    <row r="17318" spans="1:2" x14ac:dyDescent="0.25">
      <c r="A17318" s="57">
        <v>82151704</v>
      </c>
      <c r="B17318" s="58" t="s">
        <v>8894</v>
      </c>
    </row>
    <row r="17319" spans="1:2" x14ac:dyDescent="0.25">
      <c r="A17319" s="57">
        <v>82151705</v>
      </c>
      <c r="B17319" s="58" t="s">
        <v>9103</v>
      </c>
    </row>
    <row r="17320" spans="1:2" x14ac:dyDescent="0.25">
      <c r="A17320" s="57">
        <v>82151706</v>
      </c>
      <c r="B17320" s="58" t="s">
        <v>15524</v>
      </c>
    </row>
    <row r="17321" spans="1:2" x14ac:dyDescent="0.25">
      <c r="A17321" s="57">
        <v>83101501</v>
      </c>
      <c r="B17321" s="58" t="s">
        <v>15069</v>
      </c>
    </row>
    <row r="17322" spans="1:2" x14ac:dyDescent="0.25">
      <c r="A17322" s="57">
        <v>83101502</v>
      </c>
      <c r="B17322" s="58" t="s">
        <v>17986</v>
      </c>
    </row>
    <row r="17323" spans="1:2" x14ac:dyDescent="0.25">
      <c r="A17323" s="57">
        <v>83101503</v>
      </c>
      <c r="B17323" s="58" t="s">
        <v>13917</v>
      </c>
    </row>
    <row r="17324" spans="1:2" x14ac:dyDescent="0.25">
      <c r="A17324" s="57">
        <v>83101504</v>
      </c>
      <c r="B17324" s="58" t="s">
        <v>17153</v>
      </c>
    </row>
    <row r="17325" spans="1:2" x14ac:dyDescent="0.25">
      <c r="A17325" s="57">
        <v>83101505</v>
      </c>
      <c r="B17325" s="58" t="s">
        <v>1332</v>
      </c>
    </row>
    <row r="17326" spans="1:2" x14ac:dyDescent="0.25">
      <c r="A17326" s="57">
        <v>83101506</v>
      </c>
      <c r="B17326" s="58" t="s">
        <v>7248</v>
      </c>
    </row>
    <row r="17327" spans="1:2" x14ac:dyDescent="0.25">
      <c r="A17327" s="57">
        <v>83101507</v>
      </c>
      <c r="B17327" s="58" t="s">
        <v>10650</v>
      </c>
    </row>
    <row r="17328" spans="1:2" x14ac:dyDescent="0.25">
      <c r="A17328" s="57">
        <v>83101508</v>
      </c>
      <c r="B17328" s="58" t="s">
        <v>14428</v>
      </c>
    </row>
    <row r="17329" spans="1:2" x14ac:dyDescent="0.25">
      <c r="A17329" s="57">
        <v>83101509</v>
      </c>
      <c r="B17329" s="58" t="s">
        <v>155</v>
      </c>
    </row>
    <row r="17330" spans="1:2" x14ac:dyDescent="0.25">
      <c r="A17330" s="57">
        <v>83101510</v>
      </c>
      <c r="B17330" s="58" t="s">
        <v>16072</v>
      </c>
    </row>
    <row r="17331" spans="1:2" x14ac:dyDescent="0.25">
      <c r="A17331" s="57">
        <v>83101601</v>
      </c>
      <c r="B17331" s="58" t="s">
        <v>11369</v>
      </c>
    </row>
    <row r="17332" spans="1:2" x14ac:dyDescent="0.25">
      <c r="A17332" s="57">
        <v>83101602</v>
      </c>
      <c r="B17332" s="58" t="s">
        <v>8815</v>
      </c>
    </row>
    <row r="17333" spans="1:2" x14ac:dyDescent="0.25">
      <c r="A17333" s="57">
        <v>83101603</v>
      </c>
      <c r="B17333" s="58" t="s">
        <v>2467</v>
      </c>
    </row>
    <row r="17334" spans="1:2" x14ac:dyDescent="0.25">
      <c r="A17334" s="57">
        <v>83101604</v>
      </c>
      <c r="B17334" s="58" t="s">
        <v>4234</v>
      </c>
    </row>
    <row r="17335" spans="1:2" x14ac:dyDescent="0.25">
      <c r="A17335" s="57">
        <v>83101605</v>
      </c>
      <c r="B17335" s="58" t="s">
        <v>6229</v>
      </c>
    </row>
    <row r="17336" spans="1:2" x14ac:dyDescent="0.25">
      <c r="A17336" s="57">
        <v>83101801</v>
      </c>
      <c r="B17336" s="58" t="s">
        <v>13055</v>
      </c>
    </row>
    <row r="17337" spans="1:2" x14ac:dyDescent="0.25">
      <c r="A17337" s="57">
        <v>83101802</v>
      </c>
      <c r="B17337" s="58" t="s">
        <v>11247</v>
      </c>
    </row>
    <row r="17338" spans="1:2" x14ac:dyDescent="0.25">
      <c r="A17338" s="57">
        <v>83101803</v>
      </c>
      <c r="B17338" s="58" t="s">
        <v>10993</v>
      </c>
    </row>
    <row r="17339" spans="1:2" x14ac:dyDescent="0.25">
      <c r="A17339" s="57">
        <v>83101804</v>
      </c>
      <c r="B17339" s="58" t="s">
        <v>13990</v>
      </c>
    </row>
    <row r="17340" spans="1:2" x14ac:dyDescent="0.25">
      <c r="A17340" s="57">
        <v>83101805</v>
      </c>
      <c r="B17340" s="58" t="s">
        <v>9621</v>
      </c>
    </row>
    <row r="17341" spans="1:2" x14ac:dyDescent="0.25">
      <c r="A17341" s="57">
        <v>83101806</v>
      </c>
      <c r="B17341" s="58" t="s">
        <v>6094</v>
      </c>
    </row>
    <row r="17342" spans="1:2" x14ac:dyDescent="0.25">
      <c r="A17342" s="57">
        <v>83101807</v>
      </c>
      <c r="B17342" s="58" t="s">
        <v>2961</v>
      </c>
    </row>
    <row r="17343" spans="1:2" x14ac:dyDescent="0.25">
      <c r="A17343" s="57">
        <v>83101808</v>
      </c>
      <c r="B17343" s="58" t="s">
        <v>17068</v>
      </c>
    </row>
    <row r="17344" spans="1:2" x14ac:dyDescent="0.25">
      <c r="A17344" s="57">
        <v>83101901</v>
      </c>
      <c r="B17344" s="58" t="s">
        <v>2886</v>
      </c>
    </row>
    <row r="17345" spans="1:2" x14ac:dyDescent="0.25">
      <c r="A17345" s="57">
        <v>83101902</v>
      </c>
      <c r="B17345" s="58" t="s">
        <v>15689</v>
      </c>
    </row>
    <row r="17346" spans="1:2" x14ac:dyDescent="0.25">
      <c r="A17346" s="57">
        <v>83101903</v>
      </c>
      <c r="B17346" s="58" t="s">
        <v>6594</v>
      </c>
    </row>
    <row r="17347" spans="1:2" x14ac:dyDescent="0.25">
      <c r="A17347" s="57">
        <v>83102001</v>
      </c>
      <c r="B17347" s="58" t="s">
        <v>3414</v>
      </c>
    </row>
    <row r="17348" spans="1:2" x14ac:dyDescent="0.25">
      <c r="A17348" s="57">
        <v>83111501</v>
      </c>
      <c r="B17348" s="58" t="s">
        <v>4226</v>
      </c>
    </row>
    <row r="17349" spans="1:2" x14ac:dyDescent="0.25">
      <c r="A17349" s="57">
        <v>83111502</v>
      </c>
      <c r="B17349" s="58" t="s">
        <v>14758</v>
      </c>
    </row>
    <row r="17350" spans="1:2" x14ac:dyDescent="0.25">
      <c r="A17350" s="57">
        <v>83111503</v>
      </c>
      <c r="B17350" s="58" t="s">
        <v>4360</v>
      </c>
    </row>
    <row r="17351" spans="1:2" x14ac:dyDescent="0.25">
      <c r="A17351" s="57">
        <v>83111504</v>
      </c>
      <c r="B17351" s="58" t="s">
        <v>2873</v>
      </c>
    </row>
    <row r="17352" spans="1:2" x14ac:dyDescent="0.25">
      <c r="A17352" s="57">
        <v>83111505</v>
      </c>
      <c r="B17352" s="58" t="s">
        <v>13492</v>
      </c>
    </row>
    <row r="17353" spans="1:2" x14ac:dyDescent="0.25">
      <c r="A17353" s="57">
        <v>83111506</v>
      </c>
      <c r="B17353" s="58" t="s">
        <v>12917</v>
      </c>
    </row>
    <row r="17354" spans="1:2" x14ac:dyDescent="0.25">
      <c r="A17354" s="57">
        <v>83111507</v>
      </c>
      <c r="B17354" s="58" t="s">
        <v>17984</v>
      </c>
    </row>
    <row r="17355" spans="1:2" x14ac:dyDescent="0.25">
      <c r="A17355" s="57">
        <v>83111508</v>
      </c>
      <c r="B17355" s="58" t="s">
        <v>5962</v>
      </c>
    </row>
    <row r="17356" spans="1:2" x14ac:dyDescent="0.25">
      <c r="A17356" s="57">
        <v>83111510</v>
      </c>
      <c r="B17356" s="58" t="s">
        <v>6634</v>
      </c>
    </row>
    <row r="17357" spans="1:2" x14ac:dyDescent="0.25">
      <c r="A17357" s="57">
        <v>83111511</v>
      </c>
      <c r="B17357" s="58" t="s">
        <v>11587</v>
      </c>
    </row>
    <row r="17358" spans="1:2" x14ac:dyDescent="0.25">
      <c r="A17358" s="57">
        <v>83111601</v>
      </c>
      <c r="B17358" s="58" t="s">
        <v>14441</v>
      </c>
    </row>
    <row r="17359" spans="1:2" x14ac:dyDescent="0.25">
      <c r="A17359" s="57">
        <v>83111602</v>
      </c>
      <c r="B17359" s="58" t="s">
        <v>8103</v>
      </c>
    </row>
    <row r="17360" spans="1:2" x14ac:dyDescent="0.25">
      <c r="A17360" s="57">
        <v>83111603</v>
      </c>
      <c r="B17360" s="58" t="s">
        <v>2372</v>
      </c>
    </row>
    <row r="17361" spans="1:2" x14ac:dyDescent="0.25">
      <c r="A17361" s="57">
        <v>83111604</v>
      </c>
      <c r="B17361" s="58" t="s">
        <v>14290</v>
      </c>
    </row>
    <row r="17362" spans="1:2" x14ac:dyDescent="0.25">
      <c r="A17362" s="57">
        <v>83111605</v>
      </c>
      <c r="B17362" s="58" t="s">
        <v>8076</v>
      </c>
    </row>
    <row r="17363" spans="1:2" x14ac:dyDescent="0.25">
      <c r="A17363" s="57">
        <v>83111701</v>
      </c>
      <c r="B17363" s="58" t="s">
        <v>9917</v>
      </c>
    </row>
    <row r="17364" spans="1:2" x14ac:dyDescent="0.25">
      <c r="A17364" s="57">
        <v>83111702</v>
      </c>
      <c r="B17364" s="58" t="s">
        <v>9711</v>
      </c>
    </row>
    <row r="17365" spans="1:2" x14ac:dyDescent="0.25">
      <c r="A17365" s="57">
        <v>83111703</v>
      </c>
      <c r="B17365" s="58" t="s">
        <v>4838</v>
      </c>
    </row>
    <row r="17366" spans="1:2" x14ac:dyDescent="0.25">
      <c r="A17366" s="57">
        <v>83111801</v>
      </c>
      <c r="B17366" s="58" t="s">
        <v>10970</v>
      </c>
    </row>
    <row r="17367" spans="1:2" x14ac:dyDescent="0.25">
      <c r="A17367" s="57">
        <v>83111802</v>
      </c>
      <c r="B17367" s="58" t="s">
        <v>9036</v>
      </c>
    </row>
    <row r="17368" spans="1:2" x14ac:dyDescent="0.25">
      <c r="A17368" s="57">
        <v>83111803</v>
      </c>
      <c r="B17368" s="58" t="s">
        <v>5215</v>
      </c>
    </row>
    <row r="17369" spans="1:2" x14ac:dyDescent="0.25">
      <c r="A17369" s="57">
        <v>83111804</v>
      </c>
      <c r="B17369" s="58" t="s">
        <v>13232</v>
      </c>
    </row>
    <row r="17370" spans="1:2" x14ac:dyDescent="0.25">
      <c r="A17370" s="57">
        <v>83111901</v>
      </c>
      <c r="B17370" s="58" t="s">
        <v>5724</v>
      </c>
    </row>
    <row r="17371" spans="1:2" x14ac:dyDescent="0.25">
      <c r="A17371" s="57">
        <v>83111902</v>
      </c>
      <c r="B17371" s="58" t="s">
        <v>7002</v>
      </c>
    </row>
    <row r="17372" spans="1:2" x14ac:dyDescent="0.25">
      <c r="A17372" s="57">
        <v>83111903</v>
      </c>
      <c r="B17372" s="58" t="s">
        <v>6533</v>
      </c>
    </row>
    <row r="17373" spans="1:2" x14ac:dyDescent="0.25">
      <c r="A17373" s="57">
        <v>83111904</v>
      </c>
      <c r="B17373" s="58" t="s">
        <v>1206</v>
      </c>
    </row>
    <row r="17374" spans="1:2" x14ac:dyDescent="0.25">
      <c r="A17374" s="57">
        <v>83111905</v>
      </c>
      <c r="B17374" s="58" t="s">
        <v>10805</v>
      </c>
    </row>
    <row r="17375" spans="1:2" x14ac:dyDescent="0.25">
      <c r="A17375" s="57">
        <v>83112201</v>
      </c>
      <c r="B17375" s="58" t="s">
        <v>10913</v>
      </c>
    </row>
    <row r="17376" spans="1:2" x14ac:dyDescent="0.25">
      <c r="A17376" s="57">
        <v>83112202</v>
      </c>
      <c r="B17376" s="58" t="s">
        <v>7559</v>
      </c>
    </row>
    <row r="17377" spans="1:2" x14ac:dyDescent="0.25">
      <c r="A17377" s="57">
        <v>83112203</v>
      </c>
      <c r="B17377" s="58" t="s">
        <v>3822</v>
      </c>
    </row>
    <row r="17378" spans="1:2" x14ac:dyDescent="0.25">
      <c r="A17378" s="57">
        <v>83112204</v>
      </c>
      <c r="B17378" s="58" t="s">
        <v>5395</v>
      </c>
    </row>
    <row r="17379" spans="1:2" x14ac:dyDescent="0.25">
      <c r="A17379" s="57">
        <v>83112205</v>
      </c>
      <c r="B17379" s="58" t="s">
        <v>17593</v>
      </c>
    </row>
    <row r="17380" spans="1:2" x14ac:dyDescent="0.25">
      <c r="A17380" s="57">
        <v>83112301</v>
      </c>
      <c r="B17380" s="58" t="s">
        <v>13495</v>
      </c>
    </row>
    <row r="17381" spans="1:2" x14ac:dyDescent="0.25">
      <c r="A17381" s="57">
        <v>83112302</v>
      </c>
      <c r="B17381" s="58" t="s">
        <v>12528</v>
      </c>
    </row>
    <row r="17382" spans="1:2" x14ac:dyDescent="0.25">
      <c r="A17382" s="57">
        <v>83112303</v>
      </c>
      <c r="B17382" s="58" t="s">
        <v>14651</v>
      </c>
    </row>
    <row r="17383" spans="1:2" x14ac:dyDescent="0.25">
      <c r="A17383" s="57">
        <v>83112304</v>
      </c>
      <c r="B17383" s="58" t="s">
        <v>7672</v>
      </c>
    </row>
    <row r="17384" spans="1:2" x14ac:dyDescent="0.25">
      <c r="A17384" s="57">
        <v>83112401</v>
      </c>
      <c r="B17384" s="58" t="s">
        <v>15645</v>
      </c>
    </row>
    <row r="17385" spans="1:2" x14ac:dyDescent="0.25">
      <c r="A17385" s="57">
        <v>83112402</v>
      </c>
      <c r="B17385" s="58" t="s">
        <v>6204</v>
      </c>
    </row>
    <row r="17386" spans="1:2" x14ac:dyDescent="0.25">
      <c r="A17386" s="57">
        <v>83112403</v>
      </c>
      <c r="B17386" s="58" t="s">
        <v>8268</v>
      </c>
    </row>
    <row r="17387" spans="1:2" x14ac:dyDescent="0.25">
      <c r="A17387" s="57">
        <v>83112404</v>
      </c>
      <c r="B17387" s="58" t="s">
        <v>15695</v>
      </c>
    </row>
    <row r="17388" spans="1:2" x14ac:dyDescent="0.25">
      <c r="A17388" s="57">
        <v>83112405</v>
      </c>
      <c r="B17388" s="58" t="s">
        <v>8286</v>
      </c>
    </row>
    <row r="17389" spans="1:2" x14ac:dyDescent="0.25">
      <c r="A17389" s="57">
        <v>83112406</v>
      </c>
      <c r="B17389" s="58" t="s">
        <v>3901</v>
      </c>
    </row>
    <row r="17390" spans="1:2" x14ac:dyDescent="0.25">
      <c r="A17390" s="57">
        <v>83112501</v>
      </c>
      <c r="B17390" s="58" t="s">
        <v>5726</v>
      </c>
    </row>
    <row r="17391" spans="1:2" x14ac:dyDescent="0.25">
      <c r="A17391" s="57">
        <v>83112502</v>
      </c>
      <c r="B17391" s="58" t="s">
        <v>753</v>
      </c>
    </row>
    <row r="17392" spans="1:2" x14ac:dyDescent="0.25">
      <c r="A17392" s="57">
        <v>83112503</v>
      </c>
      <c r="B17392" s="58" t="s">
        <v>12616</v>
      </c>
    </row>
    <row r="17393" spans="1:2" x14ac:dyDescent="0.25">
      <c r="A17393" s="57">
        <v>83112504</v>
      </c>
      <c r="B17393" s="58" t="s">
        <v>8434</v>
      </c>
    </row>
    <row r="17394" spans="1:2" x14ac:dyDescent="0.25">
      <c r="A17394" s="57">
        <v>83112505</v>
      </c>
      <c r="B17394" s="58" t="s">
        <v>11963</v>
      </c>
    </row>
    <row r="17395" spans="1:2" x14ac:dyDescent="0.25">
      <c r="A17395" s="57">
        <v>83112601</v>
      </c>
      <c r="B17395" s="58" t="s">
        <v>10509</v>
      </c>
    </row>
    <row r="17396" spans="1:2" x14ac:dyDescent="0.25">
      <c r="A17396" s="57">
        <v>83112602</v>
      </c>
      <c r="B17396" s="58" t="s">
        <v>544</v>
      </c>
    </row>
    <row r="17397" spans="1:2" x14ac:dyDescent="0.25">
      <c r="A17397" s="57">
        <v>83112603</v>
      </c>
      <c r="B17397" s="58" t="s">
        <v>11527</v>
      </c>
    </row>
    <row r="17398" spans="1:2" x14ac:dyDescent="0.25">
      <c r="A17398" s="57">
        <v>83112604</v>
      </c>
      <c r="B17398" s="58" t="s">
        <v>5035</v>
      </c>
    </row>
    <row r="17399" spans="1:2" x14ac:dyDescent="0.25">
      <c r="A17399" s="57">
        <v>83112605</v>
      </c>
      <c r="B17399" s="58" t="s">
        <v>13520</v>
      </c>
    </row>
    <row r="17400" spans="1:2" x14ac:dyDescent="0.25">
      <c r="A17400" s="57">
        <v>83121501</v>
      </c>
      <c r="B17400" s="58" t="s">
        <v>18820</v>
      </c>
    </row>
    <row r="17401" spans="1:2" x14ac:dyDescent="0.25">
      <c r="A17401" s="57">
        <v>83121502</v>
      </c>
      <c r="B17401" s="58" t="s">
        <v>6221</v>
      </c>
    </row>
    <row r="17402" spans="1:2" x14ac:dyDescent="0.25">
      <c r="A17402" s="57">
        <v>83121503</v>
      </c>
      <c r="B17402" s="58" t="s">
        <v>4034</v>
      </c>
    </row>
    <row r="17403" spans="1:2" x14ac:dyDescent="0.25">
      <c r="A17403" s="57">
        <v>83121504</v>
      </c>
      <c r="B17403" s="58" t="s">
        <v>8257</v>
      </c>
    </row>
    <row r="17404" spans="1:2" x14ac:dyDescent="0.25">
      <c r="A17404" s="57">
        <v>83121601</v>
      </c>
      <c r="B17404" s="58" t="s">
        <v>18532</v>
      </c>
    </row>
    <row r="17405" spans="1:2" x14ac:dyDescent="0.25">
      <c r="A17405" s="57">
        <v>83121602</v>
      </c>
      <c r="B17405" s="58" t="s">
        <v>17098</v>
      </c>
    </row>
    <row r="17406" spans="1:2" x14ac:dyDescent="0.25">
      <c r="A17406" s="57">
        <v>83121603</v>
      </c>
      <c r="B17406" s="58" t="s">
        <v>1583</v>
      </c>
    </row>
    <row r="17407" spans="1:2" x14ac:dyDescent="0.25">
      <c r="A17407" s="57">
        <v>83121604</v>
      </c>
      <c r="B17407" s="58" t="s">
        <v>13727</v>
      </c>
    </row>
    <row r="17408" spans="1:2" x14ac:dyDescent="0.25">
      <c r="A17408" s="57">
        <v>83121605</v>
      </c>
      <c r="B17408" s="58" t="s">
        <v>13360</v>
      </c>
    </row>
    <row r="17409" spans="1:2" x14ac:dyDescent="0.25">
      <c r="A17409" s="57">
        <v>83121606</v>
      </c>
      <c r="B17409" s="58" t="s">
        <v>2601</v>
      </c>
    </row>
    <row r="17410" spans="1:2" x14ac:dyDescent="0.25">
      <c r="A17410" s="57">
        <v>83121701</v>
      </c>
      <c r="B17410" s="58" t="s">
        <v>18287</v>
      </c>
    </row>
    <row r="17411" spans="1:2" x14ac:dyDescent="0.25">
      <c r="A17411" s="57">
        <v>83121702</v>
      </c>
      <c r="B17411" s="58" t="s">
        <v>1590</v>
      </c>
    </row>
    <row r="17412" spans="1:2" x14ac:dyDescent="0.25">
      <c r="A17412" s="57">
        <v>83121703</v>
      </c>
      <c r="B17412" s="58" t="s">
        <v>11702</v>
      </c>
    </row>
    <row r="17413" spans="1:2" x14ac:dyDescent="0.25">
      <c r="A17413" s="57">
        <v>83121704</v>
      </c>
      <c r="B17413" s="58" t="s">
        <v>9593</v>
      </c>
    </row>
    <row r="17414" spans="1:2" x14ac:dyDescent="0.25">
      <c r="A17414" s="57">
        <v>84101501</v>
      </c>
      <c r="B17414" s="58" t="s">
        <v>8301</v>
      </c>
    </row>
    <row r="17415" spans="1:2" x14ac:dyDescent="0.25">
      <c r="A17415" s="57">
        <v>84101502</v>
      </c>
      <c r="B17415" s="58" t="s">
        <v>1976</v>
      </c>
    </row>
    <row r="17416" spans="1:2" x14ac:dyDescent="0.25">
      <c r="A17416" s="57">
        <v>84101503</v>
      </c>
      <c r="B17416" s="58" t="s">
        <v>13913</v>
      </c>
    </row>
    <row r="17417" spans="1:2" x14ac:dyDescent="0.25">
      <c r="A17417" s="57">
        <v>84101601</v>
      </c>
      <c r="B17417" s="58" t="s">
        <v>15593</v>
      </c>
    </row>
    <row r="17418" spans="1:2" x14ac:dyDescent="0.25">
      <c r="A17418" s="57">
        <v>84101602</v>
      </c>
      <c r="B17418" s="58" t="s">
        <v>3754</v>
      </c>
    </row>
    <row r="17419" spans="1:2" x14ac:dyDescent="0.25">
      <c r="A17419" s="57">
        <v>84101603</v>
      </c>
      <c r="B17419" s="58" t="s">
        <v>10141</v>
      </c>
    </row>
    <row r="17420" spans="1:2" x14ac:dyDescent="0.25">
      <c r="A17420" s="57">
        <v>84101604</v>
      </c>
      <c r="B17420" s="58" t="s">
        <v>13175</v>
      </c>
    </row>
    <row r="17421" spans="1:2" x14ac:dyDescent="0.25">
      <c r="A17421" s="57">
        <v>84101701</v>
      </c>
      <c r="B17421" s="58" t="s">
        <v>5755</v>
      </c>
    </row>
    <row r="17422" spans="1:2" x14ac:dyDescent="0.25">
      <c r="A17422" s="57">
        <v>84101702</v>
      </c>
      <c r="B17422" s="58" t="s">
        <v>1047</v>
      </c>
    </row>
    <row r="17423" spans="1:2" x14ac:dyDescent="0.25">
      <c r="A17423" s="57">
        <v>84101703</v>
      </c>
      <c r="B17423" s="58" t="s">
        <v>10069</v>
      </c>
    </row>
    <row r="17424" spans="1:2" x14ac:dyDescent="0.25">
      <c r="A17424" s="57">
        <v>84101704</v>
      </c>
      <c r="B17424" s="58" t="s">
        <v>15565</v>
      </c>
    </row>
    <row r="17425" spans="1:2" x14ac:dyDescent="0.25">
      <c r="A17425" s="57">
        <v>84101705</v>
      </c>
      <c r="B17425" s="58" t="s">
        <v>17470</v>
      </c>
    </row>
    <row r="17426" spans="1:2" x14ac:dyDescent="0.25">
      <c r="A17426" s="57">
        <v>84111501</v>
      </c>
      <c r="B17426" s="58" t="s">
        <v>18736</v>
      </c>
    </row>
    <row r="17427" spans="1:2" x14ac:dyDescent="0.25">
      <c r="A17427" s="57">
        <v>84111502</v>
      </c>
      <c r="B17427" s="58" t="s">
        <v>4201</v>
      </c>
    </row>
    <row r="17428" spans="1:2" x14ac:dyDescent="0.25">
      <c r="A17428" s="57">
        <v>84111503</v>
      </c>
      <c r="B17428" s="58" t="s">
        <v>9189</v>
      </c>
    </row>
    <row r="17429" spans="1:2" x14ac:dyDescent="0.25">
      <c r="A17429" s="57">
        <v>84111504</v>
      </c>
      <c r="B17429" s="58" t="s">
        <v>2171</v>
      </c>
    </row>
    <row r="17430" spans="1:2" x14ac:dyDescent="0.25">
      <c r="A17430" s="57">
        <v>84111505</v>
      </c>
      <c r="B17430" s="58" t="s">
        <v>648</v>
      </c>
    </row>
    <row r="17431" spans="1:2" x14ac:dyDescent="0.25">
      <c r="A17431" s="57">
        <v>84111506</v>
      </c>
      <c r="B17431" s="58" t="s">
        <v>6672</v>
      </c>
    </row>
    <row r="17432" spans="1:2" x14ac:dyDescent="0.25">
      <c r="A17432" s="57">
        <v>84111507</v>
      </c>
      <c r="B17432" s="58" t="s">
        <v>2586</v>
      </c>
    </row>
    <row r="17433" spans="1:2" x14ac:dyDescent="0.25">
      <c r="A17433" s="57">
        <v>84111601</v>
      </c>
      <c r="B17433" s="58" t="s">
        <v>15258</v>
      </c>
    </row>
    <row r="17434" spans="1:2" x14ac:dyDescent="0.25">
      <c r="A17434" s="57">
        <v>84111602</v>
      </c>
      <c r="B17434" s="58" t="s">
        <v>6045</v>
      </c>
    </row>
    <row r="17435" spans="1:2" x14ac:dyDescent="0.25">
      <c r="A17435" s="57">
        <v>84111603</v>
      </c>
      <c r="B17435" s="58" t="s">
        <v>8036</v>
      </c>
    </row>
    <row r="17436" spans="1:2" x14ac:dyDescent="0.25">
      <c r="A17436" s="57">
        <v>84111701</v>
      </c>
      <c r="B17436" s="58" t="s">
        <v>9807</v>
      </c>
    </row>
    <row r="17437" spans="1:2" x14ac:dyDescent="0.25">
      <c r="A17437" s="57">
        <v>84111702</v>
      </c>
      <c r="B17437" s="58" t="s">
        <v>12094</v>
      </c>
    </row>
    <row r="17438" spans="1:2" x14ac:dyDescent="0.25">
      <c r="A17438" s="57">
        <v>84111703</v>
      </c>
      <c r="B17438" s="58" t="s">
        <v>3492</v>
      </c>
    </row>
    <row r="17439" spans="1:2" x14ac:dyDescent="0.25">
      <c r="A17439" s="57">
        <v>84111801</v>
      </c>
      <c r="B17439" s="58" t="s">
        <v>8519</v>
      </c>
    </row>
    <row r="17440" spans="1:2" x14ac:dyDescent="0.25">
      <c r="A17440" s="57">
        <v>84111802</v>
      </c>
      <c r="B17440" s="58" t="s">
        <v>3579</v>
      </c>
    </row>
    <row r="17441" spans="1:2" x14ac:dyDescent="0.25">
      <c r="A17441" s="57">
        <v>84121501</v>
      </c>
      <c r="B17441" s="58" t="s">
        <v>17650</v>
      </c>
    </row>
    <row r="17442" spans="1:2" x14ac:dyDescent="0.25">
      <c r="A17442" s="57">
        <v>84121502</v>
      </c>
      <c r="B17442" s="58" t="s">
        <v>4866</v>
      </c>
    </row>
    <row r="17443" spans="1:2" x14ac:dyDescent="0.25">
      <c r="A17443" s="57">
        <v>84121503</v>
      </c>
      <c r="B17443" s="58" t="s">
        <v>8114</v>
      </c>
    </row>
    <row r="17444" spans="1:2" x14ac:dyDescent="0.25">
      <c r="A17444" s="57">
        <v>84121504</v>
      </c>
      <c r="B17444" s="58" t="s">
        <v>5348</v>
      </c>
    </row>
    <row r="17445" spans="1:2" x14ac:dyDescent="0.25">
      <c r="A17445" s="57">
        <v>84121601</v>
      </c>
      <c r="B17445" s="58" t="s">
        <v>14179</v>
      </c>
    </row>
    <row r="17446" spans="1:2" x14ac:dyDescent="0.25">
      <c r="A17446" s="57">
        <v>84121602</v>
      </c>
      <c r="B17446" s="58" t="s">
        <v>7950</v>
      </c>
    </row>
    <row r="17447" spans="1:2" x14ac:dyDescent="0.25">
      <c r="A17447" s="57">
        <v>84121603</v>
      </c>
      <c r="B17447" s="58" t="s">
        <v>16823</v>
      </c>
    </row>
    <row r="17448" spans="1:2" x14ac:dyDescent="0.25">
      <c r="A17448" s="57">
        <v>84121604</v>
      </c>
      <c r="B17448" s="58" t="s">
        <v>8653</v>
      </c>
    </row>
    <row r="17449" spans="1:2" x14ac:dyDescent="0.25">
      <c r="A17449" s="57">
        <v>84121605</v>
      </c>
      <c r="B17449" s="58" t="s">
        <v>12972</v>
      </c>
    </row>
    <row r="17450" spans="1:2" x14ac:dyDescent="0.25">
      <c r="A17450" s="57">
        <v>84121606</v>
      </c>
      <c r="B17450" s="58" t="s">
        <v>8113</v>
      </c>
    </row>
    <row r="17451" spans="1:2" x14ac:dyDescent="0.25">
      <c r="A17451" s="57">
        <v>84121607</v>
      </c>
      <c r="B17451" s="58" t="s">
        <v>11301</v>
      </c>
    </row>
    <row r="17452" spans="1:2" x14ac:dyDescent="0.25">
      <c r="A17452" s="57">
        <v>84121701</v>
      </c>
      <c r="B17452" s="58" t="s">
        <v>18260</v>
      </c>
    </row>
    <row r="17453" spans="1:2" x14ac:dyDescent="0.25">
      <c r="A17453" s="57">
        <v>84121702</v>
      </c>
      <c r="B17453" s="58" t="s">
        <v>14385</v>
      </c>
    </row>
    <row r="17454" spans="1:2" x14ac:dyDescent="0.25">
      <c r="A17454" s="57">
        <v>84121703</v>
      </c>
      <c r="B17454" s="58" t="s">
        <v>12452</v>
      </c>
    </row>
    <row r="17455" spans="1:2" x14ac:dyDescent="0.25">
      <c r="A17455" s="57">
        <v>84121704</v>
      </c>
      <c r="B17455" s="58" t="s">
        <v>3645</v>
      </c>
    </row>
    <row r="17456" spans="1:2" x14ac:dyDescent="0.25">
      <c r="A17456" s="57">
        <v>84121705</v>
      </c>
      <c r="B17456" s="58" t="s">
        <v>14680</v>
      </c>
    </row>
    <row r="17457" spans="1:2" x14ac:dyDescent="0.25">
      <c r="A17457" s="57">
        <v>84121801</v>
      </c>
      <c r="B17457" s="58" t="s">
        <v>12814</v>
      </c>
    </row>
    <row r="17458" spans="1:2" x14ac:dyDescent="0.25">
      <c r="A17458" s="57">
        <v>84121802</v>
      </c>
      <c r="B17458" s="58" t="s">
        <v>12420</v>
      </c>
    </row>
    <row r="17459" spans="1:2" x14ac:dyDescent="0.25">
      <c r="A17459" s="57">
        <v>84121803</v>
      </c>
      <c r="B17459" s="58" t="s">
        <v>8872</v>
      </c>
    </row>
    <row r="17460" spans="1:2" x14ac:dyDescent="0.25">
      <c r="A17460" s="57">
        <v>84121804</v>
      </c>
      <c r="B17460" s="58" t="s">
        <v>17396</v>
      </c>
    </row>
    <row r="17461" spans="1:2" x14ac:dyDescent="0.25">
      <c r="A17461" s="57">
        <v>84121805</v>
      </c>
      <c r="B17461" s="58" t="s">
        <v>3885</v>
      </c>
    </row>
    <row r="17462" spans="1:2" x14ac:dyDescent="0.25">
      <c r="A17462" s="57">
        <v>84121806</v>
      </c>
      <c r="B17462" s="58" t="s">
        <v>10978</v>
      </c>
    </row>
    <row r="17463" spans="1:2" x14ac:dyDescent="0.25">
      <c r="A17463" s="57">
        <v>84121901</v>
      </c>
      <c r="B17463" s="58" t="s">
        <v>5732</v>
      </c>
    </row>
    <row r="17464" spans="1:2" x14ac:dyDescent="0.25">
      <c r="A17464" s="57">
        <v>84121902</v>
      </c>
      <c r="B17464" s="58" t="s">
        <v>8024</v>
      </c>
    </row>
    <row r="17465" spans="1:2" x14ac:dyDescent="0.25">
      <c r="A17465" s="57">
        <v>84121903</v>
      </c>
      <c r="B17465" s="58" t="s">
        <v>16344</v>
      </c>
    </row>
    <row r="17466" spans="1:2" x14ac:dyDescent="0.25">
      <c r="A17466" s="57">
        <v>84122001</v>
      </c>
      <c r="B17466" s="58" t="s">
        <v>1283</v>
      </c>
    </row>
    <row r="17467" spans="1:2" x14ac:dyDescent="0.25">
      <c r="A17467" s="57">
        <v>84131501</v>
      </c>
      <c r="B17467" s="58" t="s">
        <v>5917</v>
      </c>
    </row>
    <row r="17468" spans="1:2" x14ac:dyDescent="0.25">
      <c r="A17468" s="57">
        <v>84131502</v>
      </c>
      <c r="B17468" s="58" t="s">
        <v>15627</v>
      </c>
    </row>
    <row r="17469" spans="1:2" x14ac:dyDescent="0.25">
      <c r="A17469" s="57">
        <v>84131503</v>
      </c>
      <c r="B17469" s="58" t="s">
        <v>10389</v>
      </c>
    </row>
    <row r="17470" spans="1:2" x14ac:dyDescent="0.25">
      <c r="A17470" s="57">
        <v>84131504</v>
      </c>
      <c r="B17470" s="58" t="s">
        <v>7893</v>
      </c>
    </row>
    <row r="17471" spans="1:2" x14ac:dyDescent="0.25">
      <c r="A17471" s="57">
        <v>84131505</v>
      </c>
      <c r="B17471" s="58" t="s">
        <v>5881</v>
      </c>
    </row>
    <row r="17472" spans="1:2" x14ac:dyDescent="0.25">
      <c r="A17472" s="57">
        <v>84131506</v>
      </c>
      <c r="B17472" s="58" t="s">
        <v>11681</v>
      </c>
    </row>
    <row r="17473" spans="1:2" x14ac:dyDescent="0.25">
      <c r="A17473" s="57">
        <v>84131507</v>
      </c>
      <c r="B17473" s="58" t="s">
        <v>13742</v>
      </c>
    </row>
    <row r="17474" spans="1:2" x14ac:dyDescent="0.25">
      <c r="A17474" s="57">
        <v>84131508</v>
      </c>
      <c r="B17474" s="58" t="s">
        <v>879</v>
      </c>
    </row>
    <row r="17475" spans="1:2" x14ac:dyDescent="0.25">
      <c r="A17475" s="57">
        <v>84131509</v>
      </c>
      <c r="B17475" s="58" t="s">
        <v>1239</v>
      </c>
    </row>
    <row r="17476" spans="1:2" x14ac:dyDescent="0.25">
      <c r="A17476" s="57">
        <v>84131510</v>
      </c>
      <c r="B17476" s="58" t="s">
        <v>12861</v>
      </c>
    </row>
    <row r="17477" spans="1:2" x14ac:dyDescent="0.25">
      <c r="A17477" s="57">
        <v>84131511</v>
      </c>
      <c r="B17477" s="58" t="s">
        <v>6910</v>
      </c>
    </row>
    <row r="17478" spans="1:2" x14ac:dyDescent="0.25">
      <c r="A17478" s="57">
        <v>84131512</v>
      </c>
      <c r="B17478" s="58" t="s">
        <v>1546</v>
      </c>
    </row>
    <row r="17479" spans="1:2" x14ac:dyDescent="0.25">
      <c r="A17479" s="57">
        <v>84131513</v>
      </c>
      <c r="B17479" s="58" t="s">
        <v>18247</v>
      </c>
    </row>
    <row r="17480" spans="1:2" x14ac:dyDescent="0.25">
      <c r="A17480" s="57">
        <v>84131514</v>
      </c>
      <c r="B17480" s="58" t="s">
        <v>7624</v>
      </c>
    </row>
    <row r="17481" spans="1:2" x14ac:dyDescent="0.25">
      <c r="A17481" s="57">
        <v>84131515</v>
      </c>
      <c r="B17481" s="58" t="s">
        <v>16275</v>
      </c>
    </row>
    <row r="17482" spans="1:2" x14ac:dyDescent="0.25">
      <c r="A17482" s="57">
        <v>84131516</v>
      </c>
      <c r="B17482" s="58" t="s">
        <v>4015</v>
      </c>
    </row>
    <row r="17483" spans="1:2" x14ac:dyDescent="0.25">
      <c r="A17483" s="57">
        <v>84131517</v>
      </c>
      <c r="B17483" s="58" t="s">
        <v>14920</v>
      </c>
    </row>
    <row r="17484" spans="1:2" x14ac:dyDescent="0.25">
      <c r="A17484" s="57">
        <v>84131601</v>
      </c>
      <c r="B17484" s="58" t="s">
        <v>8391</v>
      </c>
    </row>
    <row r="17485" spans="1:2" x14ac:dyDescent="0.25">
      <c r="A17485" s="57">
        <v>84131602</v>
      </c>
      <c r="B17485" s="58" t="s">
        <v>8952</v>
      </c>
    </row>
    <row r="17486" spans="1:2" x14ac:dyDescent="0.25">
      <c r="A17486" s="57">
        <v>84131603</v>
      </c>
      <c r="B17486" s="58" t="s">
        <v>13661</v>
      </c>
    </row>
    <row r="17487" spans="1:2" x14ac:dyDescent="0.25">
      <c r="A17487" s="57">
        <v>84131604</v>
      </c>
      <c r="B17487" s="58" t="s">
        <v>7562</v>
      </c>
    </row>
    <row r="17488" spans="1:2" x14ac:dyDescent="0.25">
      <c r="A17488" s="57">
        <v>84131605</v>
      </c>
      <c r="B17488" s="58" t="s">
        <v>5860</v>
      </c>
    </row>
    <row r="17489" spans="1:2" x14ac:dyDescent="0.25">
      <c r="A17489" s="57">
        <v>84131606</v>
      </c>
      <c r="B17489" s="58" t="s">
        <v>15434</v>
      </c>
    </row>
    <row r="17490" spans="1:2" x14ac:dyDescent="0.25">
      <c r="A17490" s="57">
        <v>84131607</v>
      </c>
      <c r="B17490" s="58" t="s">
        <v>8302</v>
      </c>
    </row>
    <row r="17491" spans="1:2" x14ac:dyDescent="0.25">
      <c r="A17491" s="57">
        <v>84131608</v>
      </c>
      <c r="B17491" s="58" t="s">
        <v>3648</v>
      </c>
    </row>
    <row r="17492" spans="1:2" x14ac:dyDescent="0.25">
      <c r="A17492" s="57">
        <v>84131609</v>
      </c>
      <c r="B17492" s="58" t="s">
        <v>2220</v>
      </c>
    </row>
    <row r="17493" spans="1:2" x14ac:dyDescent="0.25">
      <c r="A17493" s="57">
        <v>84131610</v>
      </c>
      <c r="B17493" s="58" t="s">
        <v>13381</v>
      </c>
    </row>
    <row r="17494" spans="1:2" x14ac:dyDescent="0.25">
      <c r="A17494" s="57">
        <v>84131701</v>
      </c>
      <c r="B17494" s="58" t="s">
        <v>4756</v>
      </c>
    </row>
    <row r="17495" spans="1:2" x14ac:dyDescent="0.25">
      <c r="A17495" s="57">
        <v>84131702</v>
      </c>
      <c r="B17495" s="58" t="s">
        <v>10667</v>
      </c>
    </row>
    <row r="17496" spans="1:2" x14ac:dyDescent="0.25">
      <c r="A17496" s="57">
        <v>84131801</v>
      </c>
      <c r="B17496" s="58" t="s">
        <v>16065</v>
      </c>
    </row>
    <row r="17497" spans="1:2" x14ac:dyDescent="0.25">
      <c r="A17497" s="57">
        <v>84131802</v>
      </c>
      <c r="B17497" s="58" t="s">
        <v>12933</v>
      </c>
    </row>
    <row r="17498" spans="1:2" x14ac:dyDescent="0.25">
      <c r="A17498" s="57">
        <v>84141501</v>
      </c>
      <c r="B17498" s="58" t="s">
        <v>8678</v>
      </c>
    </row>
    <row r="17499" spans="1:2" x14ac:dyDescent="0.25">
      <c r="A17499" s="57">
        <v>84141502</v>
      </c>
      <c r="B17499" s="58" t="s">
        <v>3031</v>
      </c>
    </row>
    <row r="17500" spans="1:2" x14ac:dyDescent="0.25">
      <c r="A17500" s="57">
        <v>84141503</v>
      </c>
      <c r="B17500" s="58" t="s">
        <v>18709</v>
      </c>
    </row>
    <row r="17501" spans="1:2" x14ac:dyDescent="0.25">
      <c r="A17501" s="57">
        <v>84141601</v>
      </c>
      <c r="B17501" s="58" t="s">
        <v>16423</v>
      </c>
    </row>
    <row r="17502" spans="1:2" x14ac:dyDescent="0.25">
      <c r="A17502" s="57">
        <v>84141602</v>
      </c>
      <c r="B17502" s="58" t="s">
        <v>4366</v>
      </c>
    </row>
    <row r="17503" spans="1:2" x14ac:dyDescent="0.25">
      <c r="A17503" s="57">
        <v>84141701</v>
      </c>
      <c r="B17503" s="58" t="s">
        <v>15211</v>
      </c>
    </row>
    <row r="17504" spans="1:2" x14ac:dyDescent="0.25">
      <c r="A17504" s="57">
        <v>84141702</v>
      </c>
      <c r="B17504" s="58" t="s">
        <v>4062</v>
      </c>
    </row>
    <row r="17505" spans="1:2" x14ac:dyDescent="0.25">
      <c r="A17505" s="57">
        <v>85101501</v>
      </c>
      <c r="B17505" s="58" t="s">
        <v>5615</v>
      </c>
    </row>
    <row r="17506" spans="1:2" x14ac:dyDescent="0.25">
      <c r="A17506" s="57">
        <v>85101502</v>
      </c>
      <c r="B17506" s="58" t="s">
        <v>14906</v>
      </c>
    </row>
    <row r="17507" spans="1:2" x14ac:dyDescent="0.25">
      <c r="A17507" s="57">
        <v>85101503</v>
      </c>
      <c r="B17507" s="58" t="s">
        <v>1169</v>
      </c>
    </row>
    <row r="17508" spans="1:2" x14ac:dyDescent="0.25">
      <c r="A17508" s="57">
        <v>85101504</v>
      </c>
      <c r="B17508" s="58" t="s">
        <v>7938</v>
      </c>
    </row>
    <row r="17509" spans="1:2" x14ac:dyDescent="0.25">
      <c r="A17509" s="57">
        <v>85101505</v>
      </c>
      <c r="B17509" s="58" t="s">
        <v>18228</v>
      </c>
    </row>
    <row r="17510" spans="1:2" x14ac:dyDescent="0.25">
      <c r="A17510" s="57">
        <v>85101506</v>
      </c>
      <c r="B17510" s="58" t="s">
        <v>6470</v>
      </c>
    </row>
    <row r="17511" spans="1:2" x14ac:dyDescent="0.25">
      <c r="A17511" s="57">
        <v>85101507</v>
      </c>
      <c r="B17511" s="58" t="s">
        <v>13792</v>
      </c>
    </row>
    <row r="17512" spans="1:2" x14ac:dyDescent="0.25">
      <c r="A17512" s="57">
        <v>85101508</v>
      </c>
      <c r="B17512" s="58" t="s">
        <v>15216</v>
      </c>
    </row>
    <row r="17513" spans="1:2" x14ac:dyDescent="0.25">
      <c r="A17513" s="57">
        <v>85101509</v>
      </c>
      <c r="B17513" s="58" t="s">
        <v>3599</v>
      </c>
    </row>
    <row r="17514" spans="1:2" x14ac:dyDescent="0.25">
      <c r="A17514" s="57">
        <v>85101601</v>
      </c>
      <c r="B17514" s="58" t="s">
        <v>4031</v>
      </c>
    </row>
    <row r="17515" spans="1:2" x14ac:dyDescent="0.25">
      <c r="A17515" s="57">
        <v>85101602</v>
      </c>
      <c r="B17515" s="58" t="s">
        <v>5858</v>
      </c>
    </row>
    <row r="17516" spans="1:2" x14ac:dyDescent="0.25">
      <c r="A17516" s="57">
        <v>85101603</v>
      </c>
      <c r="B17516" s="58" t="s">
        <v>8881</v>
      </c>
    </row>
    <row r="17517" spans="1:2" x14ac:dyDescent="0.25">
      <c r="A17517" s="57">
        <v>85101604</v>
      </c>
      <c r="B17517" s="58" t="s">
        <v>4892</v>
      </c>
    </row>
    <row r="17518" spans="1:2" x14ac:dyDescent="0.25">
      <c r="A17518" s="57">
        <v>85101605</v>
      </c>
      <c r="B17518" s="58" t="s">
        <v>2409</v>
      </c>
    </row>
    <row r="17519" spans="1:2" x14ac:dyDescent="0.25">
      <c r="A17519" s="57">
        <v>85101701</v>
      </c>
      <c r="B17519" s="58" t="s">
        <v>8885</v>
      </c>
    </row>
    <row r="17520" spans="1:2" x14ac:dyDescent="0.25">
      <c r="A17520" s="57">
        <v>85101702</v>
      </c>
      <c r="B17520" s="58" t="s">
        <v>15050</v>
      </c>
    </row>
    <row r="17521" spans="1:2" x14ac:dyDescent="0.25">
      <c r="A17521" s="57">
        <v>85101703</v>
      </c>
      <c r="B17521" s="58" t="s">
        <v>5815</v>
      </c>
    </row>
    <row r="17522" spans="1:2" x14ac:dyDescent="0.25">
      <c r="A17522" s="57">
        <v>85101704</v>
      </c>
      <c r="B17522" s="58" t="s">
        <v>8428</v>
      </c>
    </row>
    <row r="17523" spans="1:2" x14ac:dyDescent="0.25">
      <c r="A17523" s="57">
        <v>85101705</v>
      </c>
      <c r="B17523" s="58" t="s">
        <v>532</v>
      </c>
    </row>
    <row r="17524" spans="1:2" x14ac:dyDescent="0.25">
      <c r="A17524" s="57">
        <v>85101706</v>
      </c>
      <c r="B17524" s="58" t="s">
        <v>15022</v>
      </c>
    </row>
    <row r="17525" spans="1:2" x14ac:dyDescent="0.25">
      <c r="A17525" s="57">
        <v>85101707</v>
      </c>
      <c r="B17525" s="58" t="s">
        <v>15344</v>
      </c>
    </row>
    <row r="17526" spans="1:2" x14ac:dyDescent="0.25">
      <c r="A17526" s="57">
        <v>85111501</v>
      </c>
      <c r="B17526" s="58" t="s">
        <v>2891</v>
      </c>
    </row>
    <row r="17527" spans="1:2" x14ac:dyDescent="0.25">
      <c r="A17527" s="57">
        <v>85111502</v>
      </c>
      <c r="B17527" s="58" t="s">
        <v>11499</v>
      </c>
    </row>
    <row r="17528" spans="1:2" x14ac:dyDescent="0.25">
      <c r="A17528" s="57">
        <v>85111503</v>
      </c>
      <c r="B17528" s="58" t="s">
        <v>13108</v>
      </c>
    </row>
    <row r="17529" spans="1:2" x14ac:dyDescent="0.25">
      <c r="A17529" s="57">
        <v>85111504</v>
      </c>
      <c r="B17529" s="58" t="s">
        <v>5793</v>
      </c>
    </row>
    <row r="17530" spans="1:2" x14ac:dyDescent="0.25">
      <c r="A17530" s="57">
        <v>85111505</v>
      </c>
      <c r="B17530" s="58" t="s">
        <v>18393</v>
      </c>
    </row>
    <row r="17531" spans="1:2" x14ac:dyDescent="0.25">
      <c r="A17531" s="57">
        <v>85111506</v>
      </c>
      <c r="B17531" s="58" t="s">
        <v>18735</v>
      </c>
    </row>
    <row r="17532" spans="1:2" x14ac:dyDescent="0.25">
      <c r="A17532" s="57">
        <v>85111507</v>
      </c>
      <c r="B17532" s="58" t="s">
        <v>9288</v>
      </c>
    </row>
    <row r="17533" spans="1:2" x14ac:dyDescent="0.25">
      <c r="A17533" s="57">
        <v>85111508</v>
      </c>
      <c r="B17533" s="58" t="s">
        <v>5417</v>
      </c>
    </row>
    <row r="17534" spans="1:2" x14ac:dyDescent="0.25">
      <c r="A17534" s="57">
        <v>85111509</v>
      </c>
      <c r="B17534" s="58" t="s">
        <v>1105</v>
      </c>
    </row>
    <row r="17535" spans="1:2" x14ac:dyDescent="0.25">
      <c r="A17535" s="57">
        <v>85111510</v>
      </c>
      <c r="B17535" s="58" t="s">
        <v>5020</v>
      </c>
    </row>
    <row r="17536" spans="1:2" x14ac:dyDescent="0.25">
      <c r="A17536" s="57">
        <v>85111511</v>
      </c>
      <c r="B17536" s="58" t="s">
        <v>10625</v>
      </c>
    </row>
    <row r="17537" spans="1:2" x14ac:dyDescent="0.25">
      <c r="A17537" s="57">
        <v>85111512</v>
      </c>
      <c r="B17537" s="58" t="s">
        <v>14469</v>
      </c>
    </row>
    <row r="17538" spans="1:2" x14ac:dyDescent="0.25">
      <c r="A17538" s="57">
        <v>85111513</v>
      </c>
      <c r="B17538" s="58" t="s">
        <v>5252</v>
      </c>
    </row>
    <row r="17539" spans="1:2" x14ac:dyDescent="0.25">
      <c r="A17539" s="57">
        <v>85111514</v>
      </c>
      <c r="B17539" s="58" t="s">
        <v>18150</v>
      </c>
    </row>
    <row r="17540" spans="1:2" x14ac:dyDescent="0.25">
      <c r="A17540" s="57">
        <v>85111601</v>
      </c>
      <c r="B17540" s="58" t="s">
        <v>14493</v>
      </c>
    </row>
    <row r="17541" spans="1:2" x14ac:dyDescent="0.25">
      <c r="A17541" s="57">
        <v>85111602</v>
      </c>
      <c r="B17541" s="58" t="s">
        <v>9476</v>
      </c>
    </row>
    <row r="17542" spans="1:2" x14ac:dyDescent="0.25">
      <c r="A17542" s="57">
        <v>85111603</v>
      </c>
      <c r="B17542" s="58" t="s">
        <v>11773</v>
      </c>
    </row>
    <row r="17543" spans="1:2" x14ac:dyDescent="0.25">
      <c r="A17543" s="57">
        <v>85111604</v>
      </c>
      <c r="B17543" s="58" t="s">
        <v>16062</v>
      </c>
    </row>
    <row r="17544" spans="1:2" x14ac:dyDescent="0.25">
      <c r="A17544" s="57">
        <v>85111605</v>
      </c>
      <c r="B17544" s="58" t="s">
        <v>13884</v>
      </c>
    </row>
    <row r="17545" spans="1:2" x14ac:dyDescent="0.25">
      <c r="A17545" s="57">
        <v>85111606</v>
      </c>
      <c r="B17545" s="58" t="s">
        <v>369</v>
      </c>
    </row>
    <row r="17546" spans="1:2" x14ac:dyDescent="0.25">
      <c r="A17546" s="57">
        <v>85111607</v>
      </c>
      <c r="B17546" s="58" t="s">
        <v>7797</v>
      </c>
    </row>
    <row r="17547" spans="1:2" x14ac:dyDescent="0.25">
      <c r="A17547" s="57">
        <v>85111608</v>
      </c>
      <c r="B17547" s="58" t="s">
        <v>6136</v>
      </c>
    </row>
    <row r="17548" spans="1:2" x14ac:dyDescent="0.25">
      <c r="A17548" s="57">
        <v>85111609</v>
      </c>
      <c r="B17548" s="58" t="s">
        <v>7613</v>
      </c>
    </row>
    <row r="17549" spans="1:2" x14ac:dyDescent="0.25">
      <c r="A17549" s="57">
        <v>85111610</v>
      </c>
      <c r="B17549" s="58" t="s">
        <v>9819</v>
      </c>
    </row>
    <row r="17550" spans="1:2" x14ac:dyDescent="0.25">
      <c r="A17550" s="57">
        <v>85111611</v>
      </c>
      <c r="B17550" s="58" t="s">
        <v>16023</v>
      </c>
    </row>
    <row r="17551" spans="1:2" x14ac:dyDescent="0.25">
      <c r="A17551" s="57">
        <v>85111612</v>
      </c>
      <c r="B17551" s="58" t="s">
        <v>16343</v>
      </c>
    </row>
    <row r="17552" spans="1:2" x14ac:dyDescent="0.25">
      <c r="A17552" s="57">
        <v>85111613</v>
      </c>
      <c r="B17552" s="58" t="s">
        <v>17648</v>
      </c>
    </row>
    <row r="17553" spans="1:2" x14ac:dyDescent="0.25">
      <c r="A17553" s="57">
        <v>85111614</v>
      </c>
      <c r="B17553" s="58" t="s">
        <v>14444</v>
      </c>
    </row>
    <row r="17554" spans="1:2" x14ac:dyDescent="0.25">
      <c r="A17554" s="57">
        <v>85111615</v>
      </c>
      <c r="B17554" s="58" t="s">
        <v>14725</v>
      </c>
    </row>
    <row r="17555" spans="1:2" x14ac:dyDescent="0.25">
      <c r="A17555" s="57">
        <v>85111616</v>
      </c>
      <c r="B17555" s="58" t="s">
        <v>6053</v>
      </c>
    </row>
    <row r="17556" spans="1:2" x14ac:dyDescent="0.25">
      <c r="A17556" s="57">
        <v>85111617</v>
      </c>
      <c r="B17556" s="58" t="s">
        <v>9218</v>
      </c>
    </row>
    <row r="17557" spans="1:2" x14ac:dyDescent="0.25">
      <c r="A17557" s="57">
        <v>85111701</v>
      </c>
      <c r="B17557" s="58" t="s">
        <v>11973</v>
      </c>
    </row>
    <row r="17558" spans="1:2" x14ac:dyDescent="0.25">
      <c r="A17558" s="57">
        <v>85111702</v>
      </c>
      <c r="B17558" s="58" t="s">
        <v>18002</v>
      </c>
    </row>
    <row r="17559" spans="1:2" x14ac:dyDescent="0.25">
      <c r="A17559" s="57">
        <v>85111703</v>
      </c>
      <c r="B17559" s="58" t="s">
        <v>13598</v>
      </c>
    </row>
    <row r="17560" spans="1:2" x14ac:dyDescent="0.25">
      <c r="A17560" s="57">
        <v>85111704</v>
      </c>
      <c r="B17560" s="58" t="s">
        <v>17590</v>
      </c>
    </row>
    <row r="17561" spans="1:2" x14ac:dyDescent="0.25">
      <c r="A17561" s="57">
        <v>85121501</v>
      </c>
      <c r="B17561" s="58" t="s">
        <v>3441</v>
      </c>
    </row>
    <row r="17562" spans="1:2" x14ac:dyDescent="0.25">
      <c r="A17562" s="57">
        <v>85121502</v>
      </c>
      <c r="B17562" s="58" t="s">
        <v>15041</v>
      </c>
    </row>
    <row r="17563" spans="1:2" x14ac:dyDescent="0.25">
      <c r="A17563" s="57">
        <v>85121503</v>
      </c>
      <c r="B17563" s="58" t="s">
        <v>8951</v>
      </c>
    </row>
    <row r="17564" spans="1:2" x14ac:dyDescent="0.25">
      <c r="A17564" s="57">
        <v>85121504</v>
      </c>
      <c r="B17564" s="58" t="s">
        <v>8486</v>
      </c>
    </row>
    <row r="17565" spans="1:2" x14ac:dyDescent="0.25">
      <c r="A17565" s="57">
        <v>85121601</v>
      </c>
      <c r="B17565" s="58" t="s">
        <v>2877</v>
      </c>
    </row>
    <row r="17566" spans="1:2" x14ac:dyDescent="0.25">
      <c r="A17566" s="57">
        <v>85121602</v>
      </c>
      <c r="B17566" s="58" t="s">
        <v>18665</v>
      </c>
    </row>
    <row r="17567" spans="1:2" x14ac:dyDescent="0.25">
      <c r="A17567" s="57">
        <v>85121603</v>
      </c>
      <c r="B17567" s="58" t="s">
        <v>4905</v>
      </c>
    </row>
    <row r="17568" spans="1:2" x14ac:dyDescent="0.25">
      <c r="A17568" s="57">
        <v>85121604</v>
      </c>
      <c r="B17568" s="58" t="s">
        <v>11383</v>
      </c>
    </row>
    <row r="17569" spans="1:2" x14ac:dyDescent="0.25">
      <c r="A17569" s="57">
        <v>85121605</v>
      </c>
      <c r="B17569" s="58" t="s">
        <v>13409</v>
      </c>
    </row>
    <row r="17570" spans="1:2" x14ac:dyDescent="0.25">
      <c r="A17570" s="57">
        <v>85121606</v>
      </c>
      <c r="B17570" s="58" t="s">
        <v>1818</v>
      </c>
    </row>
    <row r="17571" spans="1:2" x14ac:dyDescent="0.25">
      <c r="A17571" s="57">
        <v>85121607</v>
      </c>
      <c r="B17571" s="58" t="s">
        <v>6695</v>
      </c>
    </row>
    <row r="17572" spans="1:2" x14ac:dyDescent="0.25">
      <c r="A17572" s="57">
        <v>85121608</v>
      </c>
      <c r="B17572" s="58" t="s">
        <v>13609</v>
      </c>
    </row>
    <row r="17573" spans="1:2" x14ac:dyDescent="0.25">
      <c r="A17573" s="57">
        <v>85121609</v>
      </c>
      <c r="B17573" s="58" t="s">
        <v>1392</v>
      </c>
    </row>
    <row r="17574" spans="1:2" x14ac:dyDescent="0.25">
      <c r="A17574" s="57">
        <v>85121610</v>
      </c>
      <c r="B17574" s="58" t="s">
        <v>8271</v>
      </c>
    </row>
    <row r="17575" spans="1:2" x14ac:dyDescent="0.25">
      <c r="A17575" s="57">
        <v>85121611</v>
      </c>
      <c r="B17575" s="58" t="s">
        <v>101</v>
      </c>
    </row>
    <row r="17576" spans="1:2" x14ac:dyDescent="0.25">
      <c r="A17576" s="57">
        <v>85121612</v>
      </c>
      <c r="B17576" s="58" t="s">
        <v>11621</v>
      </c>
    </row>
    <row r="17577" spans="1:2" x14ac:dyDescent="0.25">
      <c r="A17577" s="57">
        <v>85121613</v>
      </c>
      <c r="B17577" s="58" t="s">
        <v>16756</v>
      </c>
    </row>
    <row r="17578" spans="1:2" x14ac:dyDescent="0.25">
      <c r="A17578" s="57">
        <v>85121614</v>
      </c>
      <c r="B17578" s="58" t="s">
        <v>15555</v>
      </c>
    </row>
    <row r="17579" spans="1:2" x14ac:dyDescent="0.25">
      <c r="A17579" s="57">
        <v>85121701</v>
      </c>
      <c r="B17579" s="58" t="s">
        <v>15892</v>
      </c>
    </row>
    <row r="17580" spans="1:2" x14ac:dyDescent="0.25">
      <c r="A17580" s="57">
        <v>85121702</v>
      </c>
      <c r="B17580" s="58" t="s">
        <v>8163</v>
      </c>
    </row>
    <row r="17581" spans="1:2" x14ac:dyDescent="0.25">
      <c r="A17581" s="57">
        <v>85121703</v>
      </c>
      <c r="B17581" s="58" t="s">
        <v>6087</v>
      </c>
    </row>
    <row r="17582" spans="1:2" x14ac:dyDescent="0.25">
      <c r="A17582" s="57">
        <v>85121704</v>
      </c>
      <c r="B17582" s="58" t="s">
        <v>5619</v>
      </c>
    </row>
    <row r="17583" spans="1:2" x14ac:dyDescent="0.25">
      <c r="A17583" s="57">
        <v>85121705</v>
      </c>
      <c r="B17583" s="58" t="s">
        <v>1800</v>
      </c>
    </row>
    <row r="17584" spans="1:2" x14ac:dyDescent="0.25">
      <c r="A17584" s="57">
        <v>85121706</v>
      </c>
      <c r="B17584" s="58" t="s">
        <v>14227</v>
      </c>
    </row>
    <row r="17585" spans="1:2" x14ac:dyDescent="0.25">
      <c r="A17585" s="57">
        <v>85121801</v>
      </c>
      <c r="B17585" s="58" t="s">
        <v>18019</v>
      </c>
    </row>
    <row r="17586" spans="1:2" x14ac:dyDescent="0.25">
      <c r="A17586" s="57">
        <v>85121802</v>
      </c>
      <c r="B17586" s="58" t="s">
        <v>18716</v>
      </c>
    </row>
    <row r="17587" spans="1:2" x14ac:dyDescent="0.25">
      <c r="A17587" s="57">
        <v>85121803</v>
      </c>
      <c r="B17587" s="58" t="s">
        <v>16438</v>
      </c>
    </row>
    <row r="17588" spans="1:2" x14ac:dyDescent="0.25">
      <c r="A17588" s="57">
        <v>85121804</v>
      </c>
      <c r="B17588" s="58" t="s">
        <v>11833</v>
      </c>
    </row>
    <row r="17589" spans="1:2" x14ac:dyDescent="0.25">
      <c r="A17589" s="57">
        <v>85121805</v>
      </c>
      <c r="B17589" s="58" t="s">
        <v>6685</v>
      </c>
    </row>
    <row r="17590" spans="1:2" x14ac:dyDescent="0.25">
      <c r="A17590" s="57">
        <v>85121806</v>
      </c>
      <c r="B17590" s="58" t="s">
        <v>18079</v>
      </c>
    </row>
    <row r="17591" spans="1:2" x14ac:dyDescent="0.25">
      <c r="A17591" s="57">
        <v>85121807</v>
      </c>
      <c r="B17591" s="58" t="s">
        <v>2668</v>
      </c>
    </row>
    <row r="17592" spans="1:2" x14ac:dyDescent="0.25">
      <c r="A17592" s="57">
        <v>85121808</v>
      </c>
      <c r="B17592" s="58" t="s">
        <v>15874</v>
      </c>
    </row>
    <row r="17593" spans="1:2" x14ac:dyDescent="0.25">
      <c r="A17593" s="57">
        <v>85121809</v>
      </c>
      <c r="B17593" s="58" t="s">
        <v>12493</v>
      </c>
    </row>
    <row r="17594" spans="1:2" x14ac:dyDescent="0.25">
      <c r="A17594" s="57">
        <v>85121810</v>
      </c>
      <c r="B17594" s="58" t="s">
        <v>4853</v>
      </c>
    </row>
    <row r="17595" spans="1:2" x14ac:dyDescent="0.25">
      <c r="A17595" s="57">
        <v>85121901</v>
      </c>
      <c r="B17595" s="58" t="s">
        <v>12735</v>
      </c>
    </row>
    <row r="17596" spans="1:2" x14ac:dyDescent="0.25">
      <c r="A17596" s="57">
        <v>85121902</v>
      </c>
      <c r="B17596" s="58" t="s">
        <v>1038</v>
      </c>
    </row>
    <row r="17597" spans="1:2" x14ac:dyDescent="0.25">
      <c r="A17597" s="57">
        <v>85122001</v>
      </c>
      <c r="B17597" s="58" t="s">
        <v>12913</v>
      </c>
    </row>
    <row r="17598" spans="1:2" x14ac:dyDescent="0.25">
      <c r="A17598" s="57">
        <v>85122002</v>
      </c>
      <c r="B17598" s="58" t="s">
        <v>8537</v>
      </c>
    </row>
    <row r="17599" spans="1:2" x14ac:dyDescent="0.25">
      <c r="A17599" s="57">
        <v>85122003</v>
      </c>
      <c r="B17599" s="58" t="s">
        <v>14284</v>
      </c>
    </row>
    <row r="17600" spans="1:2" x14ac:dyDescent="0.25">
      <c r="A17600" s="57">
        <v>85122004</v>
      </c>
      <c r="B17600" s="58" t="s">
        <v>8170</v>
      </c>
    </row>
    <row r="17601" spans="1:2" x14ac:dyDescent="0.25">
      <c r="A17601" s="57">
        <v>85122005</v>
      </c>
      <c r="B17601" s="58" t="s">
        <v>4430</v>
      </c>
    </row>
    <row r="17602" spans="1:2" x14ac:dyDescent="0.25">
      <c r="A17602" s="57">
        <v>85122101</v>
      </c>
      <c r="B17602" s="58" t="s">
        <v>7924</v>
      </c>
    </row>
    <row r="17603" spans="1:2" x14ac:dyDescent="0.25">
      <c r="A17603" s="57">
        <v>85122102</v>
      </c>
      <c r="B17603" s="58" t="s">
        <v>3055</v>
      </c>
    </row>
    <row r="17604" spans="1:2" x14ac:dyDescent="0.25">
      <c r="A17604" s="57">
        <v>85122103</v>
      </c>
      <c r="B17604" s="58" t="s">
        <v>5212</v>
      </c>
    </row>
    <row r="17605" spans="1:2" x14ac:dyDescent="0.25">
      <c r="A17605" s="57">
        <v>85122104</v>
      </c>
      <c r="B17605" s="58" t="s">
        <v>15074</v>
      </c>
    </row>
    <row r="17606" spans="1:2" x14ac:dyDescent="0.25">
      <c r="A17606" s="57">
        <v>85122105</v>
      </c>
      <c r="B17606" s="58" t="s">
        <v>3154</v>
      </c>
    </row>
    <row r="17607" spans="1:2" x14ac:dyDescent="0.25">
      <c r="A17607" s="57">
        <v>85122106</v>
      </c>
      <c r="B17607" s="58" t="s">
        <v>16492</v>
      </c>
    </row>
    <row r="17608" spans="1:2" x14ac:dyDescent="0.25">
      <c r="A17608" s="57">
        <v>85122107</v>
      </c>
      <c r="B17608" s="58" t="s">
        <v>7053</v>
      </c>
    </row>
    <row r="17609" spans="1:2" x14ac:dyDescent="0.25">
      <c r="A17609" s="57">
        <v>85122108</v>
      </c>
      <c r="B17609" s="58" t="s">
        <v>13963</v>
      </c>
    </row>
    <row r="17610" spans="1:2" x14ac:dyDescent="0.25">
      <c r="A17610" s="57">
        <v>85122109</v>
      </c>
      <c r="B17610" s="58" t="s">
        <v>9671</v>
      </c>
    </row>
    <row r="17611" spans="1:2" x14ac:dyDescent="0.25">
      <c r="A17611" s="57">
        <v>85122201</v>
      </c>
      <c r="B17611" s="58" t="s">
        <v>12279</v>
      </c>
    </row>
    <row r="17612" spans="1:2" x14ac:dyDescent="0.25">
      <c r="A17612" s="57">
        <v>85131501</v>
      </c>
      <c r="B17612" s="58" t="s">
        <v>3510</v>
      </c>
    </row>
    <row r="17613" spans="1:2" x14ac:dyDescent="0.25">
      <c r="A17613" s="57">
        <v>85131502</v>
      </c>
      <c r="B17613" s="58" t="s">
        <v>1329</v>
      </c>
    </row>
    <row r="17614" spans="1:2" x14ac:dyDescent="0.25">
      <c r="A17614" s="57">
        <v>85131503</v>
      </c>
      <c r="B17614" s="58" t="s">
        <v>15165</v>
      </c>
    </row>
    <row r="17615" spans="1:2" x14ac:dyDescent="0.25">
      <c r="A17615" s="57">
        <v>85131504</v>
      </c>
      <c r="B17615" s="58" t="s">
        <v>10643</v>
      </c>
    </row>
    <row r="17616" spans="1:2" x14ac:dyDescent="0.25">
      <c r="A17616" s="57">
        <v>85131505</v>
      </c>
      <c r="B17616" s="58" t="s">
        <v>4070</v>
      </c>
    </row>
    <row r="17617" spans="1:2" x14ac:dyDescent="0.25">
      <c r="A17617" s="57">
        <v>85131601</v>
      </c>
      <c r="B17617" s="58" t="s">
        <v>11836</v>
      </c>
    </row>
    <row r="17618" spans="1:2" x14ac:dyDescent="0.25">
      <c r="A17618" s="57">
        <v>85131602</v>
      </c>
      <c r="B17618" s="58" t="s">
        <v>9148</v>
      </c>
    </row>
    <row r="17619" spans="1:2" x14ac:dyDescent="0.25">
      <c r="A17619" s="57">
        <v>85131603</v>
      </c>
      <c r="B17619" s="58" t="s">
        <v>5765</v>
      </c>
    </row>
    <row r="17620" spans="1:2" x14ac:dyDescent="0.25">
      <c r="A17620" s="57">
        <v>85131604</v>
      </c>
      <c r="B17620" s="58" t="s">
        <v>11568</v>
      </c>
    </row>
    <row r="17621" spans="1:2" x14ac:dyDescent="0.25">
      <c r="A17621" s="57">
        <v>85131701</v>
      </c>
      <c r="B17621" s="58" t="s">
        <v>5172</v>
      </c>
    </row>
    <row r="17622" spans="1:2" x14ac:dyDescent="0.25">
      <c r="A17622" s="57">
        <v>85131702</v>
      </c>
      <c r="B17622" s="58" t="s">
        <v>3847</v>
      </c>
    </row>
    <row r="17623" spans="1:2" x14ac:dyDescent="0.25">
      <c r="A17623" s="57">
        <v>85131703</v>
      </c>
      <c r="B17623" s="58" t="s">
        <v>2195</v>
      </c>
    </row>
    <row r="17624" spans="1:2" x14ac:dyDescent="0.25">
      <c r="A17624" s="57">
        <v>85131704</v>
      </c>
      <c r="B17624" s="58" t="s">
        <v>1325</v>
      </c>
    </row>
    <row r="17625" spans="1:2" x14ac:dyDescent="0.25">
      <c r="A17625" s="57">
        <v>85131705</v>
      </c>
      <c r="B17625" s="58" t="s">
        <v>9720</v>
      </c>
    </row>
    <row r="17626" spans="1:2" x14ac:dyDescent="0.25">
      <c r="A17626" s="57">
        <v>85131706</v>
      </c>
      <c r="B17626" s="58" t="s">
        <v>15913</v>
      </c>
    </row>
    <row r="17627" spans="1:2" x14ac:dyDescent="0.25">
      <c r="A17627" s="57">
        <v>85131707</v>
      </c>
      <c r="B17627" s="58" t="s">
        <v>6338</v>
      </c>
    </row>
    <row r="17628" spans="1:2" x14ac:dyDescent="0.25">
      <c r="A17628" s="57">
        <v>85131708</v>
      </c>
      <c r="B17628" s="58" t="s">
        <v>5708</v>
      </c>
    </row>
    <row r="17629" spans="1:2" x14ac:dyDescent="0.25">
      <c r="A17629" s="57">
        <v>85131709</v>
      </c>
      <c r="B17629" s="58" t="s">
        <v>1032</v>
      </c>
    </row>
    <row r="17630" spans="1:2" x14ac:dyDescent="0.25">
      <c r="A17630" s="57">
        <v>85131710</v>
      </c>
      <c r="B17630" s="58" t="s">
        <v>2841</v>
      </c>
    </row>
    <row r="17631" spans="1:2" x14ac:dyDescent="0.25">
      <c r="A17631" s="57">
        <v>85131711</v>
      </c>
      <c r="B17631" s="58" t="s">
        <v>6515</v>
      </c>
    </row>
    <row r="17632" spans="1:2" x14ac:dyDescent="0.25">
      <c r="A17632" s="57">
        <v>85131712</v>
      </c>
      <c r="B17632" s="58" t="s">
        <v>2674</v>
      </c>
    </row>
    <row r="17633" spans="1:2" x14ac:dyDescent="0.25">
      <c r="A17633" s="57">
        <v>85131713</v>
      </c>
      <c r="B17633" s="58" t="s">
        <v>3947</v>
      </c>
    </row>
    <row r="17634" spans="1:2" x14ac:dyDescent="0.25">
      <c r="A17634" s="57">
        <v>85141501</v>
      </c>
      <c r="B17634" s="58" t="s">
        <v>12051</v>
      </c>
    </row>
    <row r="17635" spans="1:2" x14ac:dyDescent="0.25">
      <c r="A17635" s="57">
        <v>85141502</v>
      </c>
      <c r="B17635" s="58" t="s">
        <v>9524</v>
      </c>
    </row>
    <row r="17636" spans="1:2" x14ac:dyDescent="0.25">
      <c r="A17636" s="57">
        <v>85141503</v>
      </c>
      <c r="B17636" s="58" t="s">
        <v>9815</v>
      </c>
    </row>
    <row r="17637" spans="1:2" x14ac:dyDescent="0.25">
      <c r="A17637" s="57">
        <v>85141504</v>
      </c>
      <c r="B17637" s="58" t="s">
        <v>1422</v>
      </c>
    </row>
    <row r="17638" spans="1:2" x14ac:dyDescent="0.25">
      <c r="A17638" s="57">
        <v>85141601</v>
      </c>
      <c r="B17638" s="58" t="s">
        <v>606</v>
      </c>
    </row>
    <row r="17639" spans="1:2" x14ac:dyDescent="0.25">
      <c r="A17639" s="57">
        <v>85141602</v>
      </c>
      <c r="B17639" s="58" t="s">
        <v>8993</v>
      </c>
    </row>
    <row r="17640" spans="1:2" x14ac:dyDescent="0.25">
      <c r="A17640" s="57">
        <v>85141603</v>
      </c>
      <c r="B17640" s="58" t="s">
        <v>2244</v>
      </c>
    </row>
    <row r="17641" spans="1:2" x14ac:dyDescent="0.25">
      <c r="A17641" s="57">
        <v>85141701</v>
      </c>
      <c r="B17641" s="58" t="s">
        <v>10145</v>
      </c>
    </row>
    <row r="17642" spans="1:2" x14ac:dyDescent="0.25">
      <c r="A17642" s="57">
        <v>85141702</v>
      </c>
      <c r="B17642" s="58" t="s">
        <v>4566</v>
      </c>
    </row>
    <row r="17643" spans="1:2" x14ac:dyDescent="0.25">
      <c r="A17643" s="57">
        <v>85151501</v>
      </c>
      <c r="B17643" s="58" t="s">
        <v>4867</v>
      </c>
    </row>
    <row r="17644" spans="1:2" x14ac:dyDescent="0.25">
      <c r="A17644" s="57">
        <v>85151502</v>
      </c>
      <c r="B17644" s="58" t="s">
        <v>16084</v>
      </c>
    </row>
    <row r="17645" spans="1:2" x14ac:dyDescent="0.25">
      <c r="A17645" s="57">
        <v>85151503</v>
      </c>
      <c r="B17645" s="58" t="s">
        <v>14984</v>
      </c>
    </row>
    <row r="17646" spans="1:2" x14ac:dyDescent="0.25">
      <c r="A17646" s="57">
        <v>85151504</v>
      </c>
      <c r="B17646" s="58" t="s">
        <v>15466</v>
      </c>
    </row>
    <row r="17647" spans="1:2" x14ac:dyDescent="0.25">
      <c r="A17647" s="57">
        <v>85151505</v>
      </c>
      <c r="B17647" s="58" t="s">
        <v>9792</v>
      </c>
    </row>
    <row r="17648" spans="1:2" x14ac:dyDescent="0.25">
      <c r="A17648" s="57">
        <v>85151506</v>
      </c>
      <c r="B17648" s="58" t="s">
        <v>15372</v>
      </c>
    </row>
    <row r="17649" spans="1:2" x14ac:dyDescent="0.25">
      <c r="A17649" s="57">
        <v>85151507</v>
      </c>
      <c r="B17649" s="58" t="s">
        <v>10166</v>
      </c>
    </row>
    <row r="17650" spans="1:2" x14ac:dyDescent="0.25">
      <c r="A17650" s="57">
        <v>85151508</v>
      </c>
      <c r="B17650" s="58" t="s">
        <v>6663</v>
      </c>
    </row>
    <row r="17651" spans="1:2" x14ac:dyDescent="0.25">
      <c r="A17651" s="57">
        <v>85151509</v>
      </c>
      <c r="B17651" s="58" t="s">
        <v>2927</v>
      </c>
    </row>
    <row r="17652" spans="1:2" x14ac:dyDescent="0.25">
      <c r="A17652" s="57">
        <v>85151601</v>
      </c>
      <c r="B17652" s="58" t="s">
        <v>695</v>
      </c>
    </row>
    <row r="17653" spans="1:2" x14ac:dyDescent="0.25">
      <c r="A17653" s="57">
        <v>85151602</v>
      </c>
      <c r="B17653" s="58" t="s">
        <v>7138</v>
      </c>
    </row>
    <row r="17654" spans="1:2" x14ac:dyDescent="0.25">
      <c r="A17654" s="57">
        <v>85151603</v>
      </c>
      <c r="B17654" s="58" t="s">
        <v>823</v>
      </c>
    </row>
    <row r="17655" spans="1:2" x14ac:dyDescent="0.25">
      <c r="A17655" s="57">
        <v>85151604</v>
      </c>
      <c r="B17655" s="58" t="s">
        <v>3334</v>
      </c>
    </row>
    <row r="17656" spans="1:2" x14ac:dyDescent="0.25">
      <c r="A17656" s="57">
        <v>85151605</v>
      </c>
      <c r="B17656" s="58" t="s">
        <v>10200</v>
      </c>
    </row>
    <row r="17657" spans="1:2" x14ac:dyDescent="0.25">
      <c r="A17657" s="57">
        <v>85151606</v>
      </c>
      <c r="B17657" s="58" t="s">
        <v>1644</v>
      </c>
    </row>
    <row r="17658" spans="1:2" x14ac:dyDescent="0.25">
      <c r="A17658" s="57">
        <v>85151607</v>
      </c>
      <c r="B17658" s="58" t="s">
        <v>10820</v>
      </c>
    </row>
    <row r="17659" spans="1:2" x14ac:dyDescent="0.25">
      <c r="A17659" s="57">
        <v>85151701</v>
      </c>
      <c r="B17659" s="58" t="s">
        <v>6119</v>
      </c>
    </row>
    <row r="17660" spans="1:2" x14ac:dyDescent="0.25">
      <c r="A17660" s="57">
        <v>85151702</v>
      </c>
      <c r="B17660" s="58" t="s">
        <v>1914</v>
      </c>
    </row>
    <row r="17661" spans="1:2" x14ac:dyDescent="0.25">
      <c r="A17661" s="57">
        <v>85151703</v>
      </c>
      <c r="B17661" s="58" t="s">
        <v>7954</v>
      </c>
    </row>
    <row r="17662" spans="1:2" x14ac:dyDescent="0.25">
      <c r="A17662" s="57">
        <v>85151704</v>
      </c>
      <c r="B17662" s="58" t="s">
        <v>4337</v>
      </c>
    </row>
    <row r="17663" spans="1:2" x14ac:dyDescent="0.25">
      <c r="A17663" s="57">
        <v>85151705</v>
      </c>
      <c r="B17663" s="58" t="s">
        <v>9661</v>
      </c>
    </row>
    <row r="17664" spans="1:2" x14ac:dyDescent="0.25">
      <c r="A17664" s="57">
        <v>86101501</v>
      </c>
      <c r="B17664" s="58" t="s">
        <v>17243</v>
      </c>
    </row>
    <row r="17665" spans="1:2" x14ac:dyDescent="0.25">
      <c r="A17665" s="57">
        <v>86101502</v>
      </c>
      <c r="B17665" s="58" t="s">
        <v>9806</v>
      </c>
    </row>
    <row r="17666" spans="1:2" x14ac:dyDescent="0.25">
      <c r="A17666" s="57">
        <v>86101503</v>
      </c>
      <c r="B17666" s="58" t="s">
        <v>1686</v>
      </c>
    </row>
    <row r="17667" spans="1:2" x14ac:dyDescent="0.25">
      <c r="A17667" s="57">
        <v>86101504</v>
      </c>
      <c r="B17667" s="58" t="s">
        <v>2503</v>
      </c>
    </row>
    <row r="17668" spans="1:2" x14ac:dyDescent="0.25">
      <c r="A17668" s="57">
        <v>86101505</v>
      </c>
      <c r="B17668" s="58" t="s">
        <v>2366</v>
      </c>
    </row>
    <row r="17669" spans="1:2" x14ac:dyDescent="0.25">
      <c r="A17669" s="57">
        <v>86101506</v>
      </c>
      <c r="B17669" s="58" t="s">
        <v>11177</v>
      </c>
    </row>
    <row r="17670" spans="1:2" x14ac:dyDescent="0.25">
      <c r="A17670" s="57">
        <v>86101507</v>
      </c>
      <c r="B17670" s="58" t="s">
        <v>9405</v>
      </c>
    </row>
    <row r="17671" spans="1:2" x14ac:dyDescent="0.25">
      <c r="A17671" s="57">
        <v>86101508</v>
      </c>
      <c r="B17671" s="58" t="s">
        <v>13918</v>
      </c>
    </row>
    <row r="17672" spans="1:2" x14ac:dyDescent="0.25">
      <c r="A17672" s="57">
        <v>86101509</v>
      </c>
      <c r="B17672" s="58" t="s">
        <v>9326</v>
      </c>
    </row>
    <row r="17673" spans="1:2" x14ac:dyDescent="0.25">
      <c r="A17673" s="57">
        <v>86101601</v>
      </c>
      <c r="B17673" s="58" t="s">
        <v>4704</v>
      </c>
    </row>
    <row r="17674" spans="1:2" x14ac:dyDescent="0.25">
      <c r="A17674" s="57">
        <v>86101602</v>
      </c>
      <c r="B17674" s="58" t="s">
        <v>9201</v>
      </c>
    </row>
    <row r="17675" spans="1:2" x14ac:dyDescent="0.25">
      <c r="A17675" s="57">
        <v>86101603</v>
      </c>
      <c r="B17675" s="58" t="s">
        <v>16125</v>
      </c>
    </row>
    <row r="17676" spans="1:2" x14ac:dyDescent="0.25">
      <c r="A17676" s="57">
        <v>86101604</v>
      </c>
      <c r="B17676" s="58" t="s">
        <v>16914</v>
      </c>
    </row>
    <row r="17677" spans="1:2" x14ac:dyDescent="0.25">
      <c r="A17677" s="57">
        <v>86101605</v>
      </c>
      <c r="B17677" s="58" t="s">
        <v>12573</v>
      </c>
    </row>
    <row r="17678" spans="1:2" x14ac:dyDescent="0.25">
      <c r="A17678" s="57">
        <v>86101606</v>
      </c>
      <c r="B17678" s="58" t="s">
        <v>10700</v>
      </c>
    </row>
    <row r="17679" spans="1:2" x14ac:dyDescent="0.25">
      <c r="A17679" s="57">
        <v>86101607</v>
      </c>
      <c r="B17679" s="58" t="s">
        <v>11429</v>
      </c>
    </row>
    <row r="17680" spans="1:2" x14ac:dyDescent="0.25">
      <c r="A17680" s="57">
        <v>86101608</v>
      </c>
      <c r="B17680" s="58" t="s">
        <v>1576</v>
      </c>
    </row>
    <row r="17681" spans="1:2" x14ac:dyDescent="0.25">
      <c r="A17681" s="57">
        <v>86101609</v>
      </c>
      <c r="B17681" s="58" t="s">
        <v>3503</v>
      </c>
    </row>
    <row r="17682" spans="1:2" x14ac:dyDescent="0.25">
      <c r="A17682" s="57">
        <v>86101610</v>
      </c>
      <c r="B17682" s="58" t="s">
        <v>6097</v>
      </c>
    </row>
    <row r="17683" spans="1:2" x14ac:dyDescent="0.25">
      <c r="A17683" s="57">
        <v>86101701</v>
      </c>
      <c r="B17683" s="58" t="s">
        <v>2549</v>
      </c>
    </row>
    <row r="17684" spans="1:2" x14ac:dyDescent="0.25">
      <c r="A17684" s="57">
        <v>86101702</v>
      </c>
      <c r="B17684" s="58" t="s">
        <v>2394</v>
      </c>
    </row>
    <row r="17685" spans="1:2" x14ac:dyDescent="0.25">
      <c r="A17685" s="57">
        <v>86101703</v>
      </c>
      <c r="B17685" s="58" t="s">
        <v>10342</v>
      </c>
    </row>
    <row r="17686" spans="1:2" x14ac:dyDescent="0.25">
      <c r="A17686" s="57">
        <v>86101704</v>
      </c>
      <c r="B17686" s="58" t="s">
        <v>13181</v>
      </c>
    </row>
    <row r="17687" spans="1:2" x14ac:dyDescent="0.25">
      <c r="A17687" s="57">
        <v>86101705</v>
      </c>
      <c r="B17687" s="58" t="s">
        <v>10991</v>
      </c>
    </row>
    <row r="17688" spans="1:2" x14ac:dyDescent="0.25">
      <c r="A17688" s="57">
        <v>86101706</v>
      </c>
      <c r="B17688" s="58" t="s">
        <v>12578</v>
      </c>
    </row>
    <row r="17689" spans="1:2" x14ac:dyDescent="0.25">
      <c r="A17689" s="57">
        <v>86101707</v>
      </c>
      <c r="B17689" s="58" t="s">
        <v>5369</v>
      </c>
    </row>
    <row r="17690" spans="1:2" x14ac:dyDescent="0.25">
      <c r="A17690" s="57">
        <v>86101708</v>
      </c>
      <c r="B17690" s="58" t="s">
        <v>2067</v>
      </c>
    </row>
    <row r="17691" spans="1:2" x14ac:dyDescent="0.25">
      <c r="A17691" s="57">
        <v>86101709</v>
      </c>
      <c r="B17691" s="58" t="s">
        <v>3712</v>
      </c>
    </row>
    <row r="17692" spans="1:2" x14ac:dyDescent="0.25">
      <c r="A17692" s="57">
        <v>86101710</v>
      </c>
      <c r="B17692" s="58" t="s">
        <v>15950</v>
      </c>
    </row>
    <row r="17693" spans="1:2" x14ac:dyDescent="0.25">
      <c r="A17693" s="57">
        <v>86101711</v>
      </c>
      <c r="B17693" s="58" t="s">
        <v>2854</v>
      </c>
    </row>
    <row r="17694" spans="1:2" x14ac:dyDescent="0.25">
      <c r="A17694" s="57">
        <v>86101712</v>
      </c>
      <c r="B17694" s="58" t="s">
        <v>3362</v>
      </c>
    </row>
    <row r="17695" spans="1:2" x14ac:dyDescent="0.25">
      <c r="A17695" s="57">
        <v>86101713</v>
      </c>
      <c r="B17695" s="58" t="s">
        <v>5489</v>
      </c>
    </row>
    <row r="17696" spans="1:2" x14ac:dyDescent="0.25">
      <c r="A17696" s="57">
        <v>86101714</v>
      </c>
      <c r="B17696" s="58" t="s">
        <v>15932</v>
      </c>
    </row>
    <row r="17697" spans="1:2" x14ac:dyDescent="0.25">
      <c r="A17697" s="57">
        <v>86101715</v>
      </c>
      <c r="B17697" s="58" t="s">
        <v>15975</v>
      </c>
    </row>
    <row r="17698" spans="1:2" x14ac:dyDescent="0.25">
      <c r="A17698" s="57">
        <v>86101716</v>
      </c>
      <c r="B17698" s="58" t="s">
        <v>16214</v>
      </c>
    </row>
    <row r="17699" spans="1:2" x14ac:dyDescent="0.25">
      <c r="A17699" s="57">
        <v>86101801</v>
      </c>
      <c r="B17699" s="58" t="s">
        <v>9509</v>
      </c>
    </row>
    <row r="17700" spans="1:2" x14ac:dyDescent="0.25">
      <c r="A17700" s="57">
        <v>86101802</v>
      </c>
      <c r="B17700" s="58" t="s">
        <v>7937</v>
      </c>
    </row>
    <row r="17701" spans="1:2" x14ac:dyDescent="0.25">
      <c r="A17701" s="57">
        <v>86101803</v>
      </c>
      <c r="B17701" s="58" t="s">
        <v>10281</v>
      </c>
    </row>
    <row r="17702" spans="1:2" x14ac:dyDescent="0.25">
      <c r="A17702" s="57">
        <v>86101804</v>
      </c>
      <c r="B17702" s="58" t="s">
        <v>2355</v>
      </c>
    </row>
    <row r="17703" spans="1:2" x14ac:dyDescent="0.25">
      <c r="A17703" s="57">
        <v>86101805</v>
      </c>
      <c r="B17703" s="58" t="s">
        <v>2433</v>
      </c>
    </row>
    <row r="17704" spans="1:2" x14ac:dyDescent="0.25">
      <c r="A17704" s="57">
        <v>86101806</v>
      </c>
      <c r="B17704" s="58" t="s">
        <v>3278</v>
      </c>
    </row>
    <row r="17705" spans="1:2" x14ac:dyDescent="0.25">
      <c r="A17705" s="57">
        <v>86101807</v>
      </c>
      <c r="B17705" s="58" t="s">
        <v>12743</v>
      </c>
    </row>
    <row r="17706" spans="1:2" x14ac:dyDescent="0.25">
      <c r="A17706" s="57">
        <v>86101808</v>
      </c>
      <c r="B17706" s="58" t="s">
        <v>13509</v>
      </c>
    </row>
    <row r="17707" spans="1:2" x14ac:dyDescent="0.25">
      <c r="A17707" s="57">
        <v>86101809</v>
      </c>
      <c r="B17707" s="58" t="s">
        <v>4623</v>
      </c>
    </row>
    <row r="17708" spans="1:2" x14ac:dyDescent="0.25">
      <c r="A17708" s="57">
        <v>86111501</v>
      </c>
      <c r="B17708" s="58" t="s">
        <v>12005</v>
      </c>
    </row>
    <row r="17709" spans="1:2" x14ac:dyDescent="0.25">
      <c r="A17709" s="57">
        <v>86111502</v>
      </c>
      <c r="B17709" s="58" t="s">
        <v>11685</v>
      </c>
    </row>
    <row r="17710" spans="1:2" x14ac:dyDescent="0.25">
      <c r="A17710" s="57">
        <v>86111503</v>
      </c>
      <c r="B17710" s="58" t="s">
        <v>4708</v>
      </c>
    </row>
    <row r="17711" spans="1:2" x14ac:dyDescent="0.25">
      <c r="A17711" s="57">
        <v>86111504</v>
      </c>
      <c r="B17711" s="58" t="s">
        <v>1219</v>
      </c>
    </row>
    <row r="17712" spans="1:2" x14ac:dyDescent="0.25">
      <c r="A17712" s="57">
        <v>86111505</v>
      </c>
      <c r="B17712" s="58" t="s">
        <v>4511</v>
      </c>
    </row>
    <row r="17713" spans="1:2" x14ac:dyDescent="0.25">
      <c r="A17713" s="57">
        <v>86111601</v>
      </c>
      <c r="B17713" s="58" t="s">
        <v>8144</v>
      </c>
    </row>
    <row r="17714" spans="1:2" x14ac:dyDescent="0.25">
      <c r="A17714" s="57">
        <v>86111602</v>
      </c>
      <c r="B17714" s="58" t="s">
        <v>14325</v>
      </c>
    </row>
    <row r="17715" spans="1:2" x14ac:dyDescent="0.25">
      <c r="A17715" s="57">
        <v>86111603</v>
      </c>
      <c r="B17715" s="58" t="s">
        <v>9860</v>
      </c>
    </row>
    <row r="17716" spans="1:2" x14ac:dyDescent="0.25">
      <c r="A17716" s="57">
        <v>86111604</v>
      </c>
      <c r="B17716" s="58" t="s">
        <v>17541</v>
      </c>
    </row>
    <row r="17717" spans="1:2" x14ac:dyDescent="0.25">
      <c r="A17717" s="57">
        <v>86111701</v>
      </c>
      <c r="B17717" s="58" t="s">
        <v>2203</v>
      </c>
    </row>
    <row r="17718" spans="1:2" x14ac:dyDescent="0.25">
      <c r="A17718" s="57">
        <v>86111702</v>
      </c>
      <c r="B17718" s="58" t="s">
        <v>6378</v>
      </c>
    </row>
    <row r="17719" spans="1:2" x14ac:dyDescent="0.25">
      <c r="A17719" s="57">
        <v>86111801</v>
      </c>
      <c r="B17719" s="58" t="s">
        <v>13298</v>
      </c>
    </row>
    <row r="17720" spans="1:2" x14ac:dyDescent="0.25">
      <c r="A17720" s="57">
        <v>86111802</v>
      </c>
      <c r="B17720" s="58" t="s">
        <v>14228</v>
      </c>
    </row>
    <row r="17721" spans="1:2" x14ac:dyDescent="0.25">
      <c r="A17721" s="57">
        <v>86121501</v>
      </c>
      <c r="B17721" s="58" t="s">
        <v>1495</v>
      </c>
    </row>
    <row r="17722" spans="1:2" x14ac:dyDescent="0.25">
      <c r="A17722" s="57">
        <v>86121502</v>
      </c>
      <c r="B17722" s="58" t="s">
        <v>8437</v>
      </c>
    </row>
    <row r="17723" spans="1:2" x14ac:dyDescent="0.25">
      <c r="A17723" s="57">
        <v>86121503</v>
      </c>
      <c r="B17723" s="58" t="s">
        <v>1507</v>
      </c>
    </row>
    <row r="17724" spans="1:2" x14ac:dyDescent="0.25">
      <c r="A17724" s="57">
        <v>86121504</v>
      </c>
      <c r="B17724" s="58" t="s">
        <v>11719</v>
      </c>
    </row>
    <row r="17725" spans="1:2" x14ac:dyDescent="0.25">
      <c r="A17725" s="57">
        <v>86121601</v>
      </c>
      <c r="B17725" s="58" t="s">
        <v>2635</v>
      </c>
    </row>
    <row r="17726" spans="1:2" x14ac:dyDescent="0.25">
      <c r="A17726" s="57">
        <v>86121602</v>
      </c>
      <c r="B17726" s="58" t="s">
        <v>10027</v>
      </c>
    </row>
    <row r="17727" spans="1:2" x14ac:dyDescent="0.25">
      <c r="A17727" s="57">
        <v>86121701</v>
      </c>
      <c r="B17727" s="58" t="s">
        <v>14891</v>
      </c>
    </row>
    <row r="17728" spans="1:2" x14ac:dyDescent="0.25">
      <c r="A17728" s="57">
        <v>86121702</v>
      </c>
      <c r="B17728" s="58" t="s">
        <v>17152</v>
      </c>
    </row>
    <row r="17729" spans="1:2" x14ac:dyDescent="0.25">
      <c r="A17729" s="57">
        <v>86121802</v>
      </c>
      <c r="B17729" s="58" t="s">
        <v>9310</v>
      </c>
    </row>
    <row r="17730" spans="1:2" x14ac:dyDescent="0.25">
      <c r="A17730" s="57">
        <v>86121803</v>
      </c>
      <c r="B17730" s="58" t="s">
        <v>15786</v>
      </c>
    </row>
    <row r="17731" spans="1:2" x14ac:dyDescent="0.25">
      <c r="A17731" s="57">
        <v>86121804</v>
      </c>
      <c r="B17731" s="58" t="s">
        <v>16389</v>
      </c>
    </row>
    <row r="17732" spans="1:2" x14ac:dyDescent="0.25">
      <c r="A17732" s="57">
        <v>86131501</v>
      </c>
      <c r="B17732" s="58" t="s">
        <v>2589</v>
      </c>
    </row>
    <row r="17733" spans="1:2" x14ac:dyDescent="0.25">
      <c r="A17733" s="57">
        <v>86131502</v>
      </c>
      <c r="B17733" s="58" t="s">
        <v>4099</v>
      </c>
    </row>
    <row r="17734" spans="1:2" x14ac:dyDescent="0.25">
      <c r="A17734" s="57">
        <v>86131503</v>
      </c>
      <c r="B17734" s="58" t="s">
        <v>6817</v>
      </c>
    </row>
    <row r="17735" spans="1:2" x14ac:dyDescent="0.25">
      <c r="A17735" s="57">
        <v>86131504</v>
      </c>
      <c r="B17735" s="58" t="s">
        <v>2903</v>
      </c>
    </row>
    <row r="17736" spans="1:2" x14ac:dyDescent="0.25">
      <c r="A17736" s="57">
        <v>86131601</v>
      </c>
      <c r="B17736" s="58" t="s">
        <v>5237</v>
      </c>
    </row>
    <row r="17737" spans="1:2" x14ac:dyDescent="0.25">
      <c r="A17737" s="57">
        <v>86131602</v>
      </c>
      <c r="B17737" s="58" t="s">
        <v>2119</v>
      </c>
    </row>
    <row r="17738" spans="1:2" x14ac:dyDescent="0.25">
      <c r="A17738" s="57">
        <v>86131603</v>
      </c>
      <c r="B17738" s="58" t="s">
        <v>10293</v>
      </c>
    </row>
    <row r="17739" spans="1:2" x14ac:dyDescent="0.25">
      <c r="A17739" s="57">
        <v>86131701</v>
      </c>
      <c r="B17739" s="58" t="s">
        <v>15918</v>
      </c>
    </row>
    <row r="17740" spans="1:2" x14ac:dyDescent="0.25">
      <c r="A17740" s="57">
        <v>86131702</v>
      </c>
      <c r="B17740" s="58" t="s">
        <v>6772</v>
      </c>
    </row>
    <row r="17741" spans="1:2" x14ac:dyDescent="0.25">
      <c r="A17741" s="57">
        <v>86131703</v>
      </c>
      <c r="B17741" s="58" t="s">
        <v>11436</v>
      </c>
    </row>
    <row r="17742" spans="1:2" x14ac:dyDescent="0.25">
      <c r="A17742" s="57">
        <v>86131801</v>
      </c>
      <c r="B17742" s="58" t="s">
        <v>10872</v>
      </c>
    </row>
    <row r="17743" spans="1:2" x14ac:dyDescent="0.25">
      <c r="A17743" s="57">
        <v>86131802</v>
      </c>
      <c r="B17743" s="58" t="s">
        <v>10989</v>
      </c>
    </row>
    <row r="17744" spans="1:2" x14ac:dyDescent="0.25">
      <c r="A17744" s="57">
        <v>86131803</v>
      </c>
      <c r="B17744" s="58" t="s">
        <v>6194</v>
      </c>
    </row>
    <row r="17745" spans="1:2" x14ac:dyDescent="0.25">
      <c r="A17745" s="57">
        <v>86131804</v>
      </c>
      <c r="B17745" s="58" t="s">
        <v>11178</v>
      </c>
    </row>
    <row r="17746" spans="1:2" x14ac:dyDescent="0.25">
      <c r="A17746" s="57">
        <v>86131901</v>
      </c>
      <c r="B17746" s="58" t="s">
        <v>7741</v>
      </c>
    </row>
    <row r="17747" spans="1:2" x14ac:dyDescent="0.25">
      <c r="A17747" s="57">
        <v>86131902</v>
      </c>
      <c r="B17747" s="58" t="s">
        <v>7018</v>
      </c>
    </row>
    <row r="17748" spans="1:2" x14ac:dyDescent="0.25">
      <c r="A17748" s="57">
        <v>86131903</v>
      </c>
      <c r="B17748" s="58" t="s">
        <v>15436</v>
      </c>
    </row>
    <row r="17749" spans="1:2" x14ac:dyDescent="0.25">
      <c r="A17749" s="57">
        <v>86131904</v>
      </c>
      <c r="B17749" s="58" t="s">
        <v>12997</v>
      </c>
    </row>
    <row r="17750" spans="1:2" x14ac:dyDescent="0.25">
      <c r="A17750" s="57">
        <v>86141501</v>
      </c>
      <c r="B17750" s="58" t="s">
        <v>10359</v>
      </c>
    </row>
    <row r="17751" spans="1:2" x14ac:dyDescent="0.25">
      <c r="A17751" s="57">
        <v>86141502</v>
      </c>
      <c r="B17751" s="58" t="s">
        <v>13084</v>
      </c>
    </row>
    <row r="17752" spans="1:2" x14ac:dyDescent="0.25">
      <c r="A17752" s="57">
        <v>86141503</v>
      </c>
      <c r="B17752" s="58" t="s">
        <v>9037</v>
      </c>
    </row>
    <row r="17753" spans="1:2" x14ac:dyDescent="0.25">
      <c r="A17753" s="57">
        <v>86141504</v>
      </c>
      <c r="B17753" s="58" t="s">
        <v>8896</v>
      </c>
    </row>
    <row r="17754" spans="1:2" x14ac:dyDescent="0.25">
      <c r="A17754" s="57">
        <v>86141601</v>
      </c>
      <c r="B17754" s="58" t="s">
        <v>10154</v>
      </c>
    </row>
    <row r="17755" spans="1:2" x14ac:dyDescent="0.25">
      <c r="A17755" s="57">
        <v>86141602</v>
      </c>
      <c r="B17755" s="58" t="s">
        <v>3744</v>
      </c>
    </row>
    <row r="17756" spans="1:2" x14ac:dyDescent="0.25">
      <c r="A17756" s="57">
        <v>86141603</v>
      </c>
      <c r="B17756" s="58" t="s">
        <v>13494</v>
      </c>
    </row>
    <row r="17757" spans="1:2" x14ac:dyDescent="0.25">
      <c r="A17757" s="57">
        <v>86141701</v>
      </c>
      <c r="B17757" s="58" t="s">
        <v>14532</v>
      </c>
    </row>
    <row r="17758" spans="1:2" x14ac:dyDescent="0.25">
      <c r="A17758" s="57">
        <v>86141702</v>
      </c>
      <c r="B17758" s="58" t="s">
        <v>4560</v>
      </c>
    </row>
    <row r="17759" spans="1:2" x14ac:dyDescent="0.25">
      <c r="A17759" s="57">
        <v>86141703</v>
      </c>
      <c r="B17759" s="58" t="s">
        <v>6678</v>
      </c>
    </row>
    <row r="17760" spans="1:2" x14ac:dyDescent="0.25">
      <c r="A17760" s="57">
        <v>86141704</v>
      </c>
      <c r="B17760" s="58" t="s">
        <v>9333</v>
      </c>
    </row>
    <row r="17761" spans="1:2" x14ac:dyDescent="0.25">
      <c r="A17761" s="57">
        <v>90101501</v>
      </c>
      <c r="B17761" s="58" t="s">
        <v>11033</v>
      </c>
    </row>
    <row r="17762" spans="1:2" x14ac:dyDescent="0.25">
      <c r="A17762" s="57">
        <v>90101502</v>
      </c>
      <c r="B17762" s="58" t="s">
        <v>3308</v>
      </c>
    </row>
    <row r="17763" spans="1:2" x14ac:dyDescent="0.25">
      <c r="A17763" s="57">
        <v>90101503</v>
      </c>
      <c r="B17763" s="58" t="s">
        <v>12314</v>
      </c>
    </row>
    <row r="17764" spans="1:2" x14ac:dyDescent="0.25">
      <c r="A17764" s="57">
        <v>90101504</v>
      </c>
      <c r="B17764" s="58" t="s">
        <v>1721</v>
      </c>
    </row>
    <row r="17765" spans="1:2" x14ac:dyDescent="0.25">
      <c r="A17765" s="57">
        <v>90101601</v>
      </c>
      <c r="B17765" s="58" t="s">
        <v>9989</v>
      </c>
    </row>
    <row r="17766" spans="1:2" x14ac:dyDescent="0.25">
      <c r="A17766" s="57">
        <v>90101602</v>
      </c>
      <c r="B17766" s="58" t="s">
        <v>3582</v>
      </c>
    </row>
    <row r="17767" spans="1:2" x14ac:dyDescent="0.25">
      <c r="A17767" s="57">
        <v>90101603</v>
      </c>
      <c r="B17767" s="58" t="s">
        <v>16678</v>
      </c>
    </row>
    <row r="17768" spans="1:2" x14ac:dyDescent="0.25">
      <c r="A17768" s="57">
        <v>90101604</v>
      </c>
      <c r="B17768" s="58" t="s">
        <v>16353</v>
      </c>
    </row>
    <row r="17769" spans="1:2" x14ac:dyDescent="0.25">
      <c r="A17769" s="57">
        <v>90101701</v>
      </c>
      <c r="B17769" s="58" t="s">
        <v>16170</v>
      </c>
    </row>
    <row r="17770" spans="1:2" x14ac:dyDescent="0.25">
      <c r="A17770" s="57">
        <v>90101801</v>
      </c>
      <c r="B17770" s="58" t="s">
        <v>8680</v>
      </c>
    </row>
    <row r="17771" spans="1:2" x14ac:dyDescent="0.25">
      <c r="A17771" s="57">
        <v>90101802</v>
      </c>
      <c r="B17771" s="58" t="s">
        <v>5503</v>
      </c>
    </row>
    <row r="17772" spans="1:2" x14ac:dyDescent="0.25">
      <c r="A17772" s="57">
        <v>90111501</v>
      </c>
      <c r="B17772" s="58" t="s">
        <v>10386</v>
      </c>
    </row>
    <row r="17773" spans="1:2" x14ac:dyDescent="0.25">
      <c r="A17773" s="57">
        <v>90111502</v>
      </c>
      <c r="B17773" s="58" t="s">
        <v>4949</v>
      </c>
    </row>
    <row r="17774" spans="1:2" x14ac:dyDescent="0.25">
      <c r="A17774" s="57">
        <v>90111503</v>
      </c>
      <c r="B17774" s="58" t="s">
        <v>4765</v>
      </c>
    </row>
    <row r="17775" spans="1:2" x14ac:dyDescent="0.25">
      <c r="A17775" s="57">
        <v>90111504</v>
      </c>
      <c r="B17775" s="58" t="s">
        <v>16052</v>
      </c>
    </row>
    <row r="17776" spans="1:2" x14ac:dyDescent="0.25">
      <c r="A17776" s="57">
        <v>90111601</v>
      </c>
      <c r="B17776" s="58" t="s">
        <v>1983</v>
      </c>
    </row>
    <row r="17777" spans="1:2" x14ac:dyDescent="0.25">
      <c r="A17777" s="57">
        <v>90111602</v>
      </c>
      <c r="B17777" s="58" t="s">
        <v>12006</v>
      </c>
    </row>
    <row r="17778" spans="1:2" x14ac:dyDescent="0.25">
      <c r="A17778" s="57">
        <v>90111603</v>
      </c>
      <c r="B17778" s="58" t="s">
        <v>14275</v>
      </c>
    </row>
    <row r="17779" spans="1:2" x14ac:dyDescent="0.25">
      <c r="A17779" s="57">
        <v>90111604</v>
      </c>
      <c r="B17779" s="58" t="s">
        <v>8057</v>
      </c>
    </row>
    <row r="17780" spans="1:2" x14ac:dyDescent="0.25">
      <c r="A17780" s="57">
        <v>90111701</v>
      </c>
      <c r="B17780" s="58" t="s">
        <v>15432</v>
      </c>
    </row>
    <row r="17781" spans="1:2" x14ac:dyDescent="0.25">
      <c r="A17781" s="57">
        <v>90111702</v>
      </c>
      <c r="B17781" s="58" t="s">
        <v>9574</v>
      </c>
    </row>
    <row r="17782" spans="1:2" x14ac:dyDescent="0.25">
      <c r="A17782" s="57">
        <v>90111703</v>
      </c>
      <c r="B17782" s="58" t="s">
        <v>14994</v>
      </c>
    </row>
    <row r="17783" spans="1:2" x14ac:dyDescent="0.25">
      <c r="A17783" s="57">
        <v>90111801</v>
      </c>
      <c r="B17783" s="58" t="s">
        <v>10741</v>
      </c>
    </row>
    <row r="17784" spans="1:2" x14ac:dyDescent="0.25">
      <c r="A17784" s="57">
        <v>90111802</v>
      </c>
      <c r="B17784" s="58" t="s">
        <v>12755</v>
      </c>
    </row>
    <row r="17785" spans="1:2" x14ac:dyDescent="0.25">
      <c r="A17785" s="57">
        <v>90111803</v>
      </c>
      <c r="B17785" s="58" t="s">
        <v>2336</v>
      </c>
    </row>
    <row r="17786" spans="1:2" x14ac:dyDescent="0.25">
      <c r="A17786" s="57">
        <v>90121501</v>
      </c>
      <c r="B17786" s="58" t="s">
        <v>1579</v>
      </c>
    </row>
    <row r="17787" spans="1:2" x14ac:dyDescent="0.25">
      <c r="A17787" s="57">
        <v>90121502</v>
      </c>
      <c r="B17787" s="58" t="s">
        <v>2858</v>
      </c>
    </row>
    <row r="17788" spans="1:2" x14ac:dyDescent="0.25">
      <c r="A17788" s="57">
        <v>90121503</v>
      </c>
      <c r="B17788" s="58" t="s">
        <v>4132</v>
      </c>
    </row>
    <row r="17789" spans="1:2" x14ac:dyDescent="0.25">
      <c r="A17789" s="57">
        <v>90121601</v>
      </c>
      <c r="B17789" s="58" t="s">
        <v>12105</v>
      </c>
    </row>
    <row r="17790" spans="1:2" x14ac:dyDescent="0.25">
      <c r="A17790" s="57">
        <v>90121602</v>
      </c>
      <c r="B17790" s="58" t="s">
        <v>4822</v>
      </c>
    </row>
    <row r="17791" spans="1:2" x14ac:dyDescent="0.25">
      <c r="A17791" s="57">
        <v>90121701</v>
      </c>
      <c r="B17791" s="58" t="s">
        <v>14264</v>
      </c>
    </row>
    <row r="17792" spans="1:2" x14ac:dyDescent="0.25">
      <c r="A17792" s="57">
        <v>90121702</v>
      </c>
      <c r="B17792" s="58" t="s">
        <v>340</v>
      </c>
    </row>
    <row r="17793" spans="1:2" x14ac:dyDescent="0.25">
      <c r="A17793" s="57">
        <v>90131501</v>
      </c>
      <c r="B17793" s="58" t="s">
        <v>18422</v>
      </c>
    </row>
    <row r="17794" spans="1:2" x14ac:dyDescent="0.25">
      <c r="A17794" s="57">
        <v>90131502</v>
      </c>
      <c r="B17794" s="58" t="s">
        <v>2773</v>
      </c>
    </row>
    <row r="17795" spans="1:2" x14ac:dyDescent="0.25">
      <c r="A17795" s="57">
        <v>90131503</v>
      </c>
      <c r="B17795" s="58" t="s">
        <v>12295</v>
      </c>
    </row>
    <row r="17796" spans="1:2" x14ac:dyDescent="0.25">
      <c r="A17796" s="57">
        <v>90131504</v>
      </c>
      <c r="B17796" s="58" t="s">
        <v>2440</v>
      </c>
    </row>
    <row r="17797" spans="1:2" x14ac:dyDescent="0.25">
      <c r="A17797" s="57">
        <v>90131601</v>
      </c>
      <c r="B17797" s="58" t="s">
        <v>6260</v>
      </c>
    </row>
    <row r="17798" spans="1:2" x14ac:dyDescent="0.25">
      <c r="A17798" s="57">
        <v>90131602</v>
      </c>
      <c r="B17798" s="58" t="s">
        <v>14312</v>
      </c>
    </row>
    <row r="17799" spans="1:2" x14ac:dyDescent="0.25">
      <c r="A17799" s="57">
        <v>90141501</v>
      </c>
      <c r="B17799" s="58" t="s">
        <v>14260</v>
      </c>
    </row>
    <row r="17800" spans="1:2" x14ac:dyDescent="0.25">
      <c r="A17800" s="57">
        <v>90141502</v>
      </c>
      <c r="B17800" s="58" t="s">
        <v>4568</v>
      </c>
    </row>
    <row r="17801" spans="1:2" x14ac:dyDescent="0.25">
      <c r="A17801" s="57">
        <v>90141503</v>
      </c>
      <c r="B17801" s="58" t="s">
        <v>7157</v>
      </c>
    </row>
    <row r="17802" spans="1:2" x14ac:dyDescent="0.25">
      <c r="A17802" s="57">
        <v>90141601</v>
      </c>
      <c r="B17802" s="58" t="s">
        <v>8800</v>
      </c>
    </row>
    <row r="17803" spans="1:2" x14ac:dyDescent="0.25">
      <c r="A17803" s="57">
        <v>90141602</v>
      </c>
      <c r="B17803" s="58" t="s">
        <v>14901</v>
      </c>
    </row>
    <row r="17804" spans="1:2" x14ac:dyDescent="0.25">
      <c r="A17804" s="57">
        <v>90141603</v>
      </c>
      <c r="B17804" s="58" t="s">
        <v>2158</v>
      </c>
    </row>
    <row r="17805" spans="1:2" x14ac:dyDescent="0.25">
      <c r="A17805" s="57">
        <v>90141701</v>
      </c>
      <c r="B17805" s="58" t="s">
        <v>9835</v>
      </c>
    </row>
    <row r="17806" spans="1:2" x14ac:dyDescent="0.25">
      <c r="A17806" s="57">
        <v>90141702</v>
      </c>
      <c r="B17806" s="58" t="s">
        <v>738</v>
      </c>
    </row>
    <row r="17807" spans="1:2" x14ac:dyDescent="0.25">
      <c r="A17807" s="57">
        <v>90141703</v>
      </c>
      <c r="B17807" s="58" t="s">
        <v>13883</v>
      </c>
    </row>
    <row r="17808" spans="1:2" x14ac:dyDescent="0.25">
      <c r="A17808" s="57">
        <v>90151501</v>
      </c>
      <c r="B17808" s="58" t="s">
        <v>643</v>
      </c>
    </row>
    <row r="17809" spans="1:2" x14ac:dyDescent="0.25">
      <c r="A17809" s="57">
        <v>90151502</v>
      </c>
      <c r="B17809" s="58" t="s">
        <v>6170</v>
      </c>
    </row>
    <row r="17810" spans="1:2" x14ac:dyDescent="0.25">
      <c r="A17810" s="57">
        <v>90151503</v>
      </c>
      <c r="B17810" s="58" t="s">
        <v>15803</v>
      </c>
    </row>
    <row r="17811" spans="1:2" x14ac:dyDescent="0.25">
      <c r="A17811" s="57">
        <v>90151601</v>
      </c>
      <c r="B17811" s="58" t="s">
        <v>8826</v>
      </c>
    </row>
    <row r="17812" spans="1:2" x14ac:dyDescent="0.25">
      <c r="A17812" s="57">
        <v>90151602</v>
      </c>
      <c r="B17812" s="58" t="s">
        <v>15752</v>
      </c>
    </row>
    <row r="17813" spans="1:2" x14ac:dyDescent="0.25">
      <c r="A17813" s="57">
        <v>90151603</v>
      </c>
      <c r="B17813" s="58" t="s">
        <v>8878</v>
      </c>
    </row>
    <row r="17814" spans="1:2" x14ac:dyDescent="0.25">
      <c r="A17814" s="57">
        <v>90151701</v>
      </c>
      <c r="B17814" s="58" t="s">
        <v>4681</v>
      </c>
    </row>
    <row r="17815" spans="1:2" x14ac:dyDescent="0.25">
      <c r="A17815" s="57">
        <v>90151702</v>
      </c>
      <c r="B17815" s="58" t="s">
        <v>9831</v>
      </c>
    </row>
    <row r="17816" spans="1:2" x14ac:dyDescent="0.25">
      <c r="A17816" s="57">
        <v>90151703</v>
      </c>
      <c r="B17816" s="58" t="s">
        <v>8353</v>
      </c>
    </row>
    <row r="17817" spans="1:2" x14ac:dyDescent="0.25">
      <c r="A17817" s="57">
        <v>90151801</v>
      </c>
      <c r="B17817" s="58" t="s">
        <v>2290</v>
      </c>
    </row>
    <row r="17818" spans="1:2" x14ac:dyDescent="0.25">
      <c r="A17818" s="57">
        <v>90151802</v>
      </c>
      <c r="B17818" s="58" t="s">
        <v>3586</v>
      </c>
    </row>
    <row r="17819" spans="1:2" x14ac:dyDescent="0.25">
      <c r="A17819" s="57">
        <v>90151803</v>
      </c>
      <c r="B17819" s="58" t="s">
        <v>16159</v>
      </c>
    </row>
    <row r="17820" spans="1:2" x14ac:dyDescent="0.25">
      <c r="A17820" s="57">
        <v>90151901</v>
      </c>
      <c r="B17820" s="58" t="s">
        <v>11692</v>
      </c>
    </row>
    <row r="17821" spans="1:2" x14ac:dyDescent="0.25">
      <c r="A17821" s="57">
        <v>90151902</v>
      </c>
      <c r="B17821" s="58" t="s">
        <v>11308</v>
      </c>
    </row>
    <row r="17822" spans="1:2" x14ac:dyDescent="0.25">
      <c r="A17822" s="57">
        <v>90151903</v>
      </c>
      <c r="B17822" s="58" t="s">
        <v>15936</v>
      </c>
    </row>
    <row r="17823" spans="1:2" x14ac:dyDescent="0.25">
      <c r="A17823" s="57">
        <v>90152001</v>
      </c>
      <c r="B17823" s="58" t="s">
        <v>10826</v>
      </c>
    </row>
    <row r="17824" spans="1:2" x14ac:dyDescent="0.25">
      <c r="A17824" s="57">
        <v>90152002</v>
      </c>
      <c r="B17824" s="58" t="s">
        <v>7805</v>
      </c>
    </row>
    <row r="17825" spans="1:2" x14ac:dyDescent="0.25">
      <c r="A17825" s="57">
        <v>90152101</v>
      </c>
      <c r="B17825" s="58" t="s">
        <v>5310</v>
      </c>
    </row>
    <row r="17826" spans="1:2" x14ac:dyDescent="0.25">
      <c r="A17826" s="57">
        <v>91101501</v>
      </c>
      <c r="B17826" s="58" t="s">
        <v>9371</v>
      </c>
    </row>
    <row r="17827" spans="1:2" x14ac:dyDescent="0.25">
      <c r="A17827" s="57">
        <v>91101502</v>
      </c>
      <c r="B17827" s="58" t="s">
        <v>4862</v>
      </c>
    </row>
    <row r="17828" spans="1:2" x14ac:dyDescent="0.25">
      <c r="A17828" s="57">
        <v>91101503</v>
      </c>
      <c r="B17828" s="58" t="s">
        <v>7706</v>
      </c>
    </row>
    <row r="17829" spans="1:2" x14ac:dyDescent="0.25">
      <c r="A17829" s="57">
        <v>91101504</v>
      </c>
      <c r="B17829" s="58" t="s">
        <v>7419</v>
      </c>
    </row>
    <row r="17830" spans="1:2" x14ac:dyDescent="0.25">
      <c r="A17830" s="57">
        <v>91101505</v>
      </c>
      <c r="B17830" s="58" t="s">
        <v>8293</v>
      </c>
    </row>
    <row r="17831" spans="1:2" x14ac:dyDescent="0.25">
      <c r="A17831" s="57">
        <v>91101601</v>
      </c>
      <c r="B17831" s="58" t="s">
        <v>5070</v>
      </c>
    </row>
    <row r="17832" spans="1:2" x14ac:dyDescent="0.25">
      <c r="A17832" s="57">
        <v>91101602</v>
      </c>
      <c r="B17832" s="58" t="s">
        <v>6607</v>
      </c>
    </row>
    <row r="17833" spans="1:2" x14ac:dyDescent="0.25">
      <c r="A17833" s="57">
        <v>91101603</v>
      </c>
      <c r="B17833" s="58" t="s">
        <v>11338</v>
      </c>
    </row>
    <row r="17834" spans="1:2" x14ac:dyDescent="0.25">
      <c r="A17834" s="57">
        <v>91101604</v>
      </c>
      <c r="B17834" s="58" t="s">
        <v>8904</v>
      </c>
    </row>
    <row r="17835" spans="1:2" x14ac:dyDescent="0.25">
      <c r="A17835" s="57">
        <v>91101605</v>
      </c>
      <c r="B17835" s="58" t="s">
        <v>18065</v>
      </c>
    </row>
    <row r="17836" spans="1:2" x14ac:dyDescent="0.25">
      <c r="A17836" s="57">
        <v>91101701</v>
      </c>
      <c r="B17836" s="58" t="s">
        <v>2719</v>
      </c>
    </row>
    <row r="17837" spans="1:2" x14ac:dyDescent="0.25">
      <c r="A17837" s="57">
        <v>91101702</v>
      </c>
      <c r="B17837" s="58" t="s">
        <v>8321</v>
      </c>
    </row>
    <row r="17838" spans="1:2" x14ac:dyDescent="0.25">
      <c r="A17838" s="57">
        <v>91101801</v>
      </c>
      <c r="B17838" s="58" t="s">
        <v>6851</v>
      </c>
    </row>
    <row r="17839" spans="1:2" x14ac:dyDescent="0.25">
      <c r="A17839" s="57">
        <v>91101802</v>
      </c>
      <c r="B17839" s="58" t="s">
        <v>8246</v>
      </c>
    </row>
    <row r="17840" spans="1:2" x14ac:dyDescent="0.25">
      <c r="A17840" s="57">
        <v>91101803</v>
      </c>
      <c r="B17840" s="58" t="s">
        <v>125</v>
      </c>
    </row>
    <row r="17841" spans="1:2" x14ac:dyDescent="0.25">
      <c r="A17841" s="57">
        <v>91101901</v>
      </c>
      <c r="B17841" s="58" t="s">
        <v>8447</v>
      </c>
    </row>
    <row r="17842" spans="1:2" x14ac:dyDescent="0.25">
      <c r="A17842" s="57">
        <v>91101902</v>
      </c>
      <c r="B17842" s="58" t="s">
        <v>11460</v>
      </c>
    </row>
    <row r="17843" spans="1:2" x14ac:dyDescent="0.25">
      <c r="A17843" s="57">
        <v>91101903</v>
      </c>
      <c r="B17843" s="58" t="s">
        <v>14146</v>
      </c>
    </row>
    <row r="17844" spans="1:2" x14ac:dyDescent="0.25">
      <c r="A17844" s="57">
        <v>91111501</v>
      </c>
      <c r="B17844" s="58" t="s">
        <v>94</v>
      </c>
    </row>
    <row r="17845" spans="1:2" x14ac:dyDescent="0.25">
      <c r="A17845" s="57">
        <v>91111502</v>
      </c>
      <c r="B17845" s="58" t="s">
        <v>9297</v>
      </c>
    </row>
    <row r="17846" spans="1:2" x14ac:dyDescent="0.25">
      <c r="A17846" s="57">
        <v>91111503</v>
      </c>
      <c r="B17846" s="58" t="s">
        <v>2204</v>
      </c>
    </row>
    <row r="17847" spans="1:2" x14ac:dyDescent="0.25">
      <c r="A17847" s="57">
        <v>91111504</v>
      </c>
      <c r="B17847" s="58" t="s">
        <v>4075</v>
      </c>
    </row>
    <row r="17848" spans="1:2" x14ac:dyDescent="0.25">
      <c r="A17848" s="57">
        <v>91111601</v>
      </c>
      <c r="B17848" s="58" t="s">
        <v>12856</v>
      </c>
    </row>
    <row r="17849" spans="1:2" x14ac:dyDescent="0.25">
      <c r="A17849" s="57">
        <v>91111602</v>
      </c>
      <c r="B17849" s="58" t="s">
        <v>7952</v>
      </c>
    </row>
    <row r="17850" spans="1:2" x14ac:dyDescent="0.25">
      <c r="A17850" s="57">
        <v>91111603</v>
      </c>
      <c r="B17850" s="58" t="s">
        <v>14073</v>
      </c>
    </row>
    <row r="17851" spans="1:2" x14ac:dyDescent="0.25">
      <c r="A17851" s="57">
        <v>91111701</v>
      </c>
      <c r="B17851" s="58" t="s">
        <v>5246</v>
      </c>
    </row>
    <row r="17852" spans="1:2" x14ac:dyDescent="0.25">
      <c r="A17852" s="57">
        <v>91111702</v>
      </c>
      <c r="B17852" s="58" t="s">
        <v>17365</v>
      </c>
    </row>
    <row r="17853" spans="1:2" x14ac:dyDescent="0.25">
      <c r="A17853" s="57">
        <v>91111703</v>
      </c>
      <c r="B17853" s="58" t="s">
        <v>13927</v>
      </c>
    </row>
    <row r="17854" spans="1:2" x14ac:dyDescent="0.25">
      <c r="A17854" s="57">
        <v>91111801</v>
      </c>
      <c r="B17854" s="58" t="s">
        <v>13948</v>
      </c>
    </row>
    <row r="17855" spans="1:2" x14ac:dyDescent="0.25">
      <c r="A17855" s="57">
        <v>91111802</v>
      </c>
      <c r="B17855" s="58" t="s">
        <v>12328</v>
      </c>
    </row>
    <row r="17856" spans="1:2" x14ac:dyDescent="0.25">
      <c r="A17856" s="57">
        <v>91111803</v>
      </c>
      <c r="B17856" s="58" t="s">
        <v>1668</v>
      </c>
    </row>
    <row r="17857" spans="1:2" x14ac:dyDescent="0.25">
      <c r="A17857" s="57">
        <v>91111804</v>
      </c>
      <c r="B17857" s="58" t="s">
        <v>12474</v>
      </c>
    </row>
    <row r="17858" spans="1:2" x14ac:dyDescent="0.25">
      <c r="A17858" s="57">
        <v>91111901</v>
      </c>
      <c r="B17858" s="58" t="s">
        <v>10787</v>
      </c>
    </row>
    <row r="17859" spans="1:2" x14ac:dyDescent="0.25">
      <c r="A17859" s="57">
        <v>91111902</v>
      </c>
      <c r="B17859" s="58" t="s">
        <v>9920</v>
      </c>
    </row>
    <row r="17860" spans="1:2" x14ac:dyDescent="0.25">
      <c r="A17860" s="57">
        <v>91111903</v>
      </c>
      <c r="B17860" s="58" t="s">
        <v>7520</v>
      </c>
    </row>
    <row r="17861" spans="1:2" x14ac:dyDescent="0.25">
      <c r="A17861" s="57">
        <v>91111904</v>
      </c>
      <c r="B17861" s="58" t="s">
        <v>12165</v>
      </c>
    </row>
    <row r="17862" spans="1:2" x14ac:dyDescent="0.25">
      <c r="A17862" s="57">
        <v>92101501</v>
      </c>
      <c r="B17862" s="58" t="s">
        <v>11582</v>
      </c>
    </row>
    <row r="17863" spans="1:2" x14ac:dyDescent="0.25">
      <c r="A17863" s="57">
        <v>92101502</v>
      </c>
      <c r="B17863" s="58" t="s">
        <v>13828</v>
      </c>
    </row>
    <row r="17864" spans="1:2" x14ac:dyDescent="0.25">
      <c r="A17864" s="57">
        <v>92101503</v>
      </c>
      <c r="B17864" s="58" t="s">
        <v>2333</v>
      </c>
    </row>
    <row r="17865" spans="1:2" x14ac:dyDescent="0.25">
      <c r="A17865" s="57">
        <v>92101504</v>
      </c>
      <c r="B17865" s="58" t="s">
        <v>7590</v>
      </c>
    </row>
    <row r="17866" spans="1:2" x14ac:dyDescent="0.25">
      <c r="A17866" s="57">
        <v>92101601</v>
      </c>
      <c r="B17866" s="58" t="s">
        <v>16251</v>
      </c>
    </row>
    <row r="17867" spans="1:2" x14ac:dyDescent="0.25">
      <c r="A17867" s="57">
        <v>92101602</v>
      </c>
      <c r="B17867" s="58" t="s">
        <v>17462</v>
      </c>
    </row>
    <row r="17868" spans="1:2" x14ac:dyDescent="0.25">
      <c r="A17868" s="57">
        <v>92101603</v>
      </c>
      <c r="B17868" s="58" t="s">
        <v>6463</v>
      </c>
    </row>
    <row r="17869" spans="1:2" x14ac:dyDescent="0.25">
      <c r="A17869" s="57">
        <v>92101604</v>
      </c>
      <c r="B17869" s="58" t="s">
        <v>3418</v>
      </c>
    </row>
    <row r="17870" spans="1:2" x14ac:dyDescent="0.25">
      <c r="A17870" s="57">
        <v>92101701</v>
      </c>
      <c r="B17870" s="58" t="s">
        <v>7255</v>
      </c>
    </row>
    <row r="17871" spans="1:2" x14ac:dyDescent="0.25">
      <c r="A17871" s="57">
        <v>92101702</v>
      </c>
      <c r="B17871" s="58" t="s">
        <v>18256</v>
      </c>
    </row>
    <row r="17872" spans="1:2" x14ac:dyDescent="0.25">
      <c r="A17872" s="57">
        <v>92101703</v>
      </c>
      <c r="B17872" s="58" t="s">
        <v>6926</v>
      </c>
    </row>
    <row r="17873" spans="1:2" x14ac:dyDescent="0.25">
      <c r="A17873" s="57">
        <v>92101704</v>
      </c>
      <c r="B17873" s="58" t="s">
        <v>16208</v>
      </c>
    </row>
    <row r="17874" spans="1:2" x14ac:dyDescent="0.25">
      <c r="A17874" s="57">
        <v>92101801</v>
      </c>
      <c r="B17874" s="58" t="s">
        <v>16378</v>
      </c>
    </row>
    <row r="17875" spans="1:2" x14ac:dyDescent="0.25">
      <c r="A17875" s="57">
        <v>92101802</v>
      </c>
      <c r="B17875" s="58" t="s">
        <v>13680</v>
      </c>
    </row>
    <row r="17876" spans="1:2" x14ac:dyDescent="0.25">
      <c r="A17876" s="57">
        <v>92101803</v>
      </c>
      <c r="B17876" s="58" t="s">
        <v>4137</v>
      </c>
    </row>
    <row r="17877" spans="1:2" x14ac:dyDescent="0.25">
      <c r="A17877" s="57">
        <v>92101804</v>
      </c>
      <c r="B17877" s="58" t="s">
        <v>18790</v>
      </c>
    </row>
    <row r="17878" spans="1:2" x14ac:dyDescent="0.25">
      <c r="A17878" s="57">
        <v>92101805</v>
      </c>
      <c r="B17878" s="58" t="s">
        <v>10659</v>
      </c>
    </row>
    <row r="17879" spans="1:2" x14ac:dyDescent="0.25">
      <c r="A17879" s="57">
        <v>92101901</v>
      </c>
      <c r="B17879" s="58" t="s">
        <v>11615</v>
      </c>
    </row>
    <row r="17880" spans="1:2" x14ac:dyDescent="0.25">
      <c r="A17880" s="57">
        <v>92101902</v>
      </c>
      <c r="B17880" s="58" t="s">
        <v>12637</v>
      </c>
    </row>
    <row r="17881" spans="1:2" x14ac:dyDescent="0.25">
      <c r="A17881" s="57">
        <v>92101903</v>
      </c>
      <c r="B17881" s="58" t="s">
        <v>11700</v>
      </c>
    </row>
    <row r="17882" spans="1:2" x14ac:dyDescent="0.25">
      <c r="A17882" s="57">
        <v>92101904</v>
      </c>
      <c r="B17882" s="58" t="s">
        <v>3104</v>
      </c>
    </row>
    <row r="17883" spans="1:2" x14ac:dyDescent="0.25">
      <c r="A17883" s="57">
        <v>92111501</v>
      </c>
      <c r="B17883" s="58" t="s">
        <v>7270</v>
      </c>
    </row>
    <row r="17884" spans="1:2" x14ac:dyDescent="0.25">
      <c r="A17884" s="57">
        <v>92111502</v>
      </c>
      <c r="B17884" s="58" t="s">
        <v>14414</v>
      </c>
    </row>
    <row r="17885" spans="1:2" x14ac:dyDescent="0.25">
      <c r="A17885" s="57">
        <v>92111503</v>
      </c>
      <c r="B17885" s="58" t="s">
        <v>14412</v>
      </c>
    </row>
    <row r="17886" spans="1:2" x14ac:dyDescent="0.25">
      <c r="A17886" s="57">
        <v>92111504</v>
      </c>
      <c r="B17886" s="58" t="s">
        <v>15515</v>
      </c>
    </row>
    <row r="17887" spans="1:2" x14ac:dyDescent="0.25">
      <c r="A17887" s="57">
        <v>92111505</v>
      </c>
      <c r="B17887" s="58" t="s">
        <v>1042</v>
      </c>
    </row>
    <row r="17888" spans="1:2" x14ac:dyDescent="0.25">
      <c r="A17888" s="57">
        <v>92111506</v>
      </c>
      <c r="B17888" s="58" t="s">
        <v>7801</v>
      </c>
    </row>
    <row r="17889" spans="1:2" x14ac:dyDescent="0.25">
      <c r="A17889" s="57">
        <v>92111507</v>
      </c>
      <c r="B17889" s="58" t="s">
        <v>8780</v>
      </c>
    </row>
    <row r="17890" spans="1:2" x14ac:dyDescent="0.25">
      <c r="A17890" s="57">
        <v>92111601</v>
      </c>
      <c r="B17890" s="58" t="s">
        <v>18575</v>
      </c>
    </row>
    <row r="17891" spans="1:2" x14ac:dyDescent="0.25">
      <c r="A17891" s="57">
        <v>92111602</v>
      </c>
      <c r="B17891" s="58" t="s">
        <v>321</v>
      </c>
    </row>
    <row r="17892" spans="1:2" x14ac:dyDescent="0.25">
      <c r="A17892" s="57">
        <v>92111603</v>
      </c>
      <c r="B17892" s="58" t="s">
        <v>7860</v>
      </c>
    </row>
    <row r="17893" spans="1:2" x14ac:dyDescent="0.25">
      <c r="A17893" s="57">
        <v>92111604</v>
      </c>
      <c r="B17893" s="58" t="s">
        <v>4507</v>
      </c>
    </row>
    <row r="17894" spans="1:2" x14ac:dyDescent="0.25">
      <c r="A17894" s="57">
        <v>92111605</v>
      </c>
      <c r="B17894" s="58" t="s">
        <v>1311</v>
      </c>
    </row>
    <row r="17895" spans="1:2" x14ac:dyDescent="0.25">
      <c r="A17895" s="57">
        <v>92111606</v>
      </c>
      <c r="B17895" s="58" t="s">
        <v>12465</v>
      </c>
    </row>
    <row r="17896" spans="1:2" x14ac:dyDescent="0.25">
      <c r="A17896" s="57">
        <v>92111701</v>
      </c>
      <c r="B17896" s="58" t="s">
        <v>7718</v>
      </c>
    </row>
    <row r="17897" spans="1:2" x14ac:dyDescent="0.25">
      <c r="A17897" s="57">
        <v>92111702</v>
      </c>
      <c r="B17897" s="58" t="s">
        <v>8068</v>
      </c>
    </row>
    <row r="17898" spans="1:2" x14ac:dyDescent="0.25">
      <c r="A17898" s="57">
        <v>92111703</v>
      </c>
      <c r="B17898" s="58" t="s">
        <v>18164</v>
      </c>
    </row>
    <row r="17899" spans="1:2" x14ac:dyDescent="0.25">
      <c r="A17899" s="57">
        <v>92111704</v>
      </c>
      <c r="B17899" s="58" t="s">
        <v>7195</v>
      </c>
    </row>
    <row r="17900" spans="1:2" x14ac:dyDescent="0.25">
      <c r="A17900" s="57">
        <v>92111705</v>
      </c>
      <c r="B17900" s="58" t="s">
        <v>8421</v>
      </c>
    </row>
    <row r="17901" spans="1:2" x14ac:dyDescent="0.25">
      <c r="A17901" s="57">
        <v>92111706</v>
      </c>
      <c r="B17901" s="58" t="s">
        <v>4811</v>
      </c>
    </row>
    <row r="17902" spans="1:2" x14ac:dyDescent="0.25">
      <c r="A17902" s="57">
        <v>92111707</v>
      </c>
      <c r="B17902" s="58" t="s">
        <v>2767</v>
      </c>
    </row>
    <row r="17903" spans="1:2" x14ac:dyDescent="0.25">
      <c r="A17903" s="57">
        <v>92111708</v>
      </c>
      <c r="B17903" s="58" t="s">
        <v>7877</v>
      </c>
    </row>
    <row r="17904" spans="1:2" x14ac:dyDescent="0.25">
      <c r="A17904" s="57">
        <v>92111801</v>
      </c>
      <c r="B17904" s="58" t="s">
        <v>13376</v>
      </c>
    </row>
    <row r="17905" spans="1:2" x14ac:dyDescent="0.25">
      <c r="A17905" s="57">
        <v>92111802</v>
      </c>
      <c r="B17905" s="58" t="s">
        <v>4068</v>
      </c>
    </row>
    <row r="17906" spans="1:2" x14ac:dyDescent="0.25">
      <c r="A17906" s="57">
        <v>92111803</v>
      </c>
      <c r="B17906" s="58" t="s">
        <v>9552</v>
      </c>
    </row>
    <row r="17907" spans="1:2" x14ac:dyDescent="0.25">
      <c r="A17907" s="57">
        <v>92111804</v>
      </c>
      <c r="B17907" s="58" t="s">
        <v>6393</v>
      </c>
    </row>
    <row r="17908" spans="1:2" x14ac:dyDescent="0.25">
      <c r="A17908" s="57">
        <v>92111805</v>
      </c>
      <c r="B17908" s="58" t="s">
        <v>6269</v>
      </c>
    </row>
    <row r="17909" spans="1:2" x14ac:dyDescent="0.25">
      <c r="A17909" s="57">
        <v>92111806</v>
      </c>
      <c r="B17909" s="58" t="s">
        <v>2491</v>
      </c>
    </row>
    <row r="17910" spans="1:2" x14ac:dyDescent="0.25">
      <c r="A17910" s="57">
        <v>92111807</v>
      </c>
      <c r="B17910" s="58" t="s">
        <v>15540</v>
      </c>
    </row>
    <row r="17911" spans="1:2" x14ac:dyDescent="0.25">
      <c r="A17911" s="57">
        <v>92111808</v>
      </c>
      <c r="B17911" s="58" t="s">
        <v>13829</v>
      </c>
    </row>
    <row r="17912" spans="1:2" x14ac:dyDescent="0.25">
      <c r="A17912" s="57">
        <v>92111809</v>
      </c>
      <c r="B17912" s="58" t="s">
        <v>11317</v>
      </c>
    </row>
    <row r="17913" spans="1:2" x14ac:dyDescent="0.25">
      <c r="A17913" s="57">
        <v>92111810</v>
      </c>
      <c r="B17913" s="58" t="s">
        <v>17032</v>
      </c>
    </row>
    <row r="17914" spans="1:2" x14ac:dyDescent="0.25">
      <c r="A17914" s="57">
        <v>92111901</v>
      </c>
      <c r="B17914" s="58" t="s">
        <v>15678</v>
      </c>
    </row>
    <row r="17915" spans="1:2" x14ac:dyDescent="0.25">
      <c r="A17915" s="57">
        <v>92111902</v>
      </c>
      <c r="B17915" s="58" t="s">
        <v>14201</v>
      </c>
    </row>
    <row r="17916" spans="1:2" x14ac:dyDescent="0.25">
      <c r="A17916" s="57">
        <v>92111903</v>
      </c>
      <c r="B17916" s="58" t="s">
        <v>7292</v>
      </c>
    </row>
    <row r="17917" spans="1:2" x14ac:dyDescent="0.25">
      <c r="A17917" s="57">
        <v>92111904</v>
      </c>
      <c r="B17917" s="58" t="s">
        <v>6941</v>
      </c>
    </row>
    <row r="17918" spans="1:2" x14ac:dyDescent="0.25">
      <c r="A17918" s="57">
        <v>92111905</v>
      </c>
      <c r="B17918" s="58" t="s">
        <v>16104</v>
      </c>
    </row>
    <row r="17919" spans="1:2" x14ac:dyDescent="0.25">
      <c r="A17919" s="57">
        <v>92112001</v>
      </c>
      <c r="B17919" s="58" t="s">
        <v>4331</v>
      </c>
    </row>
    <row r="17920" spans="1:2" x14ac:dyDescent="0.25">
      <c r="A17920" s="57">
        <v>92112002</v>
      </c>
      <c r="B17920" s="58" t="s">
        <v>1364</v>
      </c>
    </row>
    <row r="17921" spans="1:2" x14ac:dyDescent="0.25">
      <c r="A17921" s="57">
        <v>92112003</v>
      </c>
      <c r="B17921" s="58" t="s">
        <v>11426</v>
      </c>
    </row>
    <row r="17922" spans="1:2" x14ac:dyDescent="0.25">
      <c r="A17922" s="57">
        <v>92112004</v>
      </c>
      <c r="B17922" s="58" t="s">
        <v>1132</v>
      </c>
    </row>
    <row r="17923" spans="1:2" x14ac:dyDescent="0.25">
      <c r="A17923" s="57">
        <v>92112101</v>
      </c>
      <c r="B17923" s="58" t="s">
        <v>8478</v>
      </c>
    </row>
    <row r="17924" spans="1:2" x14ac:dyDescent="0.25">
      <c r="A17924" s="57">
        <v>92112102</v>
      </c>
      <c r="B17924" s="58" t="s">
        <v>18827</v>
      </c>
    </row>
    <row r="17925" spans="1:2" x14ac:dyDescent="0.25">
      <c r="A17925" s="57">
        <v>92112103</v>
      </c>
      <c r="B17925" s="58" t="s">
        <v>2942</v>
      </c>
    </row>
    <row r="17926" spans="1:2" x14ac:dyDescent="0.25">
      <c r="A17926" s="57">
        <v>92112201</v>
      </c>
      <c r="B17926" s="58" t="s">
        <v>7615</v>
      </c>
    </row>
    <row r="17927" spans="1:2" x14ac:dyDescent="0.25">
      <c r="A17927" s="57">
        <v>92112202</v>
      </c>
      <c r="B17927" s="58" t="s">
        <v>15265</v>
      </c>
    </row>
    <row r="17928" spans="1:2" x14ac:dyDescent="0.25">
      <c r="A17928" s="57">
        <v>92112203</v>
      </c>
      <c r="B17928" s="58" t="s">
        <v>9031</v>
      </c>
    </row>
    <row r="17929" spans="1:2" x14ac:dyDescent="0.25">
      <c r="A17929" s="57">
        <v>92112204</v>
      </c>
      <c r="B17929" s="58" t="s">
        <v>7062</v>
      </c>
    </row>
    <row r="17930" spans="1:2" x14ac:dyDescent="0.25">
      <c r="A17930" s="57">
        <v>92112205</v>
      </c>
      <c r="B17930" s="58" t="s">
        <v>10325</v>
      </c>
    </row>
    <row r="17931" spans="1:2" x14ac:dyDescent="0.25">
      <c r="A17931" s="57">
        <v>92112206</v>
      </c>
      <c r="B17931" s="58" t="s">
        <v>6731</v>
      </c>
    </row>
    <row r="17932" spans="1:2" x14ac:dyDescent="0.25">
      <c r="A17932" s="57">
        <v>92112207</v>
      </c>
      <c r="B17932" s="58" t="s">
        <v>1025</v>
      </c>
    </row>
    <row r="17933" spans="1:2" x14ac:dyDescent="0.25">
      <c r="A17933" s="57">
        <v>92112301</v>
      </c>
      <c r="B17933" s="58" t="s">
        <v>4189</v>
      </c>
    </row>
    <row r="17934" spans="1:2" x14ac:dyDescent="0.25">
      <c r="A17934" s="57">
        <v>92112302</v>
      </c>
      <c r="B17934" s="58" t="s">
        <v>15179</v>
      </c>
    </row>
    <row r="17935" spans="1:2" x14ac:dyDescent="0.25">
      <c r="A17935" s="57">
        <v>92112303</v>
      </c>
      <c r="B17935" s="58" t="s">
        <v>13733</v>
      </c>
    </row>
    <row r="17936" spans="1:2" x14ac:dyDescent="0.25">
      <c r="A17936" s="57">
        <v>92112401</v>
      </c>
      <c r="B17936" s="58" t="s">
        <v>10321</v>
      </c>
    </row>
    <row r="17937" spans="1:2" x14ac:dyDescent="0.25">
      <c r="A17937" s="57">
        <v>92112402</v>
      </c>
      <c r="B17937" s="58" t="s">
        <v>458</v>
      </c>
    </row>
    <row r="17938" spans="1:2" x14ac:dyDescent="0.25">
      <c r="A17938" s="57">
        <v>92112403</v>
      </c>
      <c r="B17938" s="58" t="s">
        <v>12878</v>
      </c>
    </row>
    <row r="17939" spans="1:2" x14ac:dyDescent="0.25">
      <c r="A17939" s="57">
        <v>92112404</v>
      </c>
      <c r="B17939" s="58" t="s">
        <v>13782</v>
      </c>
    </row>
    <row r="17940" spans="1:2" x14ac:dyDescent="0.25">
      <c r="A17940" s="57">
        <v>92112405</v>
      </c>
      <c r="B17940" s="58" t="s">
        <v>8963</v>
      </c>
    </row>
    <row r="17941" spans="1:2" x14ac:dyDescent="0.25">
      <c r="A17941" s="57">
        <v>92121501</v>
      </c>
      <c r="B17941" s="58" t="s">
        <v>6931</v>
      </c>
    </row>
    <row r="17942" spans="1:2" x14ac:dyDescent="0.25">
      <c r="A17942" s="57">
        <v>92121502</v>
      </c>
      <c r="B17942" s="58" t="s">
        <v>14429</v>
      </c>
    </row>
    <row r="17943" spans="1:2" x14ac:dyDescent="0.25">
      <c r="A17943" s="57">
        <v>92121503</v>
      </c>
      <c r="B17943" s="58" t="s">
        <v>11954</v>
      </c>
    </row>
    <row r="17944" spans="1:2" x14ac:dyDescent="0.25">
      <c r="A17944" s="57">
        <v>92121504</v>
      </c>
      <c r="B17944" s="58" t="s">
        <v>2395</v>
      </c>
    </row>
    <row r="17945" spans="1:2" x14ac:dyDescent="0.25">
      <c r="A17945" s="57">
        <v>92121601</v>
      </c>
      <c r="B17945" s="58" t="s">
        <v>11754</v>
      </c>
    </row>
    <row r="17946" spans="1:2" x14ac:dyDescent="0.25">
      <c r="A17946" s="57">
        <v>92121602</v>
      </c>
      <c r="B17946" s="58" t="s">
        <v>11105</v>
      </c>
    </row>
    <row r="17947" spans="1:2" x14ac:dyDescent="0.25">
      <c r="A17947" s="57">
        <v>92121603</v>
      </c>
      <c r="B17947" s="58" t="s">
        <v>3592</v>
      </c>
    </row>
    <row r="17948" spans="1:2" x14ac:dyDescent="0.25">
      <c r="A17948" s="57">
        <v>92121604</v>
      </c>
      <c r="B17948" s="58" t="s">
        <v>11175</v>
      </c>
    </row>
    <row r="17949" spans="1:2" x14ac:dyDescent="0.25">
      <c r="A17949" s="57">
        <v>92121701</v>
      </c>
      <c r="B17949" s="58" t="s">
        <v>585</v>
      </c>
    </row>
    <row r="17950" spans="1:2" x14ac:dyDescent="0.25">
      <c r="A17950" s="57">
        <v>92121702</v>
      </c>
      <c r="B17950" s="58" t="s">
        <v>1863</v>
      </c>
    </row>
    <row r="17951" spans="1:2" x14ac:dyDescent="0.25">
      <c r="A17951" s="57">
        <v>92121703</v>
      </c>
      <c r="B17951" s="58" t="s">
        <v>6324</v>
      </c>
    </row>
    <row r="17952" spans="1:2" x14ac:dyDescent="0.25">
      <c r="A17952" s="57">
        <v>92121704</v>
      </c>
      <c r="B17952" s="58" t="s">
        <v>14948</v>
      </c>
    </row>
    <row r="17953" spans="1:2" x14ac:dyDescent="0.25">
      <c r="A17953" s="57">
        <v>93101501</v>
      </c>
      <c r="B17953" s="58" t="s">
        <v>11665</v>
      </c>
    </row>
    <row r="17954" spans="1:2" x14ac:dyDescent="0.25">
      <c r="A17954" s="57">
        <v>93101502</v>
      </c>
      <c r="B17954" s="58" t="s">
        <v>5137</v>
      </c>
    </row>
    <row r="17955" spans="1:2" x14ac:dyDescent="0.25">
      <c r="A17955" s="57">
        <v>93101503</v>
      </c>
      <c r="B17955" s="58" t="s">
        <v>6660</v>
      </c>
    </row>
    <row r="17956" spans="1:2" x14ac:dyDescent="0.25">
      <c r="A17956" s="57">
        <v>93101504</v>
      </c>
      <c r="B17956" s="58" t="s">
        <v>17594</v>
      </c>
    </row>
    <row r="17957" spans="1:2" x14ac:dyDescent="0.25">
      <c r="A17957" s="57">
        <v>93101505</v>
      </c>
      <c r="B17957" s="58" t="s">
        <v>4395</v>
      </c>
    </row>
    <row r="17958" spans="1:2" x14ac:dyDescent="0.25">
      <c r="A17958" s="57">
        <v>93101506</v>
      </c>
      <c r="B17958" s="58" t="s">
        <v>12308</v>
      </c>
    </row>
    <row r="17959" spans="1:2" x14ac:dyDescent="0.25">
      <c r="A17959" s="57">
        <v>93101601</v>
      </c>
      <c r="B17959" s="58" t="s">
        <v>5603</v>
      </c>
    </row>
    <row r="17960" spans="1:2" x14ac:dyDescent="0.25">
      <c r="A17960" s="57">
        <v>93101602</v>
      </c>
      <c r="B17960" s="58" t="s">
        <v>911</v>
      </c>
    </row>
    <row r="17961" spans="1:2" x14ac:dyDescent="0.25">
      <c r="A17961" s="57">
        <v>93101603</v>
      </c>
      <c r="B17961" s="58" t="s">
        <v>10892</v>
      </c>
    </row>
    <row r="17962" spans="1:2" x14ac:dyDescent="0.25">
      <c r="A17962" s="57">
        <v>93101604</v>
      </c>
      <c r="B17962" s="58" t="s">
        <v>13371</v>
      </c>
    </row>
    <row r="17963" spans="1:2" x14ac:dyDescent="0.25">
      <c r="A17963" s="57">
        <v>93101605</v>
      </c>
      <c r="B17963" s="58" t="s">
        <v>7806</v>
      </c>
    </row>
    <row r="17964" spans="1:2" x14ac:dyDescent="0.25">
      <c r="A17964" s="57">
        <v>93101606</v>
      </c>
      <c r="B17964" s="58" t="s">
        <v>13477</v>
      </c>
    </row>
    <row r="17965" spans="1:2" x14ac:dyDescent="0.25">
      <c r="A17965" s="57">
        <v>93101607</v>
      </c>
      <c r="B17965" s="58" t="s">
        <v>11808</v>
      </c>
    </row>
    <row r="17966" spans="1:2" x14ac:dyDescent="0.25">
      <c r="A17966" s="57">
        <v>93101608</v>
      </c>
      <c r="B17966" s="58" t="s">
        <v>8850</v>
      </c>
    </row>
    <row r="17967" spans="1:2" x14ac:dyDescent="0.25">
      <c r="A17967" s="57">
        <v>93101701</v>
      </c>
      <c r="B17967" s="58" t="s">
        <v>17204</v>
      </c>
    </row>
    <row r="17968" spans="1:2" x14ac:dyDescent="0.25">
      <c r="A17968" s="57">
        <v>93101702</v>
      </c>
      <c r="B17968" s="58" t="s">
        <v>9967</v>
      </c>
    </row>
    <row r="17969" spans="1:2" x14ac:dyDescent="0.25">
      <c r="A17969" s="57">
        <v>93101703</v>
      </c>
      <c r="B17969" s="58" t="s">
        <v>13038</v>
      </c>
    </row>
    <row r="17970" spans="1:2" x14ac:dyDescent="0.25">
      <c r="A17970" s="57">
        <v>93101704</v>
      </c>
      <c r="B17970" s="58" t="s">
        <v>851</v>
      </c>
    </row>
    <row r="17971" spans="1:2" x14ac:dyDescent="0.25">
      <c r="A17971" s="57">
        <v>93101705</v>
      </c>
      <c r="B17971" s="58" t="s">
        <v>15299</v>
      </c>
    </row>
    <row r="17972" spans="1:2" x14ac:dyDescent="0.25">
      <c r="A17972" s="57">
        <v>93101706</v>
      </c>
      <c r="B17972" s="58" t="s">
        <v>4589</v>
      </c>
    </row>
    <row r="17973" spans="1:2" x14ac:dyDescent="0.25">
      <c r="A17973" s="57">
        <v>93101707</v>
      </c>
      <c r="B17973" s="58" t="s">
        <v>9637</v>
      </c>
    </row>
    <row r="17974" spans="1:2" x14ac:dyDescent="0.25">
      <c r="A17974" s="57">
        <v>93111501</v>
      </c>
      <c r="B17974" s="58" t="s">
        <v>8797</v>
      </c>
    </row>
    <row r="17975" spans="1:2" x14ac:dyDescent="0.25">
      <c r="A17975" s="57">
        <v>93111502</v>
      </c>
      <c r="B17975" s="58" t="s">
        <v>6301</v>
      </c>
    </row>
    <row r="17976" spans="1:2" x14ac:dyDescent="0.25">
      <c r="A17976" s="57">
        <v>93111503</v>
      </c>
      <c r="B17976" s="58" t="s">
        <v>8567</v>
      </c>
    </row>
    <row r="17977" spans="1:2" x14ac:dyDescent="0.25">
      <c r="A17977" s="57">
        <v>93111504</v>
      </c>
      <c r="B17977" s="58" t="s">
        <v>2733</v>
      </c>
    </row>
    <row r="17978" spans="1:2" x14ac:dyDescent="0.25">
      <c r="A17978" s="57">
        <v>93111505</v>
      </c>
      <c r="B17978" s="58" t="s">
        <v>14449</v>
      </c>
    </row>
    <row r="17979" spans="1:2" x14ac:dyDescent="0.25">
      <c r="A17979" s="57">
        <v>93111506</v>
      </c>
      <c r="B17979" s="58" t="s">
        <v>2176</v>
      </c>
    </row>
    <row r="17980" spans="1:2" x14ac:dyDescent="0.25">
      <c r="A17980" s="57">
        <v>93111507</v>
      </c>
      <c r="B17980" s="58" t="s">
        <v>354</v>
      </c>
    </row>
    <row r="17981" spans="1:2" x14ac:dyDescent="0.25">
      <c r="A17981" s="57">
        <v>93111601</v>
      </c>
      <c r="B17981" s="58" t="s">
        <v>2516</v>
      </c>
    </row>
    <row r="17982" spans="1:2" x14ac:dyDescent="0.25">
      <c r="A17982" s="57">
        <v>93111602</v>
      </c>
      <c r="B17982" s="58" t="s">
        <v>192</v>
      </c>
    </row>
    <row r="17983" spans="1:2" x14ac:dyDescent="0.25">
      <c r="A17983" s="57">
        <v>93111603</v>
      </c>
      <c r="B17983" s="58" t="s">
        <v>920</v>
      </c>
    </row>
    <row r="17984" spans="1:2" x14ac:dyDescent="0.25">
      <c r="A17984" s="57">
        <v>93111604</v>
      </c>
      <c r="B17984" s="58" t="s">
        <v>16820</v>
      </c>
    </row>
    <row r="17985" spans="1:2" x14ac:dyDescent="0.25">
      <c r="A17985" s="57">
        <v>93111605</v>
      </c>
      <c r="B17985" s="58" t="s">
        <v>12571</v>
      </c>
    </row>
    <row r="17986" spans="1:2" x14ac:dyDescent="0.25">
      <c r="A17986" s="57">
        <v>93111606</v>
      </c>
      <c r="B17986" s="58" t="s">
        <v>3511</v>
      </c>
    </row>
    <row r="17987" spans="1:2" x14ac:dyDescent="0.25">
      <c r="A17987" s="57">
        <v>93111607</v>
      </c>
      <c r="B17987" s="58" t="s">
        <v>13118</v>
      </c>
    </row>
    <row r="17988" spans="1:2" x14ac:dyDescent="0.25">
      <c r="A17988" s="57">
        <v>93111608</v>
      </c>
      <c r="B17988" s="58" t="s">
        <v>548</v>
      </c>
    </row>
    <row r="17989" spans="1:2" x14ac:dyDescent="0.25">
      <c r="A17989" s="57">
        <v>93121501</v>
      </c>
      <c r="B17989" s="58" t="s">
        <v>10024</v>
      </c>
    </row>
    <row r="17990" spans="1:2" x14ac:dyDescent="0.25">
      <c r="A17990" s="57">
        <v>93121502</v>
      </c>
      <c r="B17990" s="58" t="s">
        <v>8443</v>
      </c>
    </row>
    <row r="17991" spans="1:2" x14ac:dyDescent="0.25">
      <c r="A17991" s="57">
        <v>93121503</v>
      </c>
      <c r="B17991" s="58" t="s">
        <v>6202</v>
      </c>
    </row>
    <row r="17992" spans="1:2" x14ac:dyDescent="0.25">
      <c r="A17992" s="57">
        <v>93121504</v>
      </c>
      <c r="B17992" s="58" t="s">
        <v>16291</v>
      </c>
    </row>
    <row r="17993" spans="1:2" x14ac:dyDescent="0.25">
      <c r="A17993" s="57">
        <v>93121505</v>
      </c>
      <c r="B17993" s="58" t="s">
        <v>17467</v>
      </c>
    </row>
    <row r="17994" spans="1:2" x14ac:dyDescent="0.25">
      <c r="A17994" s="57">
        <v>93121506</v>
      </c>
      <c r="B17994" s="58" t="s">
        <v>18262</v>
      </c>
    </row>
    <row r="17995" spans="1:2" x14ac:dyDescent="0.25">
      <c r="A17995" s="57">
        <v>93121507</v>
      </c>
      <c r="B17995" s="58" t="s">
        <v>17971</v>
      </c>
    </row>
    <row r="17996" spans="1:2" x14ac:dyDescent="0.25">
      <c r="A17996" s="57">
        <v>93121508</v>
      </c>
      <c r="B17996" s="58" t="s">
        <v>5631</v>
      </c>
    </row>
    <row r="17997" spans="1:2" x14ac:dyDescent="0.25">
      <c r="A17997" s="57">
        <v>93121509</v>
      </c>
      <c r="B17997" s="58" t="s">
        <v>6223</v>
      </c>
    </row>
    <row r="17998" spans="1:2" x14ac:dyDescent="0.25">
      <c r="A17998" s="57">
        <v>93121601</v>
      </c>
      <c r="B17998" s="58" t="s">
        <v>1303</v>
      </c>
    </row>
    <row r="17999" spans="1:2" x14ac:dyDescent="0.25">
      <c r="A17999" s="57">
        <v>93121602</v>
      </c>
      <c r="B17999" s="58" t="s">
        <v>9632</v>
      </c>
    </row>
    <row r="18000" spans="1:2" x14ac:dyDescent="0.25">
      <c r="A18000" s="57">
        <v>93121603</v>
      </c>
      <c r="B18000" s="58" t="s">
        <v>13922</v>
      </c>
    </row>
    <row r="18001" spans="1:2" x14ac:dyDescent="0.25">
      <c r="A18001" s="57">
        <v>93121604</v>
      </c>
      <c r="B18001" s="58" t="s">
        <v>8939</v>
      </c>
    </row>
    <row r="18002" spans="1:2" x14ac:dyDescent="0.25">
      <c r="A18002" s="57">
        <v>93121605</v>
      </c>
      <c r="B18002" s="58" t="s">
        <v>2707</v>
      </c>
    </row>
    <row r="18003" spans="1:2" x14ac:dyDescent="0.25">
      <c r="A18003" s="57">
        <v>93121606</v>
      </c>
      <c r="B18003" s="58" t="s">
        <v>15440</v>
      </c>
    </row>
    <row r="18004" spans="1:2" x14ac:dyDescent="0.25">
      <c r="A18004" s="57">
        <v>93121607</v>
      </c>
      <c r="B18004" s="58" t="s">
        <v>9530</v>
      </c>
    </row>
    <row r="18005" spans="1:2" x14ac:dyDescent="0.25">
      <c r="A18005" s="57">
        <v>93121608</v>
      </c>
      <c r="B18005" s="58" t="s">
        <v>15631</v>
      </c>
    </row>
    <row r="18006" spans="1:2" x14ac:dyDescent="0.25">
      <c r="A18006" s="57">
        <v>93121609</v>
      </c>
      <c r="B18006" s="58" t="s">
        <v>3886</v>
      </c>
    </row>
    <row r="18007" spans="1:2" x14ac:dyDescent="0.25">
      <c r="A18007" s="57">
        <v>93121610</v>
      </c>
      <c r="B18007" s="58" t="s">
        <v>17620</v>
      </c>
    </row>
    <row r="18008" spans="1:2" x14ac:dyDescent="0.25">
      <c r="A18008" s="57">
        <v>93121611</v>
      </c>
      <c r="B18008" s="58" t="s">
        <v>9547</v>
      </c>
    </row>
    <row r="18009" spans="1:2" x14ac:dyDescent="0.25">
      <c r="A18009" s="57">
        <v>93121612</v>
      </c>
      <c r="B18009" s="58" t="s">
        <v>2756</v>
      </c>
    </row>
    <row r="18010" spans="1:2" x14ac:dyDescent="0.25">
      <c r="A18010" s="57">
        <v>93121613</v>
      </c>
      <c r="B18010" s="58" t="s">
        <v>874</v>
      </c>
    </row>
    <row r="18011" spans="1:2" x14ac:dyDescent="0.25">
      <c r="A18011" s="57">
        <v>93121614</v>
      </c>
      <c r="B18011" s="58" t="s">
        <v>1776</v>
      </c>
    </row>
    <row r="18012" spans="1:2" x14ac:dyDescent="0.25">
      <c r="A18012" s="57">
        <v>93121615</v>
      </c>
      <c r="B18012" s="58" t="s">
        <v>10917</v>
      </c>
    </row>
    <row r="18013" spans="1:2" x14ac:dyDescent="0.25">
      <c r="A18013" s="57">
        <v>93121701</v>
      </c>
      <c r="B18013" s="58" t="s">
        <v>7927</v>
      </c>
    </row>
    <row r="18014" spans="1:2" x14ac:dyDescent="0.25">
      <c r="A18014" s="57">
        <v>93121702</v>
      </c>
      <c r="B18014" s="58" t="s">
        <v>17445</v>
      </c>
    </row>
    <row r="18015" spans="1:2" x14ac:dyDescent="0.25">
      <c r="A18015" s="57">
        <v>93121703</v>
      </c>
      <c r="B18015" s="58" t="s">
        <v>13472</v>
      </c>
    </row>
    <row r="18016" spans="1:2" x14ac:dyDescent="0.25">
      <c r="A18016" s="57">
        <v>93121704</v>
      </c>
      <c r="B18016" s="58" t="s">
        <v>8184</v>
      </c>
    </row>
    <row r="18017" spans="1:2" x14ac:dyDescent="0.25">
      <c r="A18017" s="57">
        <v>93121705</v>
      </c>
      <c r="B18017" s="58" t="s">
        <v>3867</v>
      </c>
    </row>
    <row r="18018" spans="1:2" x14ac:dyDescent="0.25">
      <c r="A18018" s="57">
        <v>93121706</v>
      </c>
      <c r="B18018" s="58" t="s">
        <v>9653</v>
      </c>
    </row>
    <row r="18019" spans="1:2" x14ac:dyDescent="0.25">
      <c r="A18019" s="57">
        <v>93121707</v>
      </c>
      <c r="B18019" s="58" t="s">
        <v>856</v>
      </c>
    </row>
    <row r="18020" spans="1:2" x14ac:dyDescent="0.25">
      <c r="A18020" s="57">
        <v>93121708</v>
      </c>
      <c r="B18020" s="58" t="s">
        <v>14481</v>
      </c>
    </row>
    <row r="18021" spans="1:2" x14ac:dyDescent="0.25">
      <c r="A18021" s="57">
        <v>93121709</v>
      </c>
      <c r="B18021" s="58" t="s">
        <v>4347</v>
      </c>
    </row>
    <row r="18022" spans="1:2" x14ac:dyDescent="0.25">
      <c r="A18022" s="57">
        <v>93121710</v>
      </c>
      <c r="B18022" s="58" t="s">
        <v>14659</v>
      </c>
    </row>
    <row r="18023" spans="1:2" x14ac:dyDescent="0.25">
      <c r="A18023" s="57">
        <v>93121711</v>
      </c>
      <c r="B18023" s="58" t="s">
        <v>10997</v>
      </c>
    </row>
    <row r="18024" spans="1:2" x14ac:dyDescent="0.25">
      <c r="A18024" s="57">
        <v>93131501</v>
      </c>
      <c r="B18024" s="58" t="s">
        <v>869</v>
      </c>
    </row>
    <row r="18025" spans="1:2" x14ac:dyDescent="0.25">
      <c r="A18025" s="57">
        <v>93131502</v>
      </c>
      <c r="B18025" s="58" t="s">
        <v>13017</v>
      </c>
    </row>
    <row r="18026" spans="1:2" x14ac:dyDescent="0.25">
      <c r="A18026" s="57">
        <v>93131503</v>
      </c>
      <c r="B18026" s="58" t="s">
        <v>13351</v>
      </c>
    </row>
    <row r="18027" spans="1:2" x14ac:dyDescent="0.25">
      <c r="A18027" s="57">
        <v>93131504</v>
      </c>
      <c r="B18027" s="58" t="s">
        <v>1305</v>
      </c>
    </row>
    <row r="18028" spans="1:2" x14ac:dyDescent="0.25">
      <c r="A18028" s="57">
        <v>93131505</v>
      </c>
      <c r="B18028" s="58" t="s">
        <v>13358</v>
      </c>
    </row>
    <row r="18029" spans="1:2" x14ac:dyDescent="0.25">
      <c r="A18029" s="57">
        <v>93131506</v>
      </c>
      <c r="B18029" s="58" t="s">
        <v>17572</v>
      </c>
    </row>
    <row r="18030" spans="1:2" x14ac:dyDescent="0.25">
      <c r="A18030" s="57">
        <v>93131507</v>
      </c>
      <c r="B18030" s="58" t="s">
        <v>3989</v>
      </c>
    </row>
    <row r="18031" spans="1:2" x14ac:dyDescent="0.25">
      <c r="A18031" s="57">
        <v>93131601</v>
      </c>
      <c r="B18031" s="58" t="s">
        <v>6368</v>
      </c>
    </row>
    <row r="18032" spans="1:2" x14ac:dyDescent="0.25">
      <c r="A18032" s="57">
        <v>93131602</v>
      </c>
      <c r="B18032" s="58" t="s">
        <v>2809</v>
      </c>
    </row>
    <row r="18033" spans="1:2" x14ac:dyDescent="0.25">
      <c r="A18033" s="57">
        <v>93131603</v>
      </c>
      <c r="B18033" s="58" t="s">
        <v>8962</v>
      </c>
    </row>
    <row r="18034" spans="1:2" x14ac:dyDescent="0.25">
      <c r="A18034" s="57">
        <v>93131604</v>
      </c>
      <c r="B18034" s="58" t="s">
        <v>9073</v>
      </c>
    </row>
    <row r="18035" spans="1:2" x14ac:dyDescent="0.25">
      <c r="A18035" s="57">
        <v>93131605</v>
      </c>
      <c r="B18035" s="58" t="s">
        <v>17069</v>
      </c>
    </row>
    <row r="18036" spans="1:2" x14ac:dyDescent="0.25">
      <c r="A18036" s="57">
        <v>93131606</v>
      </c>
      <c r="B18036" s="58" t="s">
        <v>16649</v>
      </c>
    </row>
    <row r="18037" spans="1:2" x14ac:dyDescent="0.25">
      <c r="A18037" s="57">
        <v>93131607</v>
      </c>
      <c r="B18037" s="58" t="s">
        <v>2089</v>
      </c>
    </row>
    <row r="18038" spans="1:2" x14ac:dyDescent="0.25">
      <c r="A18038" s="57">
        <v>93131608</v>
      </c>
      <c r="B18038" s="58" t="s">
        <v>16798</v>
      </c>
    </row>
    <row r="18039" spans="1:2" x14ac:dyDescent="0.25">
      <c r="A18039" s="57">
        <v>93131609</v>
      </c>
      <c r="B18039" s="58" t="s">
        <v>6999</v>
      </c>
    </row>
    <row r="18040" spans="1:2" x14ac:dyDescent="0.25">
      <c r="A18040" s="57">
        <v>93131610</v>
      </c>
      <c r="B18040" s="58" t="s">
        <v>13868</v>
      </c>
    </row>
    <row r="18041" spans="1:2" x14ac:dyDescent="0.25">
      <c r="A18041" s="57">
        <v>93131611</v>
      </c>
      <c r="B18041" s="58" t="s">
        <v>17106</v>
      </c>
    </row>
    <row r="18042" spans="1:2" x14ac:dyDescent="0.25">
      <c r="A18042" s="57">
        <v>93131612</v>
      </c>
      <c r="B18042" s="58" t="s">
        <v>5968</v>
      </c>
    </row>
    <row r="18043" spans="1:2" x14ac:dyDescent="0.25">
      <c r="A18043" s="57">
        <v>93131613</v>
      </c>
      <c r="B18043" s="58" t="s">
        <v>6265</v>
      </c>
    </row>
    <row r="18044" spans="1:2" x14ac:dyDescent="0.25">
      <c r="A18044" s="57">
        <v>93131701</v>
      </c>
      <c r="B18044" s="58" t="s">
        <v>11712</v>
      </c>
    </row>
    <row r="18045" spans="1:2" x14ac:dyDescent="0.25">
      <c r="A18045" s="57">
        <v>93131702</v>
      </c>
      <c r="B18045" s="58" t="s">
        <v>4047</v>
      </c>
    </row>
    <row r="18046" spans="1:2" x14ac:dyDescent="0.25">
      <c r="A18046" s="57">
        <v>93131703</v>
      </c>
      <c r="B18046" s="58" t="s">
        <v>12138</v>
      </c>
    </row>
    <row r="18047" spans="1:2" x14ac:dyDescent="0.25">
      <c r="A18047" s="57">
        <v>93131704</v>
      </c>
      <c r="B18047" s="58" t="s">
        <v>6389</v>
      </c>
    </row>
    <row r="18048" spans="1:2" x14ac:dyDescent="0.25">
      <c r="A18048" s="57">
        <v>93131705</v>
      </c>
      <c r="B18048" s="58" t="s">
        <v>7128</v>
      </c>
    </row>
    <row r="18049" spans="1:2" x14ac:dyDescent="0.25">
      <c r="A18049" s="57">
        <v>93131801</v>
      </c>
      <c r="B18049" s="58" t="s">
        <v>17786</v>
      </c>
    </row>
    <row r="18050" spans="1:2" x14ac:dyDescent="0.25">
      <c r="A18050" s="57">
        <v>93131802</v>
      </c>
      <c r="B18050" s="58" t="s">
        <v>8972</v>
      </c>
    </row>
    <row r="18051" spans="1:2" x14ac:dyDescent="0.25">
      <c r="A18051" s="57">
        <v>93131803</v>
      </c>
      <c r="B18051" s="58" t="s">
        <v>8336</v>
      </c>
    </row>
    <row r="18052" spans="1:2" x14ac:dyDescent="0.25">
      <c r="A18052" s="57">
        <v>93141501</v>
      </c>
      <c r="B18052" s="58" t="s">
        <v>158</v>
      </c>
    </row>
    <row r="18053" spans="1:2" x14ac:dyDescent="0.25">
      <c r="A18053" s="57">
        <v>93141502</v>
      </c>
      <c r="B18053" s="58" t="s">
        <v>3061</v>
      </c>
    </row>
    <row r="18054" spans="1:2" x14ac:dyDescent="0.25">
      <c r="A18054" s="57">
        <v>93141503</v>
      </c>
      <c r="B18054" s="58" t="s">
        <v>6459</v>
      </c>
    </row>
    <row r="18055" spans="1:2" x14ac:dyDescent="0.25">
      <c r="A18055" s="57">
        <v>93141504</v>
      </c>
      <c r="B18055" s="58" t="s">
        <v>10395</v>
      </c>
    </row>
    <row r="18056" spans="1:2" x14ac:dyDescent="0.25">
      <c r="A18056" s="57">
        <v>93141505</v>
      </c>
      <c r="B18056" s="58" t="s">
        <v>6</v>
      </c>
    </row>
    <row r="18057" spans="1:2" x14ac:dyDescent="0.25">
      <c r="A18057" s="57">
        <v>93141506</v>
      </c>
      <c r="B18057" s="58" t="s">
        <v>8911</v>
      </c>
    </row>
    <row r="18058" spans="1:2" x14ac:dyDescent="0.25">
      <c r="A18058" s="57">
        <v>93141507</v>
      </c>
      <c r="B18058" s="58" t="s">
        <v>1244</v>
      </c>
    </row>
    <row r="18059" spans="1:2" x14ac:dyDescent="0.25">
      <c r="A18059" s="57">
        <v>93141508</v>
      </c>
      <c r="B18059" s="58" t="s">
        <v>12842</v>
      </c>
    </row>
    <row r="18060" spans="1:2" x14ac:dyDescent="0.25">
      <c r="A18060" s="57">
        <v>93141509</v>
      </c>
      <c r="B18060" s="58" t="s">
        <v>2847</v>
      </c>
    </row>
    <row r="18061" spans="1:2" x14ac:dyDescent="0.25">
      <c r="A18061" s="57">
        <v>93141510</v>
      </c>
      <c r="B18061" s="58" t="s">
        <v>16951</v>
      </c>
    </row>
    <row r="18062" spans="1:2" x14ac:dyDescent="0.25">
      <c r="A18062" s="57">
        <v>93141511</v>
      </c>
      <c r="B18062" s="58" t="s">
        <v>8260</v>
      </c>
    </row>
    <row r="18063" spans="1:2" x14ac:dyDescent="0.25">
      <c r="A18063" s="57">
        <v>93141512</v>
      </c>
      <c r="B18063" s="58" t="s">
        <v>3627</v>
      </c>
    </row>
    <row r="18064" spans="1:2" x14ac:dyDescent="0.25">
      <c r="A18064" s="57">
        <v>93141513</v>
      </c>
      <c r="B18064" s="58" t="s">
        <v>16815</v>
      </c>
    </row>
    <row r="18065" spans="1:2" x14ac:dyDescent="0.25">
      <c r="A18065" s="57">
        <v>93141514</v>
      </c>
      <c r="B18065" s="58" t="s">
        <v>1518</v>
      </c>
    </row>
    <row r="18066" spans="1:2" x14ac:dyDescent="0.25">
      <c r="A18066" s="57">
        <v>93141601</v>
      </c>
      <c r="B18066" s="58" t="s">
        <v>14902</v>
      </c>
    </row>
    <row r="18067" spans="1:2" x14ac:dyDescent="0.25">
      <c r="A18067" s="57">
        <v>93141602</v>
      </c>
      <c r="B18067" s="58" t="s">
        <v>9759</v>
      </c>
    </row>
    <row r="18068" spans="1:2" x14ac:dyDescent="0.25">
      <c r="A18068" s="57">
        <v>93141603</v>
      </c>
      <c r="B18068" s="58" t="s">
        <v>13426</v>
      </c>
    </row>
    <row r="18069" spans="1:2" x14ac:dyDescent="0.25">
      <c r="A18069" s="57">
        <v>93141604</v>
      </c>
      <c r="B18069" s="58" t="s">
        <v>9996</v>
      </c>
    </row>
    <row r="18070" spans="1:2" x14ac:dyDescent="0.25">
      <c r="A18070" s="57">
        <v>93141605</v>
      </c>
      <c r="B18070" s="58" t="s">
        <v>318</v>
      </c>
    </row>
    <row r="18071" spans="1:2" x14ac:dyDescent="0.25">
      <c r="A18071" s="57">
        <v>93141606</v>
      </c>
      <c r="B18071" s="58" t="s">
        <v>15351</v>
      </c>
    </row>
    <row r="18072" spans="1:2" x14ac:dyDescent="0.25">
      <c r="A18072" s="57">
        <v>93141607</v>
      </c>
      <c r="B18072" s="58" t="s">
        <v>8984</v>
      </c>
    </row>
    <row r="18073" spans="1:2" x14ac:dyDescent="0.25">
      <c r="A18073" s="57">
        <v>93141608</v>
      </c>
      <c r="B18073" s="58" t="s">
        <v>8560</v>
      </c>
    </row>
    <row r="18074" spans="1:2" x14ac:dyDescent="0.25">
      <c r="A18074" s="57">
        <v>93141609</v>
      </c>
      <c r="B18074" s="58" t="s">
        <v>12858</v>
      </c>
    </row>
    <row r="18075" spans="1:2" x14ac:dyDescent="0.25">
      <c r="A18075" s="57">
        <v>93141610</v>
      </c>
      <c r="B18075" s="58" t="s">
        <v>16173</v>
      </c>
    </row>
    <row r="18076" spans="1:2" x14ac:dyDescent="0.25">
      <c r="A18076" s="57">
        <v>93141611</v>
      </c>
      <c r="B18076" s="58" t="s">
        <v>10203</v>
      </c>
    </row>
    <row r="18077" spans="1:2" x14ac:dyDescent="0.25">
      <c r="A18077" s="57">
        <v>93141612</v>
      </c>
      <c r="B18077" s="58" t="s">
        <v>18338</v>
      </c>
    </row>
    <row r="18078" spans="1:2" x14ac:dyDescent="0.25">
      <c r="A18078" s="57">
        <v>93141613</v>
      </c>
      <c r="B18078" s="58" t="s">
        <v>15686</v>
      </c>
    </row>
    <row r="18079" spans="1:2" x14ac:dyDescent="0.25">
      <c r="A18079" s="57">
        <v>93141701</v>
      </c>
      <c r="B18079" s="58" t="s">
        <v>18358</v>
      </c>
    </row>
    <row r="18080" spans="1:2" x14ac:dyDescent="0.25">
      <c r="A18080" s="57">
        <v>93141702</v>
      </c>
      <c r="B18080" s="58" t="s">
        <v>2088</v>
      </c>
    </row>
    <row r="18081" spans="1:2" x14ac:dyDescent="0.25">
      <c r="A18081" s="57">
        <v>93141703</v>
      </c>
      <c r="B18081" s="58" t="s">
        <v>9844</v>
      </c>
    </row>
    <row r="18082" spans="1:2" x14ac:dyDescent="0.25">
      <c r="A18082" s="57">
        <v>93141704</v>
      </c>
      <c r="B18082" s="58" t="s">
        <v>2070</v>
      </c>
    </row>
    <row r="18083" spans="1:2" x14ac:dyDescent="0.25">
      <c r="A18083" s="57">
        <v>93141705</v>
      </c>
      <c r="B18083" s="58" t="s">
        <v>17850</v>
      </c>
    </row>
    <row r="18084" spans="1:2" x14ac:dyDescent="0.25">
      <c r="A18084" s="57">
        <v>93141706</v>
      </c>
      <c r="B18084" s="58" t="s">
        <v>889</v>
      </c>
    </row>
    <row r="18085" spans="1:2" x14ac:dyDescent="0.25">
      <c r="A18085" s="57">
        <v>93141707</v>
      </c>
      <c r="B18085" s="58" t="s">
        <v>10149</v>
      </c>
    </row>
    <row r="18086" spans="1:2" x14ac:dyDescent="0.25">
      <c r="A18086" s="57">
        <v>93141708</v>
      </c>
      <c r="B18086" s="58" t="s">
        <v>6538</v>
      </c>
    </row>
    <row r="18087" spans="1:2" x14ac:dyDescent="0.25">
      <c r="A18087" s="57">
        <v>93141709</v>
      </c>
      <c r="B18087" s="58" t="s">
        <v>5779</v>
      </c>
    </row>
    <row r="18088" spans="1:2" x14ac:dyDescent="0.25">
      <c r="A18088" s="57">
        <v>93141710</v>
      </c>
      <c r="B18088" s="58" t="s">
        <v>3943</v>
      </c>
    </row>
    <row r="18089" spans="1:2" x14ac:dyDescent="0.25">
      <c r="A18089" s="57">
        <v>93141711</v>
      </c>
      <c r="B18089" s="58" t="s">
        <v>4182</v>
      </c>
    </row>
    <row r="18090" spans="1:2" x14ac:dyDescent="0.25">
      <c r="A18090" s="57">
        <v>93141712</v>
      </c>
      <c r="B18090" s="58" t="s">
        <v>3194</v>
      </c>
    </row>
    <row r="18091" spans="1:2" x14ac:dyDescent="0.25">
      <c r="A18091" s="57">
        <v>93141713</v>
      </c>
      <c r="B18091" s="58" t="s">
        <v>7650</v>
      </c>
    </row>
    <row r="18092" spans="1:2" x14ac:dyDescent="0.25">
      <c r="A18092" s="57">
        <v>93141714</v>
      </c>
      <c r="B18092" s="58" t="s">
        <v>2144</v>
      </c>
    </row>
    <row r="18093" spans="1:2" x14ac:dyDescent="0.25">
      <c r="A18093" s="57">
        <v>93141801</v>
      </c>
      <c r="B18093" s="58" t="s">
        <v>2316</v>
      </c>
    </row>
    <row r="18094" spans="1:2" x14ac:dyDescent="0.25">
      <c r="A18094" s="57">
        <v>93141802</v>
      </c>
      <c r="B18094" s="58" t="s">
        <v>5894</v>
      </c>
    </row>
    <row r="18095" spans="1:2" x14ac:dyDescent="0.25">
      <c r="A18095" s="57">
        <v>93141803</v>
      </c>
      <c r="B18095" s="58" t="s">
        <v>3360</v>
      </c>
    </row>
    <row r="18096" spans="1:2" x14ac:dyDescent="0.25">
      <c r="A18096" s="57">
        <v>93141804</v>
      </c>
      <c r="B18096" s="58" t="s">
        <v>8913</v>
      </c>
    </row>
    <row r="18097" spans="1:2" x14ac:dyDescent="0.25">
      <c r="A18097" s="57">
        <v>93141805</v>
      </c>
      <c r="B18097" s="58" t="s">
        <v>4324</v>
      </c>
    </row>
    <row r="18098" spans="1:2" x14ac:dyDescent="0.25">
      <c r="A18098" s="57">
        <v>93141806</v>
      </c>
      <c r="B18098" s="58" t="s">
        <v>12322</v>
      </c>
    </row>
    <row r="18099" spans="1:2" x14ac:dyDescent="0.25">
      <c r="A18099" s="57">
        <v>93141807</v>
      </c>
      <c r="B18099" s="58" t="s">
        <v>15219</v>
      </c>
    </row>
    <row r="18100" spans="1:2" x14ac:dyDescent="0.25">
      <c r="A18100" s="57">
        <v>93141808</v>
      </c>
      <c r="B18100" s="58" t="s">
        <v>4317</v>
      </c>
    </row>
    <row r="18101" spans="1:2" x14ac:dyDescent="0.25">
      <c r="A18101" s="57">
        <v>93141810</v>
      </c>
      <c r="B18101" s="58" t="s">
        <v>7906</v>
      </c>
    </row>
    <row r="18102" spans="1:2" x14ac:dyDescent="0.25">
      <c r="A18102" s="57">
        <v>93141811</v>
      </c>
      <c r="B18102" s="58" t="s">
        <v>17784</v>
      </c>
    </row>
    <row r="18103" spans="1:2" x14ac:dyDescent="0.25">
      <c r="A18103" s="57">
        <v>93141812</v>
      </c>
      <c r="B18103" s="58" t="s">
        <v>12187</v>
      </c>
    </row>
    <row r="18104" spans="1:2" x14ac:dyDescent="0.25">
      <c r="A18104" s="57">
        <v>93141813</v>
      </c>
      <c r="B18104" s="58" t="s">
        <v>3982</v>
      </c>
    </row>
    <row r="18105" spans="1:2" x14ac:dyDescent="0.25">
      <c r="A18105" s="57">
        <v>93141814</v>
      </c>
      <c r="B18105" s="58" t="s">
        <v>5902</v>
      </c>
    </row>
    <row r="18106" spans="1:2" x14ac:dyDescent="0.25">
      <c r="A18106" s="57">
        <v>93141901</v>
      </c>
      <c r="B18106" s="58" t="s">
        <v>6640</v>
      </c>
    </row>
    <row r="18107" spans="1:2" x14ac:dyDescent="0.25">
      <c r="A18107" s="57">
        <v>93141902</v>
      </c>
      <c r="B18107" s="58" t="s">
        <v>9482</v>
      </c>
    </row>
    <row r="18108" spans="1:2" x14ac:dyDescent="0.25">
      <c r="A18108" s="57">
        <v>93141903</v>
      </c>
      <c r="B18108" s="58" t="s">
        <v>17259</v>
      </c>
    </row>
    <row r="18109" spans="1:2" x14ac:dyDescent="0.25">
      <c r="A18109" s="57">
        <v>93141904</v>
      </c>
      <c r="B18109" s="58" t="s">
        <v>13968</v>
      </c>
    </row>
    <row r="18110" spans="1:2" x14ac:dyDescent="0.25">
      <c r="A18110" s="57">
        <v>93141905</v>
      </c>
      <c r="B18110" s="58" t="s">
        <v>4211</v>
      </c>
    </row>
    <row r="18111" spans="1:2" x14ac:dyDescent="0.25">
      <c r="A18111" s="57">
        <v>93141906</v>
      </c>
      <c r="B18111" s="58" t="s">
        <v>6271</v>
      </c>
    </row>
    <row r="18112" spans="1:2" x14ac:dyDescent="0.25">
      <c r="A18112" s="57">
        <v>93141907</v>
      </c>
      <c r="B18112" s="58" t="s">
        <v>8565</v>
      </c>
    </row>
    <row r="18113" spans="1:2" x14ac:dyDescent="0.25">
      <c r="A18113" s="57">
        <v>93141908</v>
      </c>
      <c r="B18113" s="58" t="s">
        <v>9957</v>
      </c>
    </row>
    <row r="18114" spans="1:2" x14ac:dyDescent="0.25">
      <c r="A18114" s="57">
        <v>93141909</v>
      </c>
      <c r="B18114" s="58" t="s">
        <v>8224</v>
      </c>
    </row>
    <row r="18115" spans="1:2" x14ac:dyDescent="0.25">
      <c r="A18115" s="57">
        <v>93141910</v>
      </c>
      <c r="B18115" s="58" t="s">
        <v>13005</v>
      </c>
    </row>
    <row r="18116" spans="1:2" x14ac:dyDescent="0.25">
      <c r="A18116" s="57">
        <v>93142001</v>
      </c>
      <c r="B18116" s="58" t="s">
        <v>17312</v>
      </c>
    </row>
    <row r="18117" spans="1:2" x14ac:dyDescent="0.25">
      <c r="A18117" s="57">
        <v>93142002</v>
      </c>
      <c r="B18117" s="58" t="s">
        <v>9507</v>
      </c>
    </row>
    <row r="18118" spans="1:2" x14ac:dyDescent="0.25">
      <c r="A18118" s="57">
        <v>93142003</v>
      </c>
      <c r="B18118" s="58" t="s">
        <v>9304</v>
      </c>
    </row>
    <row r="18119" spans="1:2" x14ac:dyDescent="0.25">
      <c r="A18119" s="57">
        <v>93142004</v>
      </c>
      <c r="B18119" s="58" t="s">
        <v>12656</v>
      </c>
    </row>
    <row r="18120" spans="1:2" x14ac:dyDescent="0.25">
      <c r="A18120" s="57">
        <v>93142005</v>
      </c>
      <c r="B18120" s="58" t="s">
        <v>1235</v>
      </c>
    </row>
    <row r="18121" spans="1:2" x14ac:dyDescent="0.25">
      <c r="A18121" s="57">
        <v>93142006</v>
      </c>
      <c r="B18121" s="58" t="s">
        <v>7044</v>
      </c>
    </row>
    <row r="18122" spans="1:2" x14ac:dyDescent="0.25">
      <c r="A18122" s="57">
        <v>93142007</v>
      </c>
      <c r="B18122" s="58" t="s">
        <v>4996</v>
      </c>
    </row>
    <row r="18123" spans="1:2" x14ac:dyDescent="0.25">
      <c r="A18123" s="57">
        <v>93142008</v>
      </c>
      <c r="B18123" s="58" t="s">
        <v>3472</v>
      </c>
    </row>
    <row r="18124" spans="1:2" x14ac:dyDescent="0.25">
      <c r="A18124" s="57">
        <v>93142009</v>
      </c>
      <c r="B18124" s="58" t="s">
        <v>17033</v>
      </c>
    </row>
    <row r="18125" spans="1:2" x14ac:dyDescent="0.25">
      <c r="A18125" s="57">
        <v>93142101</v>
      </c>
      <c r="B18125" s="58" t="s">
        <v>11166</v>
      </c>
    </row>
    <row r="18126" spans="1:2" x14ac:dyDescent="0.25">
      <c r="A18126" s="57">
        <v>93142102</v>
      </c>
      <c r="B18126" s="58" t="s">
        <v>1718</v>
      </c>
    </row>
    <row r="18127" spans="1:2" x14ac:dyDescent="0.25">
      <c r="A18127" s="57">
        <v>93142103</v>
      </c>
      <c r="B18127" s="58" t="s">
        <v>13276</v>
      </c>
    </row>
    <row r="18128" spans="1:2" x14ac:dyDescent="0.25">
      <c r="A18128" s="57">
        <v>93142104</v>
      </c>
      <c r="B18128" s="58" t="s">
        <v>126</v>
      </c>
    </row>
    <row r="18129" spans="1:2" x14ac:dyDescent="0.25">
      <c r="A18129" s="57">
        <v>93151501</v>
      </c>
      <c r="B18129" s="58" t="s">
        <v>3292</v>
      </c>
    </row>
    <row r="18130" spans="1:2" x14ac:dyDescent="0.25">
      <c r="A18130" s="57">
        <v>93151502</v>
      </c>
      <c r="B18130" s="58" t="s">
        <v>16194</v>
      </c>
    </row>
    <row r="18131" spans="1:2" x14ac:dyDescent="0.25">
      <c r="A18131" s="57">
        <v>93151503</v>
      </c>
      <c r="B18131" s="58" t="s">
        <v>14320</v>
      </c>
    </row>
    <row r="18132" spans="1:2" x14ac:dyDescent="0.25">
      <c r="A18132" s="57">
        <v>93151504</v>
      </c>
      <c r="B18132" s="58" t="s">
        <v>9355</v>
      </c>
    </row>
    <row r="18133" spans="1:2" x14ac:dyDescent="0.25">
      <c r="A18133" s="57">
        <v>93151505</v>
      </c>
      <c r="B18133" s="58" t="s">
        <v>5730</v>
      </c>
    </row>
    <row r="18134" spans="1:2" x14ac:dyDescent="0.25">
      <c r="A18134" s="57">
        <v>93151506</v>
      </c>
      <c r="B18134" s="58" t="s">
        <v>9903</v>
      </c>
    </row>
    <row r="18135" spans="1:2" x14ac:dyDescent="0.25">
      <c r="A18135" s="57">
        <v>93151507</v>
      </c>
      <c r="B18135" s="58" t="s">
        <v>805</v>
      </c>
    </row>
    <row r="18136" spans="1:2" x14ac:dyDescent="0.25">
      <c r="A18136" s="57">
        <v>93151508</v>
      </c>
      <c r="B18136" s="58" t="s">
        <v>6819</v>
      </c>
    </row>
    <row r="18137" spans="1:2" x14ac:dyDescent="0.25">
      <c r="A18137" s="57">
        <v>93151509</v>
      </c>
      <c r="B18137" s="58" t="s">
        <v>14345</v>
      </c>
    </row>
    <row r="18138" spans="1:2" x14ac:dyDescent="0.25">
      <c r="A18138" s="57">
        <v>93151510</v>
      </c>
      <c r="B18138" s="58" t="s">
        <v>2649</v>
      </c>
    </row>
    <row r="18139" spans="1:2" x14ac:dyDescent="0.25">
      <c r="A18139" s="57">
        <v>93151511</v>
      </c>
      <c r="B18139" s="58" t="s">
        <v>12013</v>
      </c>
    </row>
    <row r="18140" spans="1:2" x14ac:dyDescent="0.25">
      <c r="A18140" s="57">
        <v>93151512</v>
      </c>
      <c r="B18140" s="58" t="s">
        <v>9130</v>
      </c>
    </row>
    <row r="18141" spans="1:2" x14ac:dyDescent="0.25">
      <c r="A18141" s="57">
        <v>93151513</v>
      </c>
      <c r="B18141" s="58" t="s">
        <v>11068</v>
      </c>
    </row>
    <row r="18142" spans="1:2" x14ac:dyDescent="0.25">
      <c r="A18142" s="57">
        <v>93151514</v>
      </c>
      <c r="B18142" s="58" t="s">
        <v>9088</v>
      </c>
    </row>
    <row r="18143" spans="1:2" x14ac:dyDescent="0.25">
      <c r="A18143" s="57">
        <v>93151515</v>
      </c>
      <c r="B18143" s="58" t="s">
        <v>6449</v>
      </c>
    </row>
    <row r="18144" spans="1:2" x14ac:dyDescent="0.25">
      <c r="A18144" s="57">
        <v>93151601</v>
      </c>
      <c r="B18144" s="58" t="s">
        <v>9651</v>
      </c>
    </row>
    <row r="18145" spans="1:2" x14ac:dyDescent="0.25">
      <c r="A18145" s="57">
        <v>93151602</v>
      </c>
      <c r="B18145" s="58" t="s">
        <v>12868</v>
      </c>
    </row>
    <row r="18146" spans="1:2" x14ac:dyDescent="0.25">
      <c r="A18146" s="57">
        <v>93151603</v>
      </c>
      <c r="B18146" s="58" t="s">
        <v>6409</v>
      </c>
    </row>
    <row r="18147" spans="1:2" x14ac:dyDescent="0.25">
      <c r="A18147" s="57">
        <v>93151604</v>
      </c>
      <c r="B18147" s="58" t="s">
        <v>15559</v>
      </c>
    </row>
    <row r="18148" spans="1:2" x14ac:dyDescent="0.25">
      <c r="A18148" s="57">
        <v>93151605</v>
      </c>
      <c r="B18148" s="58" t="s">
        <v>6623</v>
      </c>
    </row>
    <row r="18149" spans="1:2" x14ac:dyDescent="0.25">
      <c r="A18149" s="57">
        <v>93151606</v>
      </c>
      <c r="B18149" s="58" t="s">
        <v>11314</v>
      </c>
    </row>
    <row r="18150" spans="1:2" x14ac:dyDescent="0.25">
      <c r="A18150" s="57">
        <v>93151607</v>
      </c>
      <c r="B18150" s="58" t="s">
        <v>14451</v>
      </c>
    </row>
    <row r="18151" spans="1:2" x14ac:dyDescent="0.25">
      <c r="A18151" s="57">
        <v>93151608</v>
      </c>
      <c r="B18151" s="58" t="s">
        <v>14724</v>
      </c>
    </row>
    <row r="18152" spans="1:2" x14ac:dyDescent="0.25">
      <c r="A18152" s="57">
        <v>93151609</v>
      </c>
      <c r="B18152" s="58" t="s">
        <v>4412</v>
      </c>
    </row>
    <row r="18153" spans="1:2" x14ac:dyDescent="0.25">
      <c r="A18153" s="57">
        <v>93151610</v>
      </c>
      <c r="B18153" s="58" t="s">
        <v>16901</v>
      </c>
    </row>
    <row r="18154" spans="1:2" x14ac:dyDescent="0.25">
      <c r="A18154" s="57">
        <v>93151611</v>
      </c>
      <c r="B18154" s="58" t="s">
        <v>1421</v>
      </c>
    </row>
    <row r="18155" spans="1:2" x14ac:dyDescent="0.25">
      <c r="A18155" s="57">
        <v>93151701</v>
      </c>
      <c r="B18155" s="58" t="s">
        <v>16074</v>
      </c>
    </row>
    <row r="18156" spans="1:2" x14ac:dyDescent="0.25">
      <c r="A18156" s="57">
        <v>93151702</v>
      </c>
      <c r="B18156" s="58" t="s">
        <v>16480</v>
      </c>
    </row>
    <row r="18157" spans="1:2" x14ac:dyDescent="0.25">
      <c r="A18157" s="57">
        <v>93161501</v>
      </c>
      <c r="B18157" s="58" t="s">
        <v>7901</v>
      </c>
    </row>
    <row r="18158" spans="1:2" x14ac:dyDescent="0.25">
      <c r="A18158" s="57">
        <v>93161502</v>
      </c>
      <c r="B18158" s="58" t="s">
        <v>4880</v>
      </c>
    </row>
    <row r="18159" spans="1:2" x14ac:dyDescent="0.25">
      <c r="A18159" s="57">
        <v>93161503</v>
      </c>
      <c r="B18159" s="58" t="s">
        <v>1722</v>
      </c>
    </row>
    <row r="18160" spans="1:2" x14ac:dyDescent="0.25">
      <c r="A18160" s="57">
        <v>93161504</v>
      </c>
      <c r="B18160" s="58" t="s">
        <v>11240</v>
      </c>
    </row>
    <row r="18161" spans="1:2" x14ac:dyDescent="0.25">
      <c r="A18161" s="57">
        <v>93161601</v>
      </c>
      <c r="B18161" s="58" t="s">
        <v>5714</v>
      </c>
    </row>
    <row r="18162" spans="1:2" x14ac:dyDescent="0.25">
      <c r="A18162" s="57">
        <v>93161602</v>
      </c>
      <c r="B18162" s="58" t="s">
        <v>7073</v>
      </c>
    </row>
    <row r="18163" spans="1:2" x14ac:dyDescent="0.25">
      <c r="A18163" s="57">
        <v>93161603</v>
      </c>
      <c r="B18163" s="58" t="s">
        <v>13681</v>
      </c>
    </row>
    <row r="18164" spans="1:2" x14ac:dyDescent="0.25">
      <c r="A18164" s="57">
        <v>93161604</v>
      </c>
      <c r="B18164" s="58" t="s">
        <v>11495</v>
      </c>
    </row>
    <row r="18165" spans="1:2" x14ac:dyDescent="0.25">
      <c r="A18165" s="57">
        <v>93161605</v>
      </c>
      <c r="B18165" s="58" t="s">
        <v>16599</v>
      </c>
    </row>
    <row r="18166" spans="1:2" x14ac:dyDescent="0.25">
      <c r="A18166" s="57">
        <v>93161606</v>
      </c>
      <c r="B18166" s="58" t="s">
        <v>7404</v>
      </c>
    </row>
    <row r="18167" spans="1:2" x14ac:dyDescent="0.25">
      <c r="A18167" s="57">
        <v>93161607</v>
      </c>
      <c r="B18167" s="58" t="s">
        <v>13711</v>
      </c>
    </row>
    <row r="18168" spans="1:2" x14ac:dyDescent="0.25">
      <c r="A18168" s="57">
        <v>93161701</v>
      </c>
      <c r="B18168" s="58" t="s">
        <v>16316</v>
      </c>
    </row>
    <row r="18169" spans="1:2" x14ac:dyDescent="0.25">
      <c r="A18169" s="57">
        <v>93161702</v>
      </c>
      <c r="B18169" s="58" t="s">
        <v>1260</v>
      </c>
    </row>
    <row r="18170" spans="1:2" x14ac:dyDescent="0.25">
      <c r="A18170" s="57">
        <v>93161703</v>
      </c>
      <c r="B18170" s="58" t="s">
        <v>2851</v>
      </c>
    </row>
    <row r="18171" spans="1:2" x14ac:dyDescent="0.25">
      <c r="A18171" s="57">
        <v>93161704</v>
      </c>
      <c r="B18171" s="58" t="s">
        <v>3098</v>
      </c>
    </row>
    <row r="18172" spans="1:2" x14ac:dyDescent="0.25">
      <c r="A18172" s="57">
        <v>93161801</v>
      </c>
      <c r="B18172" s="58" t="s">
        <v>3054</v>
      </c>
    </row>
    <row r="18173" spans="1:2" x14ac:dyDescent="0.25">
      <c r="A18173" s="57">
        <v>93161802</v>
      </c>
      <c r="B18173" s="58" t="s">
        <v>3751</v>
      </c>
    </row>
    <row r="18174" spans="1:2" x14ac:dyDescent="0.25">
      <c r="A18174" s="57">
        <v>93161803</v>
      </c>
      <c r="B18174" s="58" t="s">
        <v>9026</v>
      </c>
    </row>
    <row r="18175" spans="1:2" x14ac:dyDescent="0.25">
      <c r="A18175" s="57">
        <v>93161804</v>
      </c>
      <c r="B18175" s="58" t="s">
        <v>2646</v>
      </c>
    </row>
    <row r="18176" spans="1:2" x14ac:dyDescent="0.25">
      <c r="A18176" s="57">
        <v>93161805</v>
      </c>
      <c r="B18176" s="58" t="s">
        <v>4198</v>
      </c>
    </row>
    <row r="18177" spans="1:2" x14ac:dyDescent="0.25">
      <c r="A18177" s="57">
        <v>93161806</v>
      </c>
      <c r="B18177" s="58" t="s">
        <v>15768</v>
      </c>
    </row>
    <row r="18178" spans="1:2" x14ac:dyDescent="0.25">
      <c r="A18178" s="57">
        <v>93161807</v>
      </c>
      <c r="B18178" s="58" t="s">
        <v>6043</v>
      </c>
    </row>
    <row r="18179" spans="1:2" x14ac:dyDescent="0.25">
      <c r="A18179" s="57">
        <v>93161808</v>
      </c>
      <c r="B18179" s="58" t="s">
        <v>16249</v>
      </c>
    </row>
    <row r="18180" spans="1:2" x14ac:dyDescent="0.25">
      <c r="A18180" s="57">
        <v>93171501</v>
      </c>
      <c r="B18180" s="58" t="s">
        <v>6960</v>
      </c>
    </row>
    <row r="18181" spans="1:2" x14ac:dyDescent="0.25">
      <c r="A18181" s="57">
        <v>93171502</v>
      </c>
      <c r="B18181" s="58" t="s">
        <v>4571</v>
      </c>
    </row>
    <row r="18182" spans="1:2" x14ac:dyDescent="0.25">
      <c r="A18182" s="57">
        <v>93171503</v>
      </c>
      <c r="B18182" s="58" t="s">
        <v>4289</v>
      </c>
    </row>
    <row r="18183" spans="1:2" x14ac:dyDescent="0.25">
      <c r="A18183" s="57">
        <v>93171504</v>
      </c>
      <c r="B18183" s="58" t="s">
        <v>5180</v>
      </c>
    </row>
    <row r="18184" spans="1:2" x14ac:dyDescent="0.25">
      <c r="A18184" s="57">
        <v>93171601</v>
      </c>
      <c r="B18184" s="58" t="s">
        <v>2061</v>
      </c>
    </row>
    <row r="18185" spans="1:2" x14ac:dyDescent="0.25">
      <c r="A18185" s="57">
        <v>93171602</v>
      </c>
      <c r="B18185" s="58" t="s">
        <v>14461</v>
      </c>
    </row>
    <row r="18186" spans="1:2" x14ac:dyDescent="0.25">
      <c r="A18186" s="57">
        <v>93171603</v>
      </c>
      <c r="B18186" s="58" t="s">
        <v>17368</v>
      </c>
    </row>
    <row r="18187" spans="1:2" x14ac:dyDescent="0.25">
      <c r="A18187" s="57">
        <v>93171604</v>
      </c>
      <c r="B18187" s="58" t="s">
        <v>9092</v>
      </c>
    </row>
    <row r="18188" spans="1:2" x14ac:dyDescent="0.25">
      <c r="A18188" s="57">
        <v>93171701</v>
      </c>
      <c r="B18188" s="58" t="s">
        <v>16907</v>
      </c>
    </row>
    <row r="18189" spans="1:2" x14ac:dyDescent="0.25">
      <c r="A18189" s="57">
        <v>93171702</v>
      </c>
      <c r="B18189" s="58" t="s">
        <v>15893</v>
      </c>
    </row>
    <row r="18190" spans="1:2" x14ac:dyDescent="0.25">
      <c r="A18190" s="57">
        <v>93171703</v>
      </c>
      <c r="B18190" s="58" t="s">
        <v>13586</v>
      </c>
    </row>
    <row r="18191" spans="1:2" x14ac:dyDescent="0.25">
      <c r="A18191" s="57">
        <v>93171801</v>
      </c>
      <c r="B18191" s="58" t="s">
        <v>15180</v>
      </c>
    </row>
    <row r="18192" spans="1:2" x14ac:dyDescent="0.25">
      <c r="A18192" s="57">
        <v>93171802</v>
      </c>
      <c r="B18192" s="58" t="s">
        <v>2074</v>
      </c>
    </row>
    <row r="18193" spans="1:2" x14ac:dyDescent="0.25">
      <c r="A18193" s="57">
        <v>93171803</v>
      </c>
      <c r="B18193" s="58" t="s">
        <v>6880</v>
      </c>
    </row>
    <row r="18194" spans="1:2" x14ac:dyDescent="0.25">
      <c r="A18194" s="57">
        <v>94101501</v>
      </c>
      <c r="B18194" s="58" t="s">
        <v>10546</v>
      </c>
    </row>
    <row r="18195" spans="1:2" x14ac:dyDescent="0.25">
      <c r="A18195" s="57">
        <v>94101502</v>
      </c>
      <c r="B18195" s="58" t="s">
        <v>14049</v>
      </c>
    </row>
    <row r="18196" spans="1:2" x14ac:dyDescent="0.25">
      <c r="A18196" s="57">
        <v>94101503</v>
      </c>
      <c r="B18196" s="58" t="s">
        <v>2747</v>
      </c>
    </row>
    <row r="18197" spans="1:2" x14ac:dyDescent="0.25">
      <c r="A18197" s="57">
        <v>94101504</v>
      </c>
      <c r="B18197" s="58" t="s">
        <v>4565</v>
      </c>
    </row>
    <row r="18198" spans="1:2" x14ac:dyDescent="0.25">
      <c r="A18198" s="57">
        <v>94101505</v>
      </c>
      <c r="B18198" s="58" t="s">
        <v>15709</v>
      </c>
    </row>
    <row r="18199" spans="1:2" x14ac:dyDescent="0.25">
      <c r="A18199" s="57">
        <v>94101601</v>
      </c>
      <c r="B18199" s="58" t="s">
        <v>17381</v>
      </c>
    </row>
    <row r="18200" spans="1:2" x14ac:dyDescent="0.25">
      <c r="A18200" s="57">
        <v>94101602</v>
      </c>
      <c r="B18200" s="58" t="s">
        <v>977</v>
      </c>
    </row>
    <row r="18201" spans="1:2" x14ac:dyDescent="0.25">
      <c r="A18201" s="57">
        <v>94101603</v>
      </c>
      <c r="B18201" s="58" t="s">
        <v>13834</v>
      </c>
    </row>
    <row r="18202" spans="1:2" x14ac:dyDescent="0.25">
      <c r="A18202" s="57">
        <v>94101604</v>
      </c>
      <c r="B18202" s="58" t="s">
        <v>11119</v>
      </c>
    </row>
    <row r="18203" spans="1:2" x14ac:dyDescent="0.25">
      <c r="A18203" s="57">
        <v>94101605</v>
      </c>
      <c r="B18203" s="58" t="s">
        <v>15083</v>
      </c>
    </row>
    <row r="18204" spans="1:2" x14ac:dyDescent="0.25">
      <c r="A18204" s="57">
        <v>94101606</v>
      </c>
      <c r="B18204" s="58" t="s">
        <v>14411</v>
      </c>
    </row>
    <row r="18205" spans="1:2" x14ac:dyDescent="0.25">
      <c r="A18205" s="57">
        <v>94101607</v>
      </c>
      <c r="B18205" s="58" t="s">
        <v>13359</v>
      </c>
    </row>
    <row r="18206" spans="1:2" x14ac:dyDescent="0.25">
      <c r="A18206" s="57">
        <v>94101608</v>
      </c>
      <c r="B18206" s="58" t="s">
        <v>4405</v>
      </c>
    </row>
    <row r="18207" spans="1:2" x14ac:dyDescent="0.25">
      <c r="A18207" s="57">
        <v>94101609</v>
      </c>
      <c r="B18207" s="58" t="s">
        <v>862</v>
      </c>
    </row>
    <row r="18208" spans="1:2" x14ac:dyDescent="0.25">
      <c r="A18208" s="57">
        <v>94101610</v>
      </c>
      <c r="B18208" s="58" t="s">
        <v>9172</v>
      </c>
    </row>
    <row r="18209" spans="1:2" x14ac:dyDescent="0.25">
      <c r="A18209" s="57">
        <v>94101701</v>
      </c>
      <c r="B18209" s="58" t="s">
        <v>17918</v>
      </c>
    </row>
    <row r="18210" spans="1:2" x14ac:dyDescent="0.25">
      <c r="A18210" s="57">
        <v>94101702</v>
      </c>
      <c r="B18210" s="58" t="s">
        <v>10757</v>
      </c>
    </row>
    <row r="18211" spans="1:2" x14ac:dyDescent="0.25">
      <c r="A18211" s="57">
        <v>94101703</v>
      </c>
      <c r="B18211" s="58" t="s">
        <v>5646</v>
      </c>
    </row>
    <row r="18212" spans="1:2" x14ac:dyDescent="0.25">
      <c r="A18212" s="57">
        <v>94101704</v>
      </c>
      <c r="B18212" s="58" t="s">
        <v>13725</v>
      </c>
    </row>
    <row r="18213" spans="1:2" x14ac:dyDescent="0.25">
      <c r="A18213" s="57">
        <v>94101705</v>
      </c>
      <c r="B18213" s="58" t="s">
        <v>17728</v>
      </c>
    </row>
    <row r="18214" spans="1:2" x14ac:dyDescent="0.25">
      <c r="A18214" s="57">
        <v>94101801</v>
      </c>
      <c r="B18214" s="58" t="s">
        <v>10242</v>
      </c>
    </row>
    <row r="18215" spans="1:2" x14ac:dyDescent="0.25">
      <c r="A18215" s="57">
        <v>94101802</v>
      </c>
      <c r="B18215" s="58" t="s">
        <v>17583</v>
      </c>
    </row>
    <row r="18216" spans="1:2" x14ac:dyDescent="0.25">
      <c r="A18216" s="57">
        <v>94101803</v>
      </c>
      <c r="B18216" s="58" t="s">
        <v>3445</v>
      </c>
    </row>
    <row r="18217" spans="1:2" x14ac:dyDescent="0.25">
      <c r="A18217" s="57">
        <v>94101804</v>
      </c>
      <c r="B18217" s="58" t="s">
        <v>15040</v>
      </c>
    </row>
    <row r="18218" spans="1:2" x14ac:dyDescent="0.25">
      <c r="A18218" s="57">
        <v>94101805</v>
      </c>
      <c r="B18218" s="58" t="s">
        <v>14718</v>
      </c>
    </row>
    <row r="18219" spans="1:2" x14ac:dyDescent="0.25">
      <c r="A18219" s="57">
        <v>94101806</v>
      </c>
      <c r="B18219" s="58" t="s">
        <v>514</v>
      </c>
    </row>
    <row r="18220" spans="1:2" x14ac:dyDescent="0.25">
      <c r="A18220" s="57">
        <v>94101807</v>
      </c>
      <c r="B18220" s="58" t="s">
        <v>1043</v>
      </c>
    </row>
    <row r="18221" spans="1:2" x14ac:dyDescent="0.25">
      <c r="A18221" s="57">
        <v>94101808</v>
      </c>
      <c r="B18221" s="58" t="s">
        <v>5560</v>
      </c>
    </row>
    <row r="18222" spans="1:2" x14ac:dyDescent="0.25">
      <c r="A18222" s="57">
        <v>94101809</v>
      </c>
      <c r="B18222" s="58" t="s">
        <v>13521</v>
      </c>
    </row>
    <row r="18223" spans="1:2" x14ac:dyDescent="0.25">
      <c r="A18223" s="57">
        <v>94101810</v>
      </c>
      <c r="B18223" s="58" t="s">
        <v>6101</v>
      </c>
    </row>
    <row r="18224" spans="1:2" x14ac:dyDescent="0.25">
      <c r="A18224" s="57">
        <v>94111701</v>
      </c>
      <c r="B18224" s="58" t="s">
        <v>160</v>
      </c>
    </row>
    <row r="18225" spans="1:2" x14ac:dyDescent="0.25">
      <c r="A18225" s="57">
        <v>94111702</v>
      </c>
      <c r="B18225" s="58" t="s">
        <v>5396</v>
      </c>
    </row>
    <row r="18226" spans="1:2" x14ac:dyDescent="0.25">
      <c r="A18226" s="57">
        <v>94111703</v>
      </c>
      <c r="B18226" s="58" t="s">
        <v>5230</v>
      </c>
    </row>
    <row r="18227" spans="1:2" x14ac:dyDescent="0.25">
      <c r="A18227" s="57">
        <v>94111704</v>
      </c>
      <c r="B18227" s="58" t="s">
        <v>219</v>
      </c>
    </row>
    <row r="18228" spans="1:2" x14ac:dyDescent="0.25">
      <c r="A18228" s="57">
        <v>94111801</v>
      </c>
      <c r="B18228" s="58" t="s">
        <v>11449</v>
      </c>
    </row>
    <row r="18229" spans="1:2" x14ac:dyDescent="0.25">
      <c r="A18229" s="57">
        <v>94111802</v>
      </c>
      <c r="B18229" s="58" t="s">
        <v>2538</v>
      </c>
    </row>
    <row r="18230" spans="1:2" x14ac:dyDescent="0.25">
      <c r="A18230" s="57">
        <v>94111803</v>
      </c>
      <c r="B18230" s="58" t="s">
        <v>13469</v>
      </c>
    </row>
    <row r="18231" spans="1:2" x14ac:dyDescent="0.25">
      <c r="A18231" s="57">
        <v>94111804</v>
      </c>
      <c r="B18231" s="58" t="s">
        <v>7542</v>
      </c>
    </row>
    <row r="18232" spans="1:2" x14ac:dyDescent="0.25">
      <c r="A18232" s="57">
        <v>94111901</v>
      </c>
      <c r="B18232" s="58" t="s">
        <v>11710</v>
      </c>
    </row>
    <row r="18233" spans="1:2" x14ac:dyDescent="0.25">
      <c r="A18233" s="57">
        <v>94111902</v>
      </c>
      <c r="B18233" s="58" t="s">
        <v>16205</v>
      </c>
    </row>
    <row r="18234" spans="1:2" x14ac:dyDescent="0.25">
      <c r="A18234" s="57">
        <v>94111903</v>
      </c>
      <c r="B18234" s="58" t="s">
        <v>13327</v>
      </c>
    </row>
    <row r="18235" spans="1:2" x14ac:dyDescent="0.25">
      <c r="A18235" s="57">
        <v>94112001</v>
      </c>
      <c r="B18235" s="58" t="s">
        <v>13606</v>
      </c>
    </row>
    <row r="18236" spans="1:2" x14ac:dyDescent="0.25">
      <c r="A18236" s="57">
        <v>94112002</v>
      </c>
      <c r="B18236" s="58" t="s">
        <v>4895</v>
      </c>
    </row>
    <row r="18237" spans="1:2" x14ac:dyDescent="0.25">
      <c r="A18237" s="57">
        <v>94112003</v>
      </c>
      <c r="B18237" s="58" t="s">
        <v>15948</v>
      </c>
    </row>
    <row r="18238" spans="1:2" x14ac:dyDescent="0.25">
      <c r="A18238" s="57">
        <v>94112004</v>
      </c>
      <c r="B18238" s="58" t="s">
        <v>12929</v>
      </c>
    </row>
    <row r="18239" spans="1:2" x14ac:dyDescent="0.25">
      <c r="A18239" s="57">
        <v>94112005</v>
      </c>
      <c r="B18239" s="58" t="s">
        <v>7048</v>
      </c>
    </row>
    <row r="18240" spans="1:2" x14ac:dyDescent="0.25">
      <c r="A18240" s="57">
        <v>94121501</v>
      </c>
      <c r="B18240" s="58" t="s">
        <v>2159</v>
      </c>
    </row>
    <row r="18241" spans="1:2" x14ac:dyDescent="0.25">
      <c r="A18241" s="57">
        <v>94121502</v>
      </c>
      <c r="B18241" s="58" t="s">
        <v>1768</v>
      </c>
    </row>
    <row r="18242" spans="1:2" x14ac:dyDescent="0.25">
      <c r="A18242" s="57">
        <v>94121503</v>
      </c>
      <c r="B18242" s="58" t="s">
        <v>12265</v>
      </c>
    </row>
    <row r="18243" spans="1:2" x14ac:dyDescent="0.25">
      <c r="A18243" s="57">
        <v>94121504</v>
      </c>
      <c r="B18243" s="58" t="s">
        <v>1559</v>
      </c>
    </row>
    <row r="18244" spans="1:2" x14ac:dyDescent="0.25">
      <c r="A18244" s="57">
        <v>94121505</v>
      </c>
      <c r="B18244" s="58" t="s">
        <v>5561</v>
      </c>
    </row>
    <row r="18245" spans="1:2" x14ac:dyDescent="0.25">
      <c r="A18245" s="57">
        <v>94121506</v>
      </c>
      <c r="B18245" s="58" t="s">
        <v>16728</v>
      </c>
    </row>
    <row r="18246" spans="1:2" x14ac:dyDescent="0.25">
      <c r="A18246" s="57">
        <v>94121507</v>
      </c>
      <c r="B18246" s="58" t="s">
        <v>8914</v>
      </c>
    </row>
    <row r="18247" spans="1:2" x14ac:dyDescent="0.25">
      <c r="A18247" s="57">
        <v>94121508</v>
      </c>
      <c r="B18247" s="58" t="s">
        <v>8240</v>
      </c>
    </row>
    <row r="18248" spans="1:2" x14ac:dyDescent="0.25">
      <c r="A18248" s="57">
        <v>94121509</v>
      </c>
      <c r="B18248" s="58" t="s">
        <v>4438</v>
      </c>
    </row>
    <row r="18249" spans="1:2" x14ac:dyDescent="0.25">
      <c r="A18249" s="57">
        <v>94121510</v>
      </c>
      <c r="B18249" s="58" t="s">
        <v>16210</v>
      </c>
    </row>
    <row r="18250" spans="1:2" x14ac:dyDescent="0.25">
      <c r="A18250" s="57">
        <v>94121511</v>
      </c>
      <c r="B18250" s="58" t="s">
        <v>8384</v>
      </c>
    </row>
    <row r="18251" spans="1:2" x14ac:dyDescent="0.25">
      <c r="A18251" s="57">
        <v>94121512</v>
      </c>
      <c r="B18251" s="58" t="s">
        <v>16585</v>
      </c>
    </row>
    <row r="18252" spans="1:2" x14ac:dyDescent="0.25">
      <c r="A18252" s="57">
        <v>94121513</v>
      </c>
      <c r="B18252" s="58" t="s">
        <v>2958</v>
      </c>
    </row>
    <row r="18253" spans="1:2" x14ac:dyDescent="0.25">
      <c r="A18253" s="57">
        <v>94121514</v>
      </c>
      <c r="B18253" s="58" t="s">
        <v>2054</v>
      </c>
    </row>
    <row r="18254" spans="1:2" x14ac:dyDescent="0.25">
      <c r="A18254" s="57">
        <v>94121601</v>
      </c>
      <c r="B18254" s="58" t="s">
        <v>2321</v>
      </c>
    </row>
    <row r="18255" spans="1:2" x14ac:dyDescent="0.25">
      <c r="A18255" s="57">
        <v>94121602</v>
      </c>
      <c r="B18255" s="58" t="s">
        <v>7532</v>
      </c>
    </row>
    <row r="18256" spans="1:2" x14ac:dyDescent="0.25">
      <c r="A18256" s="57">
        <v>94121603</v>
      </c>
      <c r="B18256" s="58" t="s">
        <v>13474</v>
      </c>
    </row>
    <row r="18257" spans="1:2" x14ac:dyDescent="0.25">
      <c r="A18257" s="57">
        <v>94121604</v>
      </c>
      <c r="B18257" s="58" t="s">
        <v>18038</v>
      </c>
    </row>
    <row r="18258" spans="1:2" x14ac:dyDescent="0.25">
      <c r="A18258" s="57">
        <v>94121605</v>
      </c>
      <c r="B18258" s="58" t="s">
        <v>8139</v>
      </c>
    </row>
    <row r="18259" spans="1:2" x14ac:dyDescent="0.25">
      <c r="A18259" s="57">
        <v>94121606</v>
      </c>
      <c r="B18259" s="58" t="s">
        <v>14006</v>
      </c>
    </row>
    <row r="18260" spans="1:2" x14ac:dyDescent="0.25">
      <c r="A18260" s="57">
        <v>94121607</v>
      </c>
      <c r="B18260" s="58" t="s">
        <v>7079</v>
      </c>
    </row>
    <row r="18261" spans="1:2" x14ac:dyDescent="0.25">
      <c r="A18261" s="57">
        <v>94121701</v>
      </c>
      <c r="B18261" s="58" t="s">
        <v>5927</v>
      </c>
    </row>
    <row r="18262" spans="1:2" x14ac:dyDescent="0.25">
      <c r="A18262" s="57">
        <v>94121702</v>
      </c>
      <c r="B18262" s="58" t="s">
        <v>9762</v>
      </c>
    </row>
    <row r="18263" spans="1:2" x14ac:dyDescent="0.25">
      <c r="A18263" s="57">
        <v>94121703</v>
      </c>
      <c r="B18263" s="58" t="s">
        <v>8928</v>
      </c>
    </row>
    <row r="18264" spans="1:2" x14ac:dyDescent="0.25">
      <c r="A18264" s="57">
        <v>94121704</v>
      </c>
      <c r="B18264" s="58" t="s">
        <v>16443</v>
      </c>
    </row>
    <row r="18265" spans="1:2" x14ac:dyDescent="0.25">
      <c r="A18265" s="57">
        <v>94121801</v>
      </c>
      <c r="B18265" s="58" t="s">
        <v>8368</v>
      </c>
    </row>
    <row r="18266" spans="1:2" x14ac:dyDescent="0.25">
      <c r="A18266" s="57">
        <v>94121802</v>
      </c>
      <c r="B18266" s="58" t="s">
        <v>13485</v>
      </c>
    </row>
    <row r="18267" spans="1:2" x14ac:dyDescent="0.25">
      <c r="A18267" s="57">
        <v>94121803</v>
      </c>
      <c r="B18267" s="58" t="s">
        <v>7653</v>
      </c>
    </row>
    <row r="18268" spans="1:2" x14ac:dyDescent="0.25">
      <c r="A18268" s="57">
        <v>94121804</v>
      </c>
      <c r="B18268" s="58" t="s">
        <v>11402</v>
      </c>
    </row>
    <row r="18269" spans="1:2" x14ac:dyDescent="0.25">
      <c r="A18269" s="57">
        <v>94121805</v>
      </c>
      <c r="B18269" s="58" t="s">
        <v>6548</v>
      </c>
    </row>
    <row r="18270" spans="1:2" x14ac:dyDescent="0.25">
      <c r="A18270" s="57">
        <v>94131501</v>
      </c>
      <c r="B18270" s="58" t="s">
        <v>1764</v>
      </c>
    </row>
    <row r="18271" spans="1:2" x14ac:dyDescent="0.25">
      <c r="A18271" s="57">
        <v>94131502</v>
      </c>
      <c r="B18271" s="58" t="s">
        <v>8832</v>
      </c>
    </row>
    <row r="18272" spans="1:2" x14ac:dyDescent="0.25">
      <c r="A18272" s="57">
        <v>94131503</v>
      </c>
      <c r="B18272" s="58" t="s">
        <v>16911</v>
      </c>
    </row>
    <row r="18273" spans="1:2" x14ac:dyDescent="0.25">
      <c r="A18273" s="57">
        <v>94131504</v>
      </c>
      <c r="B18273" s="58" t="s">
        <v>13220</v>
      </c>
    </row>
    <row r="18274" spans="1:2" x14ac:dyDescent="0.25">
      <c r="A18274" s="57">
        <v>94131601</v>
      </c>
      <c r="B18274" s="58" t="s">
        <v>2537</v>
      </c>
    </row>
    <row r="18275" spans="1:2" x14ac:dyDescent="0.25">
      <c r="A18275" s="57">
        <v>94131602</v>
      </c>
      <c r="B18275" s="58" t="s">
        <v>14619</v>
      </c>
    </row>
    <row r="18276" spans="1:2" x14ac:dyDescent="0.25">
      <c r="A18276" s="57">
        <v>94131603</v>
      </c>
      <c r="B18276" s="58" t="s">
        <v>6259</v>
      </c>
    </row>
    <row r="18277" spans="1:2" x14ac:dyDescent="0.25">
      <c r="A18277" s="57">
        <v>94131604</v>
      </c>
      <c r="B18277" s="58" t="s">
        <v>12496</v>
      </c>
    </row>
    <row r="18278" spans="1:2" x14ac:dyDescent="0.25">
      <c r="A18278" s="57">
        <v>94131605</v>
      </c>
      <c r="B18278" s="58" t="s">
        <v>13278</v>
      </c>
    </row>
    <row r="18279" spans="1:2" x14ac:dyDescent="0.25">
      <c r="A18279" s="57">
        <v>94131606</v>
      </c>
      <c r="B18279" s="58" t="s">
        <v>7698</v>
      </c>
    </row>
    <row r="18280" spans="1:2" x14ac:dyDescent="0.25">
      <c r="A18280" s="57">
        <v>94131607</v>
      </c>
      <c r="B18280" s="58" t="s">
        <v>6961</v>
      </c>
    </row>
    <row r="18281" spans="1:2" x14ac:dyDescent="0.25">
      <c r="A18281" s="57">
        <v>94131608</v>
      </c>
      <c r="B18281" s="58" t="s">
        <v>1019</v>
      </c>
    </row>
    <row r="18282" spans="1:2" x14ac:dyDescent="0.25">
      <c r="A18282" s="57">
        <v>94131701</v>
      </c>
      <c r="B18282" s="58" t="s">
        <v>1148</v>
      </c>
    </row>
    <row r="18283" spans="1:2" x14ac:dyDescent="0.25">
      <c r="A18283" s="57">
        <v>94131702</v>
      </c>
      <c r="B18283" s="58" t="s">
        <v>12966</v>
      </c>
    </row>
    <row r="18284" spans="1:2" x14ac:dyDescent="0.25">
      <c r="A18284" s="57">
        <v>94131703</v>
      </c>
      <c r="B18284" s="58" t="s">
        <v>5128</v>
      </c>
    </row>
    <row r="18285" spans="1:2" x14ac:dyDescent="0.25">
      <c r="A18285" s="57">
        <v>94131704</v>
      </c>
      <c r="B18285" s="58" t="s">
        <v>10571</v>
      </c>
    </row>
    <row r="18286" spans="1:2" x14ac:dyDescent="0.25">
      <c r="A18286" s="57">
        <v>94131801</v>
      </c>
      <c r="B18286" s="58" t="s">
        <v>10133</v>
      </c>
    </row>
    <row r="18287" spans="1:2" x14ac:dyDescent="0.25">
      <c r="A18287" s="57">
        <v>94131802</v>
      </c>
      <c r="B18287" s="58" t="s">
        <v>6560</v>
      </c>
    </row>
    <row r="18288" spans="1:2" x14ac:dyDescent="0.25">
      <c r="A18288" s="57">
        <v>94131803</v>
      </c>
      <c r="B18288" s="58" t="s">
        <v>13302</v>
      </c>
    </row>
    <row r="18289" spans="1:2" x14ac:dyDescent="0.25">
      <c r="A18289" s="57">
        <v>94131804</v>
      </c>
      <c r="B18289" s="58" t="s">
        <v>8656</v>
      </c>
    </row>
    <row r="18290" spans="1:2" x14ac:dyDescent="0.25">
      <c r="A18290" s="57">
        <v>94131805</v>
      </c>
      <c r="B18290" s="58" t="s">
        <v>12293</v>
      </c>
    </row>
    <row r="18291" spans="1:2" x14ac:dyDescent="0.25">
      <c r="A18291" s="57">
        <v>94131901</v>
      </c>
      <c r="B18291" s="58" t="s">
        <v>97</v>
      </c>
    </row>
    <row r="18292" spans="1:2" x14ac:dyDescent="0.25">
      <c r="A18292" s="57">
        <v>94131902</v>
      </c>
      <c r="B18292" s="58" t="s">
        <v>16319</v>
      </c>
    </row>
    <row r="18293" spans="1:2" x14ac:dyDescent="0.25">
      <c r="A18293" s="57">
        <v>94131903</v>
      </c>
      <c r="B18293" s="58" t="s">
        <v>16541</v>
      </c>
    </row>
    <row r="18294" spans="1:2" x14ac:dyDescent="0.25">
      <c r="A18294" s="57">
        <v>94132001</v>
      </c>
      <c r="B18294" s="58" t="s">
        <v>7583</v>
      </c>
    </row>
    <row r="18295" spans="1:2" x14ac:dyDescent="0.25">
      <c r="A18295" s="57">
        <v>94132002</v>
      </c>
      <c r="B18295" s="58" t="s">
        <v>9458</v>
      </c>
    </row>
    <row r="18296" spans="1:2" x14ac:dyDescent="0.25">
      <c r="A18296" s="57">
        <v>94132003</v>
      </c>
      <c r="B18296" s="58" t="s">
        <v>9607</v>
      </c>
    </row>
    <row r="18297" spans="1:2" x14ac:dyDescent="0.25">
      <c r="A18297" s="57">
        <v>94132004</v>
      </c>
      <c r="B18297" s="58" t="s">
        <v>1715</v>
      </c>
    </row>
    <row r="18298" spans="1:2" x14ac:dyDescent="0.25">
      <c r="A18298" s="57">
        <v>94132005</v>
      </c>
      <c r="B18298" s="58" t="s">
        <v>12692</v>
      </c>
    </row>
  </sheetData>
  <sheetProtection sheet="1" objects="1" scenarios="1"/>
  <pageMargins left="0.7" right="0.7" top="0.75" bottom="0.75" header="0.3" footer="0.3"/>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J10"/>
  <sheetViews>
    <sheetView workbookViewId="0">
      <selection activeCell="C5" sqref="C5"/>
    </sheetView>
  </sheetViews>
  <sheetFormatPr baseColWidth="10" defaultColWidth="9.140625" defaultRowHeight="11.25" x14ac:dyDescent="0.2"/>
  <cols>
    <col min="1" max="1" width="21.7109375" style="5" customWidth="1"/>
    <col min="2" max="2" width="33.42578125" style="5" customWidth="1"/>
    <col min="3" max="3" width="20.28515625" style="5" customWidth="1"/>
    <col min="4" max="4" width="20.85546875" style="5" customWidth="1"/>
    <col min="5" max="5" width="22.28515625" style="5" customWidth="1"/>
    <col min="6" max="6" width="20.5703125" style="5" customWidth="1"/>
    <col min="7" max="7" width="11.42578125" style="5" customWidth="1"/>
    <col min="8" max="8" width="6.85546875" style="5" customWidth="1"/>
    <col min="9" max="9" width="6.42578125" style="5" customWidth="1"/>
    <col min="10" max="10" width="7.85546875" style="5" customWidth="1"/>
    <col min="11" max="11" width="8" style="5" customWidth="1"/>
    <col min="12" max="12" width="12.7109375" style="5" customWidth="1"/>
    <col min="13" max="13" width="19.7109375" style="5" customWidth="1"/>
    <col min="14" max="14" width="9.140625" style="5" customWidth="1"/>
    <col min="15" max="16384" width="9.140625" style="5"/>
  </cols>
  <sheetData>
    <row r="1" spans="1:10" ht="33.950000000000003" customHeight="1" x14ac:dyDescent="0.2">
      <c r="A1" s="59" t="s">
        <v>16382</v>
      </c>
      <c r="B1" s="59" t="s">
        <v>161</v>
      </c>
      <c r="C1" s="59" t="s">
        <v>11723</v>
      </c>
      <c r="D1" s="59" t="s">
        <v>14377</v>
      </c>
      <c r="E1" s="59" t="s">
        <v>10961</v>
      </c>
      <c r="F1" s="59" t="s">
        <v>11094</v>
      </c>
    </row>
    <row r="2" spans="1:10" ht="11.25" customHeight="1" x14ac:dyDescent="0.2">
      <c r="A2" s="61"/>
      <c r="B2" s="61"/>
      <c r="C2" s="61"/>
      <c r="D2" s="61"/>
      <c r="E2" s="61"/>
      <c r="F2" s="61"/>
    </row>
    <row r="3" spans="1:10" ht="11.25" customHeight="1" x14ac:dyDescent="0.2">
      <c r="A3" s="80" t="s">
        <v>14828</v>
      </c>
      <c r="B3" s="62" t="s">
        <v>8528</v>
      </c>
      <c r="C3" s="71"/>
      <c r="D3" s="80" t="s">
        <v>9385</v>
      </c>
      <c r="E3" s="62" t="s">
        <v>13092</v>
      </c>
      <c r="F3" s="61"/>
    </row>
    <row r="4" spans="1:10" ht="11.25" customHeight="1" x14ac:dyDescent="0.2">
      <c r="A4" s="81"/>
      <c r="B4" s="62" t="s">
        <v>1786</v>
      </c>
      <c r="C4" s="60" t="str">
        <f>IF(C3="","",IF(AND(MONTH(C3)&gt;=1,MONTH(C3)&lt;=3),1,IF(AND(MONTH(C3)&gt;=4,MONTH(C3)&lt;=6),2,IF(AND(MONTH(C3)&gt;=7,MONTH(C3)&lt;=9),3,4))))</f>
        <v/>
      </c>
      <c r="D4" s="81"/>
      <c r="E4" s="62" t="s">
        <v>2417</v>
      </c>
      <c r="F4" s="61"/>
    </row>
    <row r="5" spans="1:10" ht="11.25" customHeight="1" x14ac:dyDescent="0.2">
      <c r="A5" s="81"/>
      <c r="B5" s="62" t="s">
        <v>12941</v>
      </c>
      <c r="C5" s="71"/>
      <c r="D5" s="81"/>
      <c r="E5" s="62" t="s">
        <v>3073</v>
      </c>
      <c r="F5" s="61"/>
    </row>
    <row r="6" spans="1:10" ht="11.25" customHeight="1" x14ac:dyDescent="0.2">
      <c r="A6" s="81"/>
      <c r="B6" s="62" t="s">
        <v>1786</v>
      </c>
      <c r="C6" s="60" t="str">
        <f>IF(C5="","",IF(AND(MONTH(C5)&gt;=1,MONTH(C5)&lt;=3),1,IF(AND(MONTH(C5)&gt;=4,MONTH(C5)&lt;=6),2,IF(AND(MONTH(C5)&gt;=7,MONTH(C5)&lt;=9),3,4))))</f>
        <v/>
      </c>
      <c r="D6" s="81"/>
      <c r="E6" s="62" t="s">
        <v>13191</v>
      </c>
      <c r="F6" s="61"/>
    </row>
    <row r="8" spans="1:10" ht="11.25" customHeight="1" x14ac:dyDescent="0.2">
      <c r="A8" s="67" t="s">
        <v>15735</v>
      </c>
      <c r="B8" s="67" t="s">
        <v>16146</v>
      </c>
      <c r="C8" s="67" t="s">
        <v>15641</v>
      </c>
      <c r="D8" s="67" t="s">
        <v>15251</v>
      </c>
      <c r="E8" s="67" t="s">
        <v>6932</v>
      </c>
      <c r="F8" s="67" t="s">
        <v>15280</v>
      </c>
    </row>
    <row r="9" spans="1:10" ht="11.25" customHeight="1" x14ac:dyDescent="0.2">
      <c r="A9" s="63"/>
      <c r="B9" s="64" t="str">
        <f ca="1">IFERROR(INDEX(UNSPSCDes,MATCH(INDIRECT(ADDRESS(ROW(),COLUMN()-1,4)),UNSPSCCode,0)),"")</f>
        <v/>
      </c>
      <c r="C9" s="63"/>
      <c r="D9" s="63"/>
      <c r="E9" s="66"/>
      <c r="F9" s="65">
        <f ca="1">INDIRECT(ADDRESS(ROW(),COLUMN()-2,4))*INDIRECT(ADDRESS(ROW(),COLUMN()-1,4))</f>
        <v>0</v>
      </c>
    </row>
    <row r="10" spans="1:10" ht="33.75" customHeight="1" x14ac:dyDescent="0.2">
      <c r="E10" s="68" t="s">
        <v>12549</v>
      </c>
      <c r="F10" s="69">
        <f ca="1">SUM(Table3[MONTO TOTAL ESTIMADO])</f>
        <v>0</v>
      </c>
      <c r="H10" s="5">
        <f>C2</f>
        <v>0</v>
      </c>
      <c r="I10" s="5">
        <f>E2</f>
        <v>0</v>
      </c>
      <c r="J10" s="5">
        <f>D2</f>
        <v>0</v>
      </c>
    </row>
  </sheetData>
  <sheetProtection password="A90E" sheet="1" formatCells="0" formatColumns="0" formatRows="0" insertColumns="0" insertRows="0" insertHyperlinks="0" deleteColumns="0" deleteRows="0" sort="0" autoFilter="0" pivotTables="0"/>
  <mergeCells count="2">
    <mergeCell ref="A3:A6"/>
    <mergeCell ref="D3:D6"/>
  </mergeCells>
  <dataValidations count="9">
    <dataValidation type="date" operator="lessThanOrEqual" allowBlank="1" showInputMessage="1" showErrorMessage="1" sqref="C3" xr:uid="{00000000-0002-0000-0400-000000000000}">
      <formula1>C5</formula1>
    </dataValidation>
    <dataValidation type="date" operator="greaterThanOrEqual" allowBlank="1" showInputMessage="1" showErrorMessage="1" sqref="C5" xr:uid="{00000000-0002-0000-0400-000001000000}">
      <formula1>C3</formula1>
    </dataValidation>
    <dataValidation type="list" allowBlank="1" showInputMessage="1" showErrorMessage="1" sqref="F3" xr:uid="{00000000-0002-0000-0400-000002000000}">
      <formula1>IF(INDIRECT(ADDRESS(ROW()+1,COLUMN(),4))="",RegionList,INDEX(RegionColumn,MATCH(INDIRECT(ADDRESS(ROW()+1,COLUMN(),4)),ProvinciaList,0)))</formula1>
    </dataValidation>
    <dataValidation type="list" allowBlank="1" showInputMessage="1" showErrorMessage="1" sqref="F4" xr:uid="{00000000-0002-0000-0400-000003000000}">
      <formula1>IF(INDIRECT(ADDRESS(ROW()+1,COLUMN(),4))="",OFFSET(RegionStart,MATCH(INDIRECT(ADDRESS(ROW()-1,COLUMN(),4)),RegionColumn,0)-1,1,COUNTIF(RegionColumn,INDIRECT(ADDRESS(ROW()-1,COLUMN(),4))),1),INDEX(ProvinciaColumn,MATCH(INDIRECT(ADDRESS(ROW()+1,COLUMN(),4)),MunicipioList,0)))</formula1>
    </dataValidation>
    <dataValidation type="list" allowBlank="1" showInputMessage="1" showErrorMessage="1" sqref="F5" xr:uid="{00000000-0002-0000-0400-000004000000}">
      <formula1>IF(INDIRECT(ADDRESS(ROW()+1,COLUMN(),4))="",OFFSET(ProvinciaStart,MATCH(INDIRECT(ADDRESS(ROW()-1,COLUMN(),4)),ProvinciaColumn,0)-1,1,COUNTIF(ProvinciaColumn,INDIRECT(ADDRESS(ROW()-1,COLUMN(),4))),1),INDEX(MunicipioColumn,MATCH(INDIRECT(ADDRESS(ROW()+1,COLUMN(),4)),DistritoList,0)))</formula1>
    </dataValidation>
    <dataValidation type="list" allowBlank="1" showInputMessage="1" showErrorMessage="1" sqref="F6" xr:uid="{00000000-0002-0000-0400-000005000000}">
      <formula1>OFFSET(MunicipioStart,MATCH(INDIRECT(ADDRESS(ROW()-1,COLUMN(),4)),MunicipioColumn,0)-1,1,COUNTIF(MunicipioColumn,INDIRECT(ADDRESS(ROW()-1,COLUMN(),4))),1)</formula1>
    </dataValidation>
    <dataValidation type="whole" operator="greaterThan" allowBlank="1" showInputMessage="1" showErrorMessage="1" sqref="A9" xr:uid="{00000000-0002-0000-0400-000006000000}">
      <formula1>0</formula1>
    </dataValidation>
    <dataValidation type="list" allowBlank="1" showInputMessage="1" showErrorMessage="1" sqref="C9" xr:uid="{00000000-0002-0000-0400-000007000000}">
      <formula1>UnidadesList</formula1>
    </dataValidation>
    <dataValidation type="decimal" operator="greaterThan" allowBlank="1" showInputMessage="1" showErrorMessage="1" sqref="D9:E9" xr:uid="{00000000-0002-0000-0400-000008000000}">
      <formula1>0</formula1>
    </dataValidation>
  </dataValidations>
  <pageMargins left="0.7" right="0.7" top="0.75" bottom="0.75" header="0.3" footer="0.3"/>
  <pageSetup paperSize="9" orientation="portrait"/>
  <drawing r:id="rId1"/>
  <legacyDrawing r:id="rId2"/>
  <mc:AlternateContent xmlns:mc="http://schemas.openxmlformats.org/markup-compatibility/2006">
    <mc:Choice Requires="x14">
      <controls>
        <mc:AlternateContent xmlns:mc="http://schemas.openxmlformats.org/markup-compatibility/2006">
          <mc:Choice Requires="x14">
            <control shapeId="14340" r:id="rId3" name="Button 4">
              <controlPr defaultSize="0" autoFill="0" autoLine="0" autoPict="0" macro="[0]!Sheet1.InsertNewTableRow">
                <anchor moveWithCells="1" sizeWithCells="1">
                  <from>
                    <xdr:col>6</xdr:col>
                    <xdr:colOff>0</xdr:colOff>
                    <xdr:row>2</xdr:row>
                    <xdr:rowOff>0</xdr:rowOff>
                  </from>
                  <to>
                    <xdr:col>7</xdr:col>
                    <xdr:colOff>0</xdr:colOff>
                    <xdr:row>3</xdr:row>
                    <xdr:rowOff>38100</xdr:rowOff>
                  </to>
                </anchor>
              </controlPr>
            </control>
          </mc:Choice>
        </mc:AlternateContent>
        <mc:AlternateContent xmlns:mc="http://schemas.openxmlformats.org/markup-compatibility/2006">
          <mc:Choice Requires="x14">
            <control shapeId="14339" r:id="rId4" name="Button 3">
              <controlPr defaultSize="0" autoFill="0" autoLine="0" autoPict="0" macro="[0]!Sheet1.deleteRow">
                <anchor moveWithCells="1" sizeWithCells="1">
                  <from>
                    <xdr:col>6</xdr:col>
                    <xdr:colOff>0</xdr:colOff>
                    <xdr:row>0</xdr:row>
                    <xdr:rowOff>361950</xdr:rowOff>
                  </from>
                  <to>
                    <xdr:col>7</xdr:col>
                    <xdr:colOff>0</xdr:colOff>
                    <xdr:row>2</xdr:row>
                    <xdr:rowOff>9525</xdr:rowOff>
                  </to>
                </anchor>
              </controlPr>
            </control>
          </mc:Choice>
        </mc:AlternateContent>
        <mc:AlternateContent xmlns:mc="http://schemas.openxmlformats.org/markup-compatibility/2006">
          <mc:Choice Requires="x14">
            <control shapeId="14338" r:id="rId5" name="Button 2">
              <controlPr defaultSize="0" autoFill="0" autoLine="0" autoPict="0" macro="[0]!Sheet1.CopyNewProcedure">
                <anchor moveWithCells="1" sizeWithCells="1">
                  <from>
                    <xdr:col>0</xdr:col>
                    <xdr:colOff>180975</xdr:colOff>
                    <xdr:row>19</xdr:row>
                    <xdr:rowOff>57150</xdr:rowOff>
                  </from>
                  <to>
                    <xdr:col>1</xdr:col>
                    <xdr:colOff>809625</xdr:colOff>
                    <xdr:row>22</xdr:row>
                    <xdr:rowOff>0</xdr:rowOff>
                  </to>
                </anchor>
              </controlPr>
            </control>
          </mc:Choice>
        </mc:AlternateContent>
        <mc:AlternateContent xmlns:mc="http://schemas.openxmlformats.org/markup-compatibility/2006">
          <mc:Choice Requires="x14">
            <control shapeId="14337" r:id="rId6" name="Button 1">
              <controlPr defaultSize="0" autoFill="0" autoLine="0" autoPict="0" macro="[0]!Sheet1.deleteProcedure">
                <anchor moveWithCells="1" sizeWithCells="1">
                  <from>
                    <xdr:col>6</xdr:col>
                    <xdr:colOff>0</xdr:colOff>
                    <xdr:row>9</xdr:row>
                    <xdr:rowOff>0</xdr:rowOff>
                  </from>
                  <to>
                    <xdr:col>7</xdr:col>
                    <xdr:colOff>0</xdr:colOff>
                    <xdr:row>10</xdr:row>
                    <xdr:rowOff>0</xdr:rowOff>
                  </to>
                </anchor>
              </controlPr>
            </control>
          </mc:Choice>
        </mc:AlternateContent>
      </controls>
    </mc:Choice>
  </mc:AlternateContent>
  <tableParts count="1">
    <tablePart r:id="rId7"/>
  </tableParts>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400-00000A000000}">
          <x14:formula1>
            <xm:f>'Informacion '!$S$3:$S$7</xm:f>
          </x14:formula1>
          <xm:sqref>C2</xm:sqref>
        </x14:dataValidation>
        <x14:dataValidation type="list" allowBlank="1" showInputMessage="1" showErrorMessage="1" xr:uid="{00000000-0002-0000-0400-00000B000000}">
          <x14:formula1>
            <xm:f>'Informacion '!$L$3:$L$17</xm:f>
          </x14:formula1>
          <xm:sqref>D2</xm:sqref>
        </x14:dataValidation>
        <x14:dataValidation type="list" allowBlank="1" showInputMessage="1" showErrorMessage="1" xr:uid="{00000000-0002-0000-0400-00000C000000}">
          <x14:formula1>
            <xm:f>'Informacion '!$N$3:$N$5</xm:f>
          </x14:formula1>
          <xm:sqref>E2</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C267AE6B34C6F847B0AEF480935CC52C" ma:contentTypeVersion="0" ma:contentTypeDescription="Crear nuevo documento." ma:contentTypeScope="" ma:versionID="80c0da8acd849f60181200db1e0cd917">
  <xsd:schema xmlns:xsd="http://www.w3.org/2001/XMLSchema" xmlns:p="http://schemas.microsoft.com/office/2006/metadata/properties" targetNamespace="http://schemas.microsoft.com/office/2006/metadata/properties" ma:root="true" ma:fieldsID="b004d877ca112f136821ba8115f64728">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ma:readOnly="true"/>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p:properties xmlns:p="http://schemas.microsoft.com/office/2006/metadata/properties" xmlns:xsi="http://www.w3.org/2001/XMLSchema-instanc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F8FCA8B-46F4-442F-B7C8-CBECD7B7BC1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6A7678EF-896C-42FF-83BC-44B580AAD303}">
  <ds:schemaRefs>
    <ds:schemaRef ds:uri="http://schemas.openxmlformats.org/package/2006/metadata/core-properties"/>
    <ds:schemaRef ds:uri="http://schemas.microsoft.com/office/2006/documentManagement/types"/>
    <ds:schemaRef ds:uri="http://purl.org/dc/elements/1.1/"/>
    <ds:schemaRef ds:uri="http://schemas.microsoft.com/office/2006/metadata/properties"/>
    <ds:schemaRef ds:uri="http://purl.org/dc/terms/"/>
    <ds:schemaRef ds:uri="http://www.w3.org/XML/1998/namespace"/>
    <ds:schemaRef ds:uri="http://purl.org/dc/dcmitype/"/>
  </ds:schemaRefs>
</ds:datastoreItem>
</file>

<file path=customXml/itemProps3.xml><?xml version="1.0" encoding="utf-8"?>
<ds:datastoreItem xmlns:ds="http://schemas.openxmlformats.org/officeDocument/2006/customXml" ds:itemID="{47C5504C-B0AE-4EB1-B554-497AA7F618D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Hojas de cálculo</vt:lpstr>
      </vt:variant>
      <vt:variant>
        <vt:i4>5</vt:i4>
      </vt:variant>
      <vt:variant>
        <vt:lpstr>Rangos con nombre</vt:lpstr>
      </vt:variant>
      <vt:variant>
        <vt:i4>50</vt:i4>
      </vt:variant>
    </vt:vector>
  </HeadingPairs>
  <TitlesOfParts>
    <vt:vector size="55" baseType="lpstr">
      <vt:lpstr>RESUMEN</vt:lpstr>
      <vt:lpstr>PACC</vt:lpstr>
      <vt:lpstr>Informacion </vt:lpstr>
      <vt:lpstr>UNSPSC</vt:lpstr>
      <vt:lpstr>ProcedureTemplate</vt:lpstr>
      <vt:lpstr>PACC!Área_de_impresión</vt:lpstr>
      <vt:lpstr>Bienes</vt:lpstr>
      <vt:lpstr>Concesiones</vt:lpstr>
      <vt:lpstr>ConsultoriaServicios</vt:lpstr>
      <vt:lpstr>DistritoList</vt:lpstr>
      <vt:lpstr>MIPYMEList</vt:lpstr>
      <vt:lpstr>MIPYMEMujer</vt:lpstr>
      <vt:lpstr>MIPYMENo</vt:lpstr>
      <vt:lpstr>MIPYMEOculto</vt:lpstr>
      <vt:lpstr>MIPYMESí</vt:lpstr>
      <vt:lpstr>ModCM</vt:lpstr>
      <vt:lpstr>ModCP</vt:lpstr>
      <vt:lpstr>ModCU</vt:lpstr>
      <vt:lpstr>ModE1508</vt:lpstr>
      <vt:lpstr>ModE40</vt:lpstr>
      <vt:lpstr>ModEBienes</vt:lpstr>
      <vt:lpstr>ModEConstruccion</vt:lpstr>
      <vt:lpstr>ModEObras</vt:lpstr>
      <vt:lpstr>ModEProveedor</vt:lpstr>
      <vt:lpstr>ModEPublicidad</vt:lpstr>
      <vt:lpstr>ModLI</vt:lpstr>
      <vt:lpstr>ModLP</vt:lpstr>
      <vt:lpstr>ModLR</vt:lpstr>
      <vt:lpstr>ModSI</vt:lpstr>
      <vt:lpstr>ModSO</vt:lpstr>
      <vt:lpstr>MunicipioColumn</vt:lpstr>
      <vt:lpstr>MunicipioList</vt:lpstr>
      <vt:lpstr>MunicipioStart</vt:lpstr>
      <vt:lpstr>ObjetoContratacion</vt:lpstr>
      <vt:lpstr>ObjetoContratacionList</vt:lpstr>
      <vt:lpstr>ObjetoContratacionOculto</vt:lpstr>
      <vt:lpstr>Obras</vt:lpstr>
      <vt:lpstr>ProcedimientoOculto</vt:lpstr>
      <vt:lpstr>ProcedureTemplateRange</vt:lpstr>
      <vt:lpstr>ProvinciaColumn</vt:lpstr>
      <vt:lpstr>ProvinciaList</vt:lpstr>
      <vt:lpstr>ProvinciaStart</vt:lpstr>
      <vt:lpstr>RegionColumn</vt:lpstr>
      <vt:lpstr>RegionList</vt:lpstr>
      <vt:lpstr>RegionStart</vt:lpstr>
      <vt:lpstr>Servicios</vt:lpstr>
      <vt:lpstr>ServiciosConsultoria</vt:lpstr>
      <vt:lpstr>TiposProcedimientoList</vt:lpstr>
      <vt:lpstr>TotalEstArea</vt:lpstr>
      <vt:lpstr>TotalEstColumnName</vt:lpstr>
      <vt:lpstr>TotalEstColumnValue</vt:lpstr>
      <vt:lpstr>TotalEstLabel</vt:lpstr>
      <vt:lpstr>UnidadesList</vt:lpstr>
      <vt:lpstr>UNSPSCCode</vt:lpstr>
      <vt:lpstr>UNSPSCDes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David Furtado Viana</dc:creator>
  <cp:keywords/>
  <dc:description/>
  <cp:lastModifiedBy>Angela Comas</cp:lastModifiedBy>
  <dcterms:created xsi:type="dcterms:W3CDTF">2014-09-22T13:14:27Z</dcterms:created>
  <dcterms:modified xsi:type="dcterms:W3CDTF">2023-03-31T17:27:19Z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0x010100C267AE6B34C6F847B0AEF480935CC52C</vt:lpwstr>
  </property>
</Properties>
</file>