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Noviembre/"/>
    </mc:Choice>
  </mc:AlternateContent>
  <xr:revisionPtr revIDLastSave="0" documentId="8_{1C387C66-A3A4-4722-A20F-85AAE4D24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9" i="3" l="1"/>
  <c r="P70" i="3"/>
  <c r="P64" i="3"/>
  <c r="P65" i="3"/>
  <c r="P66" i="3"/>
  <c r="P67" i="3"/>
  <c r="P68" i="3"/>
  <c r="P63" i="3"/>
  <c r="P62" i="3" s="1"/>
  <c r="F62" i="3"/>
  <c r="G62" i="3"/>
  <c r="H62" i="3"/>
  <c r="I62" i="3"/>
  <c r="J62" i="3"/>
  <c r="K62" i="3"/>
  <c r="L62" i="3"/>
  <c r="M62" i="3"/>
  <c r="N62" i="3"/>
  <c r="N19" i="3" s="1"/>
  <c r="O62" i="3"/>
  <c r="D62" i="3"/>
  <c r="E62" i="3"/>
  <c r="D46" i="3"/>
  <c r="E46" i="3"/>
  <c r="G46" i="3"/>
  <c r="H46" i="3"/>
  <c r="I46" i="3"/>
  <c r="K46" i="3"/>
  <c r="L46" i="3"/>
  <c r="M46" i="3"/>
  <c r="N46" i="3"/>
  <c r="O46" i="3"/>
  <c r="D80" i="3"/>
  <c r="D77" i="3"/>
  <c r="C80" i="3"/>
  <c r="C77" i="3"/>
  <c r="D72" i="3"/>
  <c r="C72" i="3"/>
  <c r="D20" i="3"/>
  <c r="C46" i="3"/>
  <c r="D36" i="3"/>
  <c r="D26" i="3"/>
  <c r="O80" i="3"/>
  <c r="N80" i="3"/>
  <c r="O77" i="3"/>
  <c r="N77" i="3"/>
  <c r="O72" i="3"/>
  <c r="N72" i="3"/>
  <c r="P45" i="3"/>
  <c r="P37" i="3"/>
  <c r="O36" i="3"/>
  <c r="P35" i="3"/>
  <c r="P34" i="3"/>
  <c r="P33" i="3"/>
  <c r="P32" i="3"/>
  <c r="P31" i="3"/>
  <c r="P30" i="3"/>
  <c r="P29" i="3"/>
  <c r="P28" i="3"/>
  <c r="P27" i="3"/>
  <c r="O26" i="3"/>
  <c r="P25" i="3"/>
  <c r="P22" i="3"/>
  <c r="P21" i="3"/>
  <c r="O20" i="3"/>
  <c r="N20" i="3"/>
  <c r="P60" i="3"/>
  <c r="P47" i="3"/>
  <c r="N36" i="3"/>
  <c r="N26" i="3"/>
  <c r="M26" i="3"/>
  <c r="P52" i="3"/>
  <c r="P51" i="3"/>
  <c r="P50" i="3"/>
  <c r="P49" i="3"/>
  <c r="P48" i="3"/>
  <c r="P44" i="3"/>
  <c r="P43" i="3"/>
  <c r="P42" i="3"/>
  <c r="P41" i="3"/>
  <c r="P40" i="3"/>
  <c r="P39" i="3"/>
  <c r="P38" i="3"/>
  <c r="M80" i="3"/>
  <c r="L80" i="3"/>
  <c r="M77" i="3"/>
  <c r="L77" i="3"/>
  <c r="M72" i="3"/>
  <c r="L72" i="3"/>
  <c r="M36" i="3"/>
  <c r="M20" i="3"/>
  <c r="P71" i="3"/>
  <c r="P59" i="3"/>
  <c r="P58" i="3"/>
  <c r="P57" i="3"/>
  <c r="P56" i="3"/>
  <c r="P55" i="3"/>
  <c r="G19" i="3" l="1"/>
  <c r="M19" i="3"/>
  <c r="L19" i="3"/>
  <c r="O19" i="3"/>
  <c r="K19" i="3"/>
  <c r="I19" i="3"/>
  <c r="H19" i="3"/>
  <c r="O84" i="3"/>
  <c r="O99" i="3" s="1"/>
  <c r="N84" i="3"/>
  <c r="N99" i="3" s="1"/>
  <c r="P36" i="3"/>
  <c r="P26" i="3"/>
  <c r="M84" i="3"/>
  <c r="M99" i="3" s="1"/>
  <c r="L20" i="3"/>
  <c r="L36" i="3"/>
  <c r="L26" i="3"/>
  <c r="K80" i="3"/>
  <c r="K77" i="3"/>
  <c r="K72" i="3"/>
  <c r="K36" i="3"/>
  <c r="K26" i="3"/>
  <c r="K20" i="3"/>
  <c r="J80" i="3"/>
  <c r="J77" i="3"/>
  <c r="J72" i="3"/>
  <c r="J61" i="3"/>
  <c r="J53" i="3"/>
  <c r="J46" i="3" s="1"/>
  <c r="J19" i="3" s="1"/>
  <c r="J36" i="3"/>
  <c r="S36" i="3" s="1"/>
  <c r="J26" i="3"/>
  <c r="J20" i="3"/>
  <c r="I80" i="3"/>
  <c r="H80" i="3"/>
  <c r="I77" i="3"/>
  <c r="H77" i="3"/>
  <c r="I72" i="3"/>
  <c r="H72" i="3"/>
  <c r="I61" i="3"/>
  <c r="H61" i="3"/>
  <c r="I36" i="3"/>
  <c r="J84" i="3" l="1"/>
  <c r="J99" i="3" s="1"/>
  <c r="K84" i="3"/>
  <c r="K99" i="3" s="1"/>
  <c r="L84" i="3"/>
  <c r="L99" i="3" s="1"/>
  <c r="I26" i="3"/>
  <c r="I20" i="3"/>
  <c r="I84" i="3" l="1"/>
  <c r="I99" i="3" s="1"/>
  <c r="H36" i="3"/>
  <c r="H26" i="3"/>
  <c r="H20" i="3"/>
  <c r="P83" i="3"/>
  <c r="P82" i="3"/>
  <c r="P81" i="3"/>
  <c r="P79" i="3"/>
  <c r="P78" i="3"/>
  <c r="P76" i="3"/>
  <c r="P75" i="3"/>
  <c r="P74" i="3"/>
  <c r="P73" i="3"/>
  <c r="P24" i="3"/>
  <c r="P23" i="3"/>
  <c r="G80" i="3"/>
  <c r="F80" i="3"/>
  <c r="G77" i="3"/>
  <c r="F77" i="3"/>
  <c r="G72" i="3"/>
  <c r="F72" i="3"/>
  <c r="G36" i="3"/>
  <c r="G26" i="3"/>
  <c r="G20" i="3"/>
  <c r="F20" i="3"/>
  <c r="F26" i="3"/>
  <c r="F61" i="3"/>
  <c r="P61" i="3" s="1"/>
  <c r="P94" i="3"/>
  <c r="P92" i="3"/>
  <c r="P91" i="3"/>
  <c r="P90" i="3"/>
  <c r="P89" i="3"/>
  <c r="P88" i="3"/>
  <c r="P87" i="3"/>
  <c r="F36" i="3"/>
  <c r="P77" i="3" l="1"/>
  <c r="H84" i="3"/>
  <c r="H99" i="3" s="1"/>
  <c r="P80" i="3"/>
  <c r="P72" i="3"/>
  <c r="F53" i="3"/>
  <c r="G84" i="3"/>
  <c r="G99" i="3" s="1"/>
  <c r="P53" i="3" l="1"/>
  <c r="P46" i="3" s="1"/>
  <c r="P19" i="3" s="1"/>
  <c r="F46" i="3"/>
  <c r="F19" i="3" s="1"/>
  <c r="F84" i="3" l="1"/>
  <c r="F99" i="3" s="1"/>
  <c r="C62" i="3"/>
  <c r="C36" i="3"/>
  <c r="C26" i="3"/>
  <c r="C20" i="3"/>
  <c r="C19" i="3" l="1"/>
  <c r="C84" i="3" s="1"/>
  <c r="C99" i="3" s="1"/>
  <c r="D19" i="3"/>
  <c r="D84" i="3" s="1"/>
  <c r="D99" i="3" s="1"/>
  <c r="E80" i="3"/>
  <c r="E36" i="3"/>
  <c r="E26" i="3"/>
  <c r="E20" i="3"/>
  <c r="E72" i="3"/>
  <c r="E77" i="3"/>
  <c r="E19" i="3" l="1"/>
  <c r="E84" i="3" l="1"/>
  <c r="E99" i="3" s="1"/>
  <c r="P20" i="3" l="1"/>
  <c r="P84" i="3" l="1"/>
  <c r="P99" i="3" s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<sst xmlns="http://schemas.openxmlformats.org/spreadsheetml/2006/main" count="108" uniqueCount="108">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</sst>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1114426</xdr:colOff>
      <xdr:row>0</xdr:row>
      <xdr:rowOff>0</xdr:rowOff>
    </xdr:from>
    <xdr:to>
      <xdr:col>12</xdr:col>
      <xdr:colOff>93024</xdr:colOff>
      <xdr:row>9</xdr:row>
      <xdr:rowOff>82550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43701" y="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1406525</xdr:colOff>
      <xdr:row>105</xdr:row>
      <xdr:rowOff>69850</xdr:rowOff>
    </xdr:from>
    <xdr:to>
      <xdr:col>11</xdr:col>
      <xdr:colOff>268299</xdr:colOff>
      <xdr:row>116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8016200"/>
          <a:ext cx="7089766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C117"/>
  <sheetViews>
    <sheetView showGridLines="0" tabSelected="1" view="pageBreakPreview" topLeftCell="A78" zoomScale="77" zoomScaleNormal="100" zoomScaleSheetLayoutView="77" workbookViewId="0">
      <selection activeCell="R96" sqref="R96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2" spans="1:18" x14ac:dyDescent="0.25">
      <c r="A2" t="s">
        <v>79</v>
      </c>
    </row>
    <row r="11" spans="1:18" ht="18.75" x14ac:dyDescent="0.3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1"/>
    </row>
    <row r="12" spans="1:18" ht="18.75" customHeight="1" x14ac:dyDescent="0.25">
      <c r="A12" s="88" t="s">
        <v>80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2"/>
    </row>
    <row r="13" spans="1:18" ht="18.75" x14ac:dyDescent="0.25">
      <c r="A13" s="88" t="s">
        <v>97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2"/>
    </row>
    <row r="14" spans="1:18" ht="15.75" customHeight="1" x14ac:dyDescent="0.25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2"/>
    </row>
    <row r="15" spans="1:18" ht="15.75" thickBot="1" x14ac:dyDescent="0.3">
      <c r="A15" s="90" t="s">
        <v>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2"/>
    </row>
    <row r="16" spans="1:18" ht="15" customHeight="1" thickBot="1" x14ac:dyDescent="0.3">
      <c r="A16" s="13"/>
      <c r="B16" s="13"/>
      <c r="C16" s="13"/>
      <c r="D16" s="13"/>
      <c r="E16" s="85" t="s">
        <v>95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7"/>
      <c r="R16" s="2"/>
    </row>
    <row r="17" spans="1:29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84</v>
      </c>
      <c r="AB17" s="5"/>
      <c r="AC17" s="5"/>
    </row>
    <row r="18" spans="1:29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 thickBot="1" x14ac:dyDescent="0.3">
      <c r="A19" s="18" t="s">
        <v>3</v>
      </c>
      <c r="B19" s="41"/>
      <c r="C19" s="59">
        <f>+C20+C26+C36+C46+C62+C72</f>
        <v>253461144</v>
      </c>
      <c r="D19" s="59">
        <f>+D20+D26+D36+D46+D62+D72</f>
        <v>301676157</v>
      </c>
      <c r="E19" s="60">
        <f t="shared" ref="E19:P19" si="0">+E20+E26+E36+E46+E62+E72</f>
        <v>12475179.949999999</v>
      </c>
      <c r="F19" s="60">
        <f t="shared" si="0"/>
        <v>13279621.379999999</v>
      </c>
      <c r="G19" s="60">
        <f t="shared" si="0"/>
        <v>24241985.440000001</v>
      </c>
      <c r="H19" s="60">
        <f t="shared" si="0"/>
        <v>23932462.16</v>
      </c>
      <c r="I19" s="60">
        <f t="shared" si="0"/>
        <v>15165887.059999999</v>
      </c>
      <c r="J19" s="60">
        <f t="shared" si="0"/>
        <v>17879017.040000003</v>
      </c>
      <c r="K19" s="60">
        <f t="shared" si="0"/>
        <v>15090097.000000002</v>
      </c>
      <c r="L19" s="60">
        <f t="shared" si="0"/>
        <v>18986010.449999999</v>
      </c>
      <c r="M19" s="60">
        <f t="shared" si="0"/>
        <v>17150956.25</v>
      </c>
      <c r="N19" s="60">
        <f t="shared" si="0"/>
        <v>32399476.48</v>
      </c>
      <c r="O19" s="60">
        <f t="shared" si="0"/>
        <v>31344106.859999999</v>
      </c>
      <c r="P19" s="60">
        <f t="shared" si="0"/>
        <v>221944800.06999996</v>
      </c>
      <c r="Q19" s="5"/>
      <c r="R19" s="5"/>
      <c r="T19" s="4"/>
    </row>
    <row r="20" spans="1:29" ht="27" customHeight="1" thickBot="1" x14ac:dyDescent="0.3">
      <c r="A20" s="19" t="s">
        <v>91</v>
      </c>
      <c r="B20" s="32"/>
      <c r="C20" s="49">
        <f>+C21+C22+C23+C24+C25</f>
        <v>184286572</v>
      </c>
      <c r="D20" s="49">
        <f>+D21+D22+D23+D24+D25</f>
        <v>199296572</v>
      </c>
      <c r="E20" s="62">
        <f t="shared" ref="E20:P20" si="1">SUM(E21:E25)</f>
        <v>11500800</v>
      </c>
      <c r="F20" s="62">
        <f t="shared" si="1"/>
        <v>11692855.18</v>
      </c>
      <c r="G20" s="62">
        <f t="shared" si="1"/>
        <v>11637009.85</v>
      </c>
      <c r="H20" s="62">
        <f t="shared" si="1"/>
        <v>20270694.899999999</v>
      </c>
      <c r="I20" s="62">
        <f t="shared" si="1"/>
        <v>12159920.629999999</v>
      </c>
      <c r="J20" s="62">
        <f t="shared" si="1"/>
        <v>12078259.880000001</v>
      </c>
      <c r="K20" s="62">
        <f t="shared" si="1"/>
        <v>13903654.960000001</v>
      </c>
      <c r="L20" s="62">
        <f t="shared" si="1"/>
        <v>13927034.789999999</v>
      </c>
      <c r="M20" s="62">
        <f t="shared" si="1"/>
        <v>14163263.890000001</v>
      </c>
      <c r="N20" s="62">
        <f t="shared" si="1"/>
        <v>24963087.539999999</v>
      </c>
      <c r="O20" s="62">
        <f t="shared" si="1"/>
        <v>25306872.640000001</v>
      </c>
      <c r="P20" s="62">
        <f t="shared" si="1"/>
        <v>171603454.25999999</v>
      </c>
      <c r="R20" s="11"/>
      <c r="T20" s="4"/>
    </row>
    <row r="21" spans="1:29" x14ac:dyDescent="0.25">
      <c r="A21" s="20" t="s">
        <v>4</v>
      </c>
      <c r="B21" s="32"/>
      <c r="C21" s="50">
        <v>135209000</v>
      </c>
      <c r="D21" s="50">
        <v>148233345</v>
      </c>
      <c r="E21" s="61">
        <v>9866500</v>
      </c>
      <c r="F21" s="61">
        <v>10044306.41</v>
      </c>
      <c r="G21" s="61">
        <v>9990724.2799999993</v>
      </c>
      <c r="H21" s="61">
        <v>9798500</v>
      </c>
      <c r="I21" s="61">
        <v>9762500</v>
      </c>
      <c r="J21" s="61">
        <v>10302751.73</v>
      </c>
      <c r="K21" s="61">
        <v>11932666.67</v>
      </c>
      <c r="L21" s="61">
        <v>11971579.609999999</v>
      </c>
      <c r="M21" s="61">
        <v>12159110.060000001</v>
      </c>
      <c r="N21" s="61">
        <v>12153842.640000001</v>
      </c>
      <c r="O21" s="61">
        <v>23032616.649999999</v>
      </c>
      <c r="P21" s="54">
        <f>SUM(E21:O21)</f>
        <v>131015098.05000001</v>
      </c>
    </row>
    <row r="22" spans="1:29" x14ac:dyDescent="0.25">
      <c r="A22" s="20" t="s">
        <v>5</v>
      </c>
      <c r="C22" s="48">
        <v>27956000</v>
      </c>
      <c r="D22" s="48">
        <v>28464305</v>
      </c>
      <c r="E22" s="55">
        <v>153233.32999999999</v>
      </c>
      <c r="F22" s="55">
        <v>142500</v>
      </c>
      <c r="G22" s="55">
        <v>154000</v>
      </c>
      <c r="H22" s="55">
        <v>8995664.9299999997</v>
      </c>
      <c r="I22" s="55">
        <v>925902.77</v>
      </c>
      <c r="J22" s="55">
        <v>239000</v>
      </c>
      <c r="K22" s="55">
        <v>181500</v>
      </c>
      <c r="L22" s="55">
        <v>185000</v>
      </c>
      <c r="M22" s="55">
        <v>185000</v>
      </c>
      <c r="N22" s="55">
        <v>10989097.220000001</v>
      </c>
      <c r="O22" s="55">
        <v>473311.1</v>
      </c>
      <c r="P22" s="54">
        <f>SUM(E22:O22)</f>
        <v>22624209.350000001</v>
      </c>
    </row>
    <row r="23" spans="1:29" ht="18.75" customHeight="1" x14ac:dyDescent="0.25">
      <c r="A23" s="22" t="s">
        <v>6</v>
      </c>
      <c r="C23" s="48">
        <v>0</v>
      </c>
      <c r="D23" s="48">
        <v>0</v>
      </c>
      <c r="E23" s="55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4">
        <f>SUM(E23:G23)</f>
        <v>0</v>
      </c>
    </row>
    <row r="24" spans="1:29" s="12" customFormat="1" ht="18" customHeight="1" x14ac:dyDescent="0.25">
      <c r="A24" s="23" t="s">
        <v>7</v>
      </c>
      <c r="C24" s="48">
        <v>135000</v>
      </c>
      <c r="D24" s="48">
        <v>135000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4">
        <f>SUM(E24:G24)</f>
        <v>0</v>
      </c>
    </row>
    <row r="25" spans="1:29" ht="15.75" thickBot="1" x14ac:dyDescent="0.3">
      <c r="A25" s="24" t="s">
        <v>8</v>
      </c>
      <c r="B25" s="21"/>
      <c r="C25" s="64">
        <v>20986572</v>
      </c>
      <c r="D25" s="64">
        <v>22463922</v>
      </c>
      <c r="E25" s="9">
        <v>1481066.67</v>
      </c>
      <c r="F25" s="82">
        <v>1506048.77</v>
      </c>
      <c r="G25" s="82">
        <v>1492285.57</v>
      </c>
      <c r="H25" s="82">
        <v>1476529.97</v>
      </c>
      <c r="I25" s="82">
        <v>1471517.86</v>
      </c>
      <c r="J25" s="82">
        <v>1536508.15</v>
      </c>
      <c r="K25" s="82">
        <v>1789488.29</v>
      </c>
      <c r="L25" s="82">
        <v>1770455.18</v>
      </c>
      <c r="M25" s="82">
        <v>1819153.83</v>
      </c>
      <c r="N25" s="82">
        <v>1820147.68</v>
      </c>
      <c r="O25" s="82">
        <v>1800944.89</v>
      </c>
      <c r="P25" s="54">
        <f>SUM(E25:O25)</f>
        <v>17964146.859999999</v>
      </c>
    </row>
    <row r="26" spans="1:29" ht="15.75" thickBot="1" x14ac:dyDescent="0.3">
      <c r="A26" s="19" t="s">
        <v>9</v>
      </c>
      <c r="B26" s="21"/>
      <c r="C26" s="49">
        <f>SUM(C27:C35)</f>
        <v>47260359</v>
      </c>
      <c r="D26" s="49">
        <f>SUM(D27:D35)</f>
        <v>88965372</v>
      </c>
      <c r="E26" s="81">
        <f t="shared" ref="E26:L26" si="2">SUM(E27:E35)</f>
        <v>974379.95</v>
      </c>
      <c r="F26" s="81">
        <f t="shared" si="2"/>
        <v>1582386.2000000002</v>
      </c>
      <c r="G26" s="81">
        <f t="shared" si="2"/>
        <v>11899207.539999999</v>
      </c>
      <c r="H26" s="81">
        <f t="shared" si="2"/>
        <v>3108938.5900000003</v>
      </c>
      <c r="I26" s="81">
        <f t="shared" si="2"/>
        <v>2813398.69</v>
      </c>
      <c r="J26" s="81">
        <f t="shared" si="2"/>
        <v>2290273.9699999997</v>
      </c>
      <c r="K26" s="81">
        <f t="shared" si="2"/>
        <v>897001.57</v>
      </c>
      <c r="L26" s="81">
        <f t="shared" si="2"/>
        <v>4766011.1900000004</v>
      </c>
      <c r="M26" s="81">
        <f>SUM(M27:M35)</f>
        <v>2436458.36</v>
      </c>
      <c r="N26" s="81">
        <f>SUM(N27:N35)</f>
        <v>6287194.71</v>
      </c>
      <c r="O26" s="81">
        <f>SUM(O27:O35)</f>
        <v>4898003.7</v>
      </c>
      <c r="P26" s="63">
        <f>SUM(P27:P35)</f>
        <v>41953254.469999984</v>
      </c>
      <c r="R26" s="11"/>
    </row>
    <row r="27" spans="1:29" x14ac:dyDescent="0.25">
      <c r="A27" s="20" t="s">
        <v>10</v>
      </c>
      <c r="B27" s="21"/>
      <c r="C27" s="50">
        <v>8613000</v>
      </c>
      <c r="D27" s="50">
        <v>6753000</v>
      </c>
      <c r="E27" s="37">
        <v>587208.77</v>
      </c>
      <c r="F27" s="37">
        <v>367478.44</v>
      </c>
      <c r="G27" s="37">
        <v>850969.13</v>
      </c>
      <c r="H27" s="37">
        <v>662944.28</v>
      </c>
      <c r="I27" s="37">
        <v>651725.09</v>
      </c>
      <c r="J27" s="37">
        <v>670489.30000000005</v>
      </c>
      <c r="K27" s="37">
        <v>45826.55</v>
      </c>
      <c r="L27" s="37">
        <v>693437.58</v>
      </c>
      <c r="M27" s="37">
        <v>1304015.69</v>
      </c>
      <c r="N27" s="37">
        <v>50995.03</v>
      </c>
      <c r="O27" s="37">
        <v>724976.84</v>
      </c>
      <c r="P27" s="54">
        <f t="shared" ref="P27:P35" si="3">SUM(E27:O27)</f>
        <v>6610066.7000000002</v>
      </c>
    </row>
    <row r="28" spans="1:29" x14ac:dyDescent="0.25">
      <c r="A28" s="22" t="s">
        <v>11</v>
      </c>
      <c r="B28" s="21"/>
      <c r="C28" s="48">
        <v>4635072</v>
      </c>
      <c r="D28" s="48">
        <v>8715072</v>
      </c>
      <c r="E28" s="55">
        <v>0</v>
      </c>
      <c r="F28" s="55">
        <v>335237.88</v>
      </c>
      <c r="G28" s="55">
        <v>724384.02</v>
      </c>
      <c r="H28" s="55">
        <v>205499.75</v>
      </c>
      <c r="I28" s="55">
        <v>230148.09</v>
      </c>
      <c r="J28" s="55">
        <v>0</v>
      </c>
      <c r="K28" s="55"/>
      <c r="L28" s="55">
        <v>247400.76</v>
      </c>
      <c r="M28" s="55">
        <v>11902.02</v>
      </c>
      <c r="N28" s="55">
        <v>1025106.02</v>
      </c>
      <c r="O28" s="55">
        <v>1407674.46</v>
      </c>
      <c r="P28" s="54">
        <f t="shared" si="3"/>
        <v>4187353</v>
      </c>
    </row>
    <row r="29" spans="1:29" x14ac:dyDescent="0.25">
      <c r="A29" s="20" t="s">
        <v>12</v>
      </c>
      <c r="B29" s="21"/>
      <c r="C29" s="48">
        <v>3943348</v>
      </c>
      <c r="D29" s="48">
        <v>3043348</v>
      </c>
      <c r="E29" s="55">
        <v>66600</v>
      </c>
      <c r="F29" s="55">
        <v>0</v>
      </c>
      <c r="G29" s="55">
        <v>57814.42</v>
      </c>
      <c r="H29" s="55">
        <v>72900</v>
      </c>
      <c r="I29" s="55">
        <v>31004.16</v>
      </c>
      <c r="J29" s="55">
        <v>34300</v>
      </c>
      <c r="K29" s="55">
        <v>284597.5</v>
      </c>
      <c r="L29" s="55">
        <v>73826</v>
      </c>
      <c r="M29" s="55">
        <v>22000</v>
      </c>
      <c r="N29" s="55">
        <v>1188435.0900000001</v>
      </c>
      <c r="O29" s="55">
        <v>317719.34999999998</v>
      </c>
      <c r="P29" s="54">
        <f t="shared" si="3"/>
        <v>2149196.52</v>
      </c>
    </row>
    <row r="30" spans="1:29" ht="18" customHeight="1" x14ac:dyDescent="0.25">
      <c r="A30" s="20" t="s">
        <v>13</v>
      </c>
      <c r="B30" s="21"/>
      <c r="C30" s="48">
        <v>2607704</v>
      </c>
      <c r="D30" s="48">
        <v>2347704</v>
      </c>
      <c r="E30" s="55">
        <v>0</v>
      </c>
      <c r="F30" s="55"/>
      <c r="G30" s="55">
        <v>128241.06</v>
      </c>
      <c r="H30" s="55">
        <v>0</v>
      </c>
      <c r="I30" s="55">
        <v>0</v>
      </c>
      <c r="J30" s="55">
        <v>0</v>
      </c>
      <c r="K30" s="55"/>
      <c r="L30" s="55">
        <v>150089.87</v>
      </c>
      <c r="M30" s="55">
        <v>0</v>
      </c>
      <c r="N30" s="55">
        <v>1035530.47</v>
      </c>
      <c r="O30" s="55">
        <v>360175.38</v>
      </c>
      <c r="P30" s="54">
        <f t="shared" si="3"/>
        <v>1674036.7799999998</v>
      </c>
    </row>
    <row r="31" spans="1:29" x14ac:dyDescent="0.25">
      <c r="A31" s="20" t="s">
        <v>14</v>
      </c>
      <c r="B31" s="21"/>
      <c r="C31" s="48">
        <v>4625272</v>
      </c>
      <c r="D31" s="48">
        <v>4560272</v>
      </c>
      <c r="E31" s="55"/>
      <c r="F31" s="55"/>
      <c r="G31" s="55">
        <v>94397.64</v>
      </c>
      <c r="H31" s="55">
        <v>15732.94</v>
      </c>
      <c r="I31" s="55">
        <v>15732.94</v>
      </c>
      <c r="J31" s="55">
        <v>108664.7</v>
      </c>
      <c r="K31" s="55">
        <v>15732.94</v>
      </c>
      <c r="L31" s="55">
        <v>502420</v>
      </c>
      <c r="M31" s="55">
        <v>94070.82</v>
      </c>
      <c r="N31" s="55">
        <v>1040965.84</v>
      </c>
      <c r="O31" s="55">
        <v>1172860.55</v>
      </c>
      <c r="P31" s="54">
        <f t="shared" si="3"/>
        <v>3060578.37</v>
      </c>
    </row>
    <row r="32" spans="1:29" x14ac:dyDescent="0.25">
      <c r="A32" s="20" t="s">
        <v>15</v>
      </c>
      <c r="B32" s="21"/>
      <c r="C32" s="48">
        <v>2850000</v>
      </c>
      <c r="D32" s="48">
        <v>2250000</v>
      </c>
      <c r="E32" s="55">
        <v>74492</v>
      </c>
      <c r="F32" s="55"/>
      <c r="G32" s="55">
        <v>212412.01</v>
      </c>
      <c r="H32" s="55">
        <v>1083812.3999999999</v>
      </c>
      <c r="I32" s="55">
        <v>77134.8</v>
      </c>
      <c r="J32" s="55">
        <v>60326.1</v>
      </c>
      <c r="K32" s="55">
        <v>75629</v>
      </c>
      <c r="L32" s="55">
        <v>101729.59</v>
      </c>
      <c r="M32" s="55">
        <v>80215.8</v>
      </c>
      <c r="N32" s="55">
        <v>96455</v>
      </c>
      <c r="O32" s="55">
        <v>3408</v>
      </c>
      <c r="P32" s="54">
        <f t="shared" si="3"/>
        <v>1865614.7000000002</v>
      </c>
    </row>
    <row r="33" spans="1:19" ht="45" x14ac:dyDescent="0.25">
      <c r="A33" s="20" t="s">
        <v>16</v>
      </c>
      <c r="B33" s="21"/>
      <c r="C33" s="48">
        <v>2724000</v>
      </c>
      <c r="D33" s="48">
        <v>1824000</v>
      </c>
      <c r="E33" s="55">
        <v>15000</v>
      </c>
      <c r="F33" s="55">
        <v>15000</v>
      </c>
      <c r="G33" s="55">
        <v>71480.12</v>
      </c>
      <c r="H33" s="55">
        <v>121200</v>
      </c>
      <c r="I33" s="55">
        <v>324396</v>
      </c>
      <c r="J33" s="55">
        <v>298339.88</v>
      </c>
      <c r="K33" s="55">
        <v>0</v>
      </c>
      <c r="L33" s="55">
        <v>45000</v>
      </c>
      <c r="M33" s="55">
        <v>15000</v>
      </c>
      <c r="N33" s="55">
        <v>15000</v>
      </c>
      <c r="O33" s="55">
        <v>184834.81</v>
      </c>
      <c r="P33" s="54">
        <f t="shared" si="3"/>
        <v>1105250.81</v>
      </c>
    </row>
    <row r="34" spans="1:19" ht="30" x14ac:dyDescent="0.25">
      <c r="A34" s="20" t="s">
        <v>17</v>
      </c>
      <c r="B34" s="21"/>
      <c r="C34" s="48">
        <v>7920653</v>
      </c>
      <c r="D34" s="48">
        <v>48130666</v>
      </c>
      <c r="E34" s="55">
        <v>231079.18</v>
      </c>
      <c r="F34" s="55">
        <v>242097.16</v>
      </c>
      <c r="G34" s="55">
        <v>9331180.0199999996</v>
      </c>
      <c r="H34" s="55">
        <v>653973.87</v>
      </c>
      <c r="I34" s="55">
        <v>1020426.21</v>
      </c>
      <c r="J34" s="55">
        <v>619569.59</v>
      </c>
      <c r="K34" s="55">
        <v>228626.84</v>
      </c>
      <c r="L34" s="55">
        <v>1541500.09</v>
      </c>
      <c r="M34" s="55">
        <v>446274.43</v>
      </c>
      <c r="N34" s="55">
        <v>1002494.56</v>
      </c>
      <c r="O34" s="55">
        <v>-610272.99</v>
      </c>
      <c r="P34" s="54">
        <f t="shared" si="3"/>
        <v>14706948.959999997</v>
      </c>
    </row>
    <row r="35" spans="1:19" ht="15.75" thickBot="1" x14ac:dyDescent="0.3">
      <c r="A35" s="22" t="s">
        <v>18</v>
      </c>
      <c r="B35" s="21"/>
      <c r="C35" s="56">
        <v>9341310</v>
      </c>
      <c r="D35" s="56">
        <v>11341310</v>
      </c>
      <c r="E35" s="42">
        <v>0</v>
      </c>
      <c r="F35" s="42">
        <v>622572.72</v>
      </c>
      <c r="G35" s="42">
        <v>428329.12</v>
      </c>
      <c r="H35" s="42">
        <v>292875.34999999998</v>
      </c>
      <c r="I35" s="42">
        <v>462831.4</v>
      </c>
      <c r="J35" s="42">
        <v>498584.4</v>
      </c>
      <c r="K35" s="42">
        <v>246588.74</v>
      </c>
      <c r="L35" s="42">
        <v>1410607.3</v>
      </c>
      <c r="M35" s="42">
        <v>462979.6</v>
      </c>
      <c r="N35" s="42">
        <v>832212.7</v>
      </c>
      <c r="O35" s="42">
        <v>1336627.3</v>
      </c>
      <c r="P35" s="54">
        <f t="shared" si="3"/>
        <v>6594208.629999999</v>
      </c>
    </row>
    <row r="36" spans="1:19" ht="27" customHeight="1" thickBot="1" x14ac:dyDescent="0.3">
      <c r="A36" s="19" t="s">
        <v>19</v>
      </c>
      <c r="B36" s="21"/>
      <c r="C36" s="49">
        <f t="shared" ref="C36:M36" si="4">SUM(C37:C45)</f>
        <v>19037479</v>
      </c>
      <c r="D36" s="49">
        <f t="shared" si="4"/>
        <v>10219479</v>
      </c>
      <c r="E36" s="65">
        <f t="shared" si="4"/>
        <v>0</v>
      </c>
      <c r="F36" s="65">
        <f t="shared" si="4"/>
        <v>4380</v>
      </c>
      <c r="G36" s="65">
        <f t="shared" si="4"/>
        <v>264910</v>
      </c>
      <c r="H36" s="65">
        <f t="shared" si="4"/>
        <v>86162</v>
      </c>
      <c r="I36" s="65">
        <f t="shared" si="4"/>
        <v>192567.74</v>
      </c>
      <c r="J36" s="65">
        <f t="shared" si="4"/>
        <v>3007952.17</v>
      </c>
      <c r="K36" s="65">
        <f t="shared" si="4"/>
        <v>190910.47</v>
      </c>
      <c r="L36" s="65">
        <f t="shared" si="4"/>
        <v>219214.47</v>
      </c>
      <c r="M36" s="65">
        <f t="shared" si="4"/>
        <v>87072</v>
      </c>
      <c r="N36" s="65">
        <f>SUM(N37:N45)</f>
        <v>782537.31</v>
      </c>
      <c r="O36" s="65">
        <f>SUM(O37:O45)</f>
        <v>891324.66999999993</v>
      </c>
      <c r="P36" s="63">
        <f>SUM(P37:P45)</f>
        <v>5727030.8300000001</v>
      </c>
      <c r="S36" s="11">
        <f>3007952.17-J36</f>
        <v>0</v>
      </c>
    </row>
    <row r="37" spans="1:19" x14ac:dyDescent="0.25">
      <c r="A37" s="22" t="s">
        <v>20</v>
      </c>
      <c r="B37" s="21"/>
      <c r="C37" s="50">
        <v>1630000</v>
      </c>
      <c r="D37" s="35">
        <v>1055000</v>
      </c>
      <c r="E37" s="37">
        <v>0</v>
      </c>
      <c r="F37" s="37">
        <v>4380</v>
      </c>
      <c r="G37" s="37">
        <v>227976</v>
      </c>
      <c r="H37" s="37">
        <v>17840</v>
      </c>
      <c r="I37" s="37">
        <v>64900</v>
      </c>
      <c r="J37" s="37">
        <v>9720</v>
      </c>
      <c r="K37" s="37">
        <v>88120.43</v>
      </c>
      <c r="L37" s="37">
        <v>71207.92</v>
      </c>
      <c r="M37" s="37">
        <v>9900</v>
      </c>
      <c r="N37" s="37">
        <v>69180</v>
      </c>
      <c r="O37" s="37">
        <v>174037.6</v>
      </c>
      <c r="P37" s="54">
        <f>SUM(E37:O37)</f>
        <v>737261.95</v>
      </c>
    </row>
    <row r="38" spans="1:19" x14ac:dyDescent="0.25">
      <c r="A38" s="20" t="s">
        <v>21</v>
      </c>
      <c r="B38" s="21"/>
      <c r="C38" s="48">
        <v>400000</v>
      </c>
      <c r="D38" s="53">
        <v>220000</v>
      </c>
      <c r="E38" s="55">
        <v>0</v>
      </c>
      <c r="F38" s="55"/>
      <c r="G38" s="55"/>
      <c r="H38" s="55"/>
      <c r="I38" s="55">
        <v>73189.5</v>
      </c>
      <c r="J38" s="55"/>
      <c r="K38" s="55"/>
      <c r="L38" s="55"/>
      <c r="M38" s="55">
        <v>77172</v>
      </c>
      <c r="N38" s="55">
        <v>0</v>
      </c>
      <c r="O38" s="55">
        <v>0</v>
      </c>
      <c r="P38" s="54">
        <f t="shared" ref="P38:P44" si="5">SUM(E38:M38)</f>
        <v>150361.5</v>
      </c>
    </row>
    <row r="39" spans="1:19" x14ac:dyDescent="0.25">
      <c r="A39" s="22" t="s">
        <v>22</v>
      </c>
      <c r="B39" s="21"/>
      <c r="C39" s="48">
        <v>386000</v>
      </c>
      <c r="D39" s="53">
        <v>156000</v>
      </c>
      <c r="E39" s="55">
        <v>0</v>
      </c>
      <c r="F39" s="55"/>
      <c r="G39" s="55"/>
      <c r="H39" s="55"/>
      <c r="I39" s="55">
        <v>0</v>
      </c>
      <c r="J39" s="55"/>
      <c r="K39" s="55">
        <v>47937.5</v>
      </c>
      <c r="L39" s="55">
        <v>44537.919999999998</v>
      </c>
      <c r="M39" s="55"/>
      <c r="N39" s="55"/>
      <c r="O39" s="55">
        <v>0</v>
      </c>
      <c r="P39" s="54">
        <f t="shared" si="5"/>
        <v>92475.42</v>
      </c>
    </row>
    <row r="40" spans="1:19" x14ac:dyDescent="0.25">
      <c r="A40" s="20" t="s">
        <v>23</v>
      </c>
      <c r="B40" s="21"/>
      <c r="C40" s="48">
        <v>100000</v>
      </c>
      <c r="D40" s="53">
        <v>160000</v>
      </c>
      <c r="E40" s="55">
        <v>0</v>
      </c>
      <c r="F40" s="55"/>
      <c r="G40" s="55"/>
      <c r="H40" s="55"/>
      <c r="I40" s="55"/>
      <c r="J40" s="55">
        <v>79725.11</v>
      </c>
      <c r="K40" s="55"/>
      <c r="L40" s="55"/>
      <c r="M40" s="55"/>
      <c r="N40" s="55"/>
      <c r="O40" s="55">
        <v>0</v>
      </c>
      <c r="P40" s="54">
        <f t="shared" si="5"/>
        <v>79725.11</v>
      </c>
    </row>
    <row r="41" spans="1:19" x14ac:dyDescent="0.25">
      <c r="A41" s="22" t="s">
        <v>24</v>
      </c>
      <c r="B41" s="21"/>
      <c r="C41" s="48">
        <v>484000</v>
      </c>
      <c r="D41" s="53">
        <v>284000</v>
      </c>
      <c r="E41" s="55">
        <v>0</v>
      </c>
      <c r="F41" s="55"/>
      <c r="G41" s="55"/>
      <c r="H41" s="55"/>
      <c r="I41" s="55">
        <v>0</v>
      </c>
      <c r="J41" s="55"/>
      <c r="K41" s="55"/>
      <c r="L41" s="55"/>
      <c r="M41" s="55"/>
      <c r="N41" s="55"/>
      <c r="O41" s="55">
        <v>0</v>
      </c>
      <c r="P41" s="54">
        <f t="shared" si="5"/>
        <v>0</v>
      </c>
    </row>
    <row r="42" spans="1:19" ht="30" x14ac:dyDescent="0.25">
      <c r="A42" s="33" t="s">
        <v>25</v>
      </c>
      <c r="B42" s="34"/>
      <c r="C42" s="48">
        <v>132000</v>
      </c>
      <c r="D42" s="53">
        <v>132000</v>
      </c>
      <c r="E42" s="55">
        <v>0</v>
      </c>
      <c r="F42" s="55"/>
      <c r="G42" s="55"/>
      <c r="H42" s="55"/>
      <c r="I42" s="55"/>
      <c r="J42" s="55">
        <v>56120.800000000003</v>
      </c>
      <c r="K42" s="55"/>
      <c r="L42" s="55"/>
      <c r="M42" s="55"/>
      <c r="N42" s="55"/>
      <c r="O42" s="55">
        <v>0</v>
      </c>
      <c r="P42" s="54">
        <f t="shared" si="5"/>
        <v>56120.800000000003</v>
      </c>
      <c r="R42" s="11"/>
    </row>
    <row r="43" spans="1:19" ht="30" x14ac:dyDescent="0.25">
      <c r="A43" s="39" t="s">
        <v>26</v>
      </c>
      <c r="B43" s="40"/>
      <c r="C43" s="48">
        <v>6614979</v>
      </c>
      <c r="D43" s="53">
        <v>5977595</v>
      </c>
      <c r="E43" s="55">
        <v>0</v>
      </c>
      <c r="F43" s="55"/>
      <c r="G43" s="55"/>
      <c r="H43" s="55"/>
      <c r="I43" s="55">
        <v>0</v>
      </c>
      <c r="J43" s="55">
        <v>2606800</v>
      </c>
      <c r="K43" s="55"/>
      <c r="L43" s="55"/>
      <c r="M43" s="55"/>
      <c r="N43" s="55"/>
      <c r="O43" s="55">
        <v>0</v>
      </c>
      <c r="P43" s="54">
        <f t="shared" si="5"/>
        <v>2606800</v>
      </c>
      <c r="Q43" s="11"/>
    </row>
    <row r="44" spans="1:19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>
        <v>0</v>
      </c>
      <c r="J44" s="55"/>
      <c r="K44" s="55"/>
      <c r="L44" s="55"/>
      <c r="M44" s="55"/>
      <c r="N44" s="55"/>
      <c r="O44" s="55">
        <v>0</v>
      </c>
      <c r="P44" s="54">
        <f t="shared" si="5"/>
        <v>0</v>
      </c>
    </row>
    <row r="45" spans="1:19" ht="27" customHeight="1" thickBot="1" x14ac:dyDescent="0.3">
      <c r="A45" s="20" t="s">
        <v>28</v>
      </c>
      <c r="B45" s="21"/>
      <c r="C45" s="64">
        <v>9290500</v>
      </c>
      <c r="D45" s="32">
        <v>2234884</v>
      </c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7">
        <v>713357.31</v>
      </c>
      <c r="O45" s="7">
        <v>717287.07</v>
      </c>
      <c r="P45" s="54">
        <f>SUM(E45:O45)</f>
        <v>2004286.0499999998</v>
      </c>
    </row>
    <row r="46" spans="1:19" s="10" customFormat="1" ht="37.5" customHeight="1" thickBot="1" x14ac:dyDescent="0.3">
      <c r="A46" s="19" t="s">
        <v>29</v>
      </c>
      <c r="B46" s="25"/>
      <c r="C46" s="49">
        <f>SUM(C47:C53)</f>
        <v>1408500</v>
      </c>
      <c r="D46" s="49">
        <f t="shared" ref="D46:P46" si="6">SUM(D47:D53)</f>
        <v>1506500</v>
      </c>
      <c r="E46" s="49">
        <f t="shared" si="6"/>
        <v>0</v>
      </c>
      <c r="F46" s="49">
        <f t="shared" si="6"/>
        <v>0</v>
      </c>
      <c r="G46" s="49">
        <f t="shared" si="6"/>
        <v>264000</v>
      </c>
      <c r="H46" s="49">
        <f t="shared" si="6"/>
        <v>466666.67</v>
      </c>
      <c r="I46" s="49">
        <f t="shared" si="6"/>
        <v>0</v>
      </c>
      <c r="J46" s="49">
        <f t="shared" si="6"/>
        <v>242000</v>
      </c>
      <c r="K46" s="49">
        <f t="shared" si="6"/>
        <v>0</v>
      </c>
      <c r="L46" s="49">
        <f t="shared" si="6"/>
        <v>0</v>
      </c>
      <c r="M46" s="49">
        <f t="shared" si="6"/>
        <v>40000</v>
      </c>
      <c r="N46" s="49">
        <f t="shared" si="6"/>
        <v>320390.3</v>
      </c>
      <c r="O46" s="49">
        <f t="shared" si="6"/>
        <v>20000</v>
      </c>
      <c r="P46" s="49">
        <f t="shared" si="6"/>
        <v>1353056.97</v>
      </c>
    </row>
    <row r="47" spans="1:19" ht="30" x14ac:dyDescent="0.25">
      <c r="A47" s="20" t="s">
        <v>30</v>
      </c>
      <c r="B47" s="21"/>
      <c r="C47" s="50">
        <v>1408500</v>
      </c>
      <c r="D47" s="35">
        <v>1416500</v>
      </c>
      <c r="E47" s="37">
        <v>0</v>
      </c>
      <c r="F47" s="55">
        <v>0</v>
      </c>
      <c r="G47" s="55">
        <v>264000</v>
      </c>
      <c r="H47" s="55">
        <v>466666.67</v>
      </c>
      <c r="I47" s="55">
        <v>0</v>
      </c>
      <c r="J47" s="55">
        <v>242000</v>
      </c>
      <c r="K47" s="55">
        <v>0</v>
      </c>
      <c r="L47" s="55">
        <v>0</v>
      </c>
      <c r="M47" s="55">
        <v>0</v>
      </c>
      <c r="N47" s="55">
        <v>310390.3</v>
      </c>
      <c r="O47" s="55"/>
      <c r="P47" s="54">
        <f>SUM(E47:N47)</f>
        <v>1283056.97</v>
      </c>
    </row>
    <row r="48" spans="1:19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/>
      <c r="O48" s="55"/>
      <c r="P48" s="54">
        <f>SUM(E48:L48)</f>
        <v>0</v>
      </c>
    </row>
    <row r="49" spans="1:19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/>
      <c r="O49" s="55"/>
      <c r="P49" s="54">
        <f>SUM(E49:L49)</f>
        <v>0</v>
      </c>
    </row>
    <row r="50" spans="1:19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/>
      <c r="O50" s="55"/>
      <c r="P50" s="54">
        <f>SUM(E50:L50)</f>
        <v>0</v>
      </c>
    </row>
    <row r="51" spans="1:19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/>
      <c r="O51" s="55"/>
      <c r="P51" s="54">
        <f>SUM(E51:L51)</f>
        <v>0</v>
      </c>
    </row>
    <row r="52" spans="1:19" ht="30.75" thickBot="1" x14ac:dyDescent="0.3">
      <c r="A52" s="20" t="s">
        <v>35</v>
      </c>
      <c r="B52" s="21"/>
      <c r="C52" s="48"/>
      <c r="D52" s="55"/>
      <c r="E52" s="55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55"/>
      <c r="O52" s="55"/>
      <c r="P52" s="54">
        <f>SUM(E52:L52)</f>
        <v>0</v>
      </c>
    </row>
    <row r="53" spans="1:19" ht="30.75" thickBot="1" x14ac:dyDescent="0.3">
      <c r="A53" s="20" t="s">
        <v>36</v>
      </c>
      <c r="B53" s="21"/>
      <c r="C53" s="64"/>
      <c r="D53" s="7">
        <v>90000</v>
      </c>
      <c r="E53" s="7">
        <v>0</v>
      </c>
      <c r="F53" s="84">
        <f t="shared" ref="F53" si="7">SUM(F54:F60)</f>
        <v>0</v>
      </c>
      <c r="G53" s="84">
        <v>0</v>
      </c>
      <c r="H53" s="84">
        <v>0</v>
      </c>
      <c r="I53" s="84">
        <v>0</v>
      </c>
      <c r="J53" s="84">
        <f t="shared" ref="J53" si="8">SUM(J54:J60)</f>
        <v>0</v>
      </c>
      <c r="K53" s="84">
        <v>0</v>
      </c>
      <c r="L53" s="84">
        <v>0</v>
      </c>
      <c r="M53" s="84">
        <v>40000</v>
      </c>
      <c r="N53" s="7">
        <v>10000</v>
      </c>
      <c r="O53" s="7">
        <v>20000</v>
      </c>
      <c r="P53" s="54">
        <f>SUM(E53:O53)</f>
        <v>70000</v>
      </c>
    </row>
    <row r="54" spans="1:19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1:19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4">
        <f>SUM(E55:L55)</f>
        <v>0</v>
      </c>
    </row>
    <row r="56" spans="1:19" ht="30" x14ac:dyDescent="0.25">
      <c r="A56" s="20" t="s">
        <v>39</v>
      </c>
      <c r="B56" s="21"/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4">
        <f>SUM(E56:L56)</f>
        <v>0</v>
      </c>
    </row>
    <row r="57" spans="1:19" ht="30" x14ac:dyDescent="0.25">
      <c r="A57" s="20" t="s">
        <v>40</v>
      </c>
      <c r="B57" s="21"/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4">
        <f>SUM(E57:L57)</f>
        <v>0</v>
      </c>
    </row>
    <row r="58" spans="1:19" ht="30" x14ac:dyDescent="0.25">
      <c r="A58" s="33" t="s">
        <v>41</v>
      </c>
      <c r="B58" s="34"/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4">
        <f>SUM(E58:L58)</f>
        <v>0</v>
      </c>
    </row>
    <row r="59" spans="1:19" ht="30" x14ac:dyDescent="0.25">
      <c r="A59" s="39" t="s">
        <v>42</v>
      </c>
      <c r="B59" s="40"/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4">
        <f>SUM(E59:L59)</f>
        <v>0</v>
      </c>
    </row>
    <row r="60" spans="1:19" ht="30.75" thickBot="1" x14ac:dyDescent="0.3">
      <c r="A60" s="20" t="s">
        <v>43</v>
      </c>
      <c r="B60" s="21"/>
      <c r="C60" s="55">
        <v>0</v>
      </c>
      <c r="D60" s="55">
        <v>0</v>
      </c>
      <c r="E60" s="55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4">
        <f>SUM(E60:N60)</f>
        <v>0</v>
      </c>
    </row>
    <row r="61" spans="1:19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84">
        <f t="shared" ref="F61:I62" si="9">SUM(F62:F70)</f>
        <v>0</v>
      </c>
      <c r="G61" s="84"/>
      <c r="H61" s="84">
        <f t="shared" si="9"/>
        <v>0</v>
      </c>
      <c r="I61" s="84">
        <f t="shared" si="9"/>
        <v>0</v>
      </c>
      <c r="J61" s="84">
        <f t="shared" ref="J61:J62" si="10">SUM(J62:J70)</f>
        <v>521062.04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54">
        <f>SUM(E61:L61)</f>
        <v>521062.04</v>
      </c>
    </row>
    <row r="62" spans="1:19" ht="30.75" thickBot="1" x14ac:dyDescent="0.3">
      <c r="A62" s="19" t="s">
        <v>45</v>
      </c>
      <c r="B62" s="21"/>
      <c r="C62" s="49">
        <f>SUM(C63:C71)</f>
        <v>1468234</v>
      </c>
      <c r="D62" s="49">
        <f t="shared" ref="D62:E62" si="11">SUM(D63:D71)</f>
        <v>1688234</v>
      </c>
      <c r="E62" s="49">
        <f t="shared" si="11"/>
        <v>0</v>
      </c>
      <c r="F62" s="49">
        <f t="shared" si="9"/>
        <v>0</v>
      </c>
      <c r="G62" s="49">
        <f t="shared" ref="G62" si="12">SUM(G63:G71)</f>
        <v>176858.05</v>
      </c>
      <c r="H62" s="49">
        <f t="shared" si="9"/>
        <v>0</v>
      </c>
      <c r="I62" s="49">
        <f t="shared" si="9"/>
        <v>0</v>
      </c>
      <c r="J62" s="49">
        <f t="shared" si="10"/>
        <v>260531.02</v>
      </c>
      <c r="K62" s="49">
        <f t="shared" ref="K62" si="13">SUM(K63:K71)</f>
        <v>98530</v>
      </c>
      <c r="L62" s="49">
        <f t="shared" ref="L62" si="14">SUM(L63:L71)</f>
        <v>73750</v>
      </c>
      <c r="M62" s="49">
        <f t="shared" ref="M62" si="15">SUM(M63:M71)</f>
        <v>424162</v>
      </c>
      <c r="N62" s="49">
        <f t="shared" ref="N62" si="16">SUM(N63:N71)</f>
        <v>46266.62</v>
      </c>
      <c r="O62" s="49">
        <f t="shared" ref="O62" si="17">SUM(O63:O71)</f>
        <v>227905.85</v>
      </c>
      <c r="P62" s="49">
        <f t="shared" ref="P62" si="18">SUM(P63:P71)</f>
        <v>1308003.54</v>
      </c>
      <c r="S62" s="11"/>
    </row>
    <row r="63" spans="1:19" x14ac:dyDescent="0.25">
      <c r="A63" s="20" t="s">
        <v>46</v>
      </c>
      <c r="B63" s="21"/>
      <c r="C63" s="64">
        <v>469800</v>
      </c>
      <c r="D63" s="32">
        <v>390800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7"/>
      <c r="O63" s="7">
        <v>54592.7</v>
      </c>
      <c r="P63" s="54">
        <f>SUM(E63:O63)</f>
        <v>388873.72000000003</v>
      </c>
    </row>
    <row r="64" spans="1:19" ht="30" x14ac:dyDescent="0.25">
      <c r="A64" s="20" t="s">
        <v>47</v>
      </c>
      <c r="B64" s="21"/>
      <c r="C64" s="48">
        <v>938434</v>
      </c>
      <c r="D64" s="53">
        <v>887434</v>
      </c>
      <c r="E64" s="55">
        <v>0</v>
      </c>
      <c r="F64" s="55">
        <v>0</v>
      </c>
      <c r="G64" s="55">
        <v>176858.05</v>
      </c>
      <c r="H64" s="55">
        <v>0</v>
      </c>
      <c r="I64" s="55">
        <v>0</v>
      </c>
      <c r="J64" s="55">
        <v>0</v>
      </c>
      <c r="K64" s="55">
        <v>0</v>
      </c>
      <c r="L64" s="55"/>
      <c r="M64" s="55">
        <v>424162</v>
      </c>
      <c r="N64" s="55">
        <v>46266.62</v>
      </c>
      <c r="O64" s="55">
        <v>18969.150000000001</v>
      </c>
      <c r="P64" s="54">
        <f t="shared" ref="P64:P70" si="19">SUM(E64:O64)</f>
        <v>666255.82000000007</v>
      </c>
    </row>
    <row r="65" spans="1:19" ht="30" x14ac:dyDescent="0.25">
      <c r="A65" s="20" t="s">
        <v>48</v>
      </c>
      <c r="B65" s="21"/>
      <c r="C65" s="48">
        <v>60000</v>
      </c>
      <c r="D65" s="55">
        <v>10000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f t="shared" si="19"/>
        <v>0</v>
      </c>
    </row>
    <row r="66" spans="1:19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4">
        <f t="shared" si="19"/>
        <v>0</v>
      </c>
    </row>
    <row r="67" spans="1:19" ht="30" x14ac:dyDescent="0.25">
      <c r="A67" s="20" t="s">
        <v>50</v>
      </c>
      <c r="B67" s="21"/>
      <c r="C67" s="48">
        <v>0</v>
      </c>
      <c r="D67" s="55">
        <v>100000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98530</v>
      </c>
      <c r="L67" s="55">
        <v>0</v>
      </c>
      <c r="M67" s="55">
        <v>0</v>
      </c>
      <c r="N67" s="55">
        <v>0</v>
      </c>
      <c r="O67" s="55">
        <v>0</v>
      </c>
      <c r="P67" s="54">
        <f t="shared" si="19"/>
        <v>98530</v>
      </c>
    </row>
    <row r="68" spans="1:19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/>
      <c r="P68" s="54">
        <f t="shared" si="19"/>
        <v>0</v>
      </c>
    </row>
    <row r="69" spans="1:19" ht="19.5" customHeight="1" x14ac:dyDescent="0.25">
      <c r="A69" s="20" t="s">
        <v>52</v>
      </c>
      <c r="B69" s="21"/>
      <c r="C69" s="48"/>
      <c r="D69" s="55">
        <v>170000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154344</v>
      </c>
      <c r="P69" s="54">
        <f>SUM(E69:O69)</f>
        <v>154344</v>
      </c>
    </row>
    <row r="70" spans="1:19" ht="20.25" customHeight="1" x14ac:dyDescent="0.25">
      <c r="A70" s="20" t="s">
        <v>53</v>
      </c>
      <c r="B70" s="21"/>
      <c r="C70" s="48">
        <v>0</v>
      </c>
      <c r="D70" s="55">
        <v>130000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/>
      <c r="P70" s="54">
        <f t="shared" si="19"/>
        <v>0</v>
      </c>
    </row>
    <row r="71" spans="1:19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7"/>
      <c r="O71" s="7"/>
      <c r="P71" s="54">
        <f t="shared" ref="P71" si="20">SUM(E71:L71)</f>
        <v>0</v>
      </c>
    </row>
    <row r="72" spans="1:19" ht="15.75" thickBot="1" x14ac:dyDescent="0.3">
      <c r="A72" s="19" t="s">
        <v>55</v>
      </c>
      <c r="B72" s="21"/>
      <c r="C72" s="65">
        <f t="shared" ref="C72:E72" si="21">SUM(C73:C76)</f>
        <v>0</v>
      </c>
      <c r="D72" s="65">
        <f t="shared" si="21"/>
        <v>0</v>
      </c>
      <c r="E72" s="65">
        <f t="shared" si="21"/>
        <v>0</v>
      </c>
      <c r="F72" s="65">
        <f t="shared" ref="F72:P72" si="22">SUM(F73:F76)</f>
        <v>0</v>
      </c>
      <c r="G72" s="65">
        <f t="shared" si="22"/>
        <v>0</v>
      </c>
      <c r="H72" s="65">
        <f t="shared" ref="H72:I72" si="23">SUM(H73:H76)</f>
        <v>0</v>
      </c>
      <c r="I72" s="65">
        <f t="shared" si="23"/>
        <v>0</v>
      </c>
      <c r="J72" s="65">
        <f t="shared" ref="J72:K72" si="24">SUM(J73:J76)</f>
        <v>0</v>
      </c>
      <c r="K72" s="65">
        <f t="shared" si="24"/>
        <v>0</v>
      </c>
      <c r="L72" s="65">
        <f t="shared" ref="L72:M72" si="25">SUM(L73:L76)</f>
        <v>0</v>
      </c>
      <c r="M72" s="65">
        <f t="shared" si="25"/>
        <v>0</v>
      </c>
      <c r="N72" s="65">
        <f t="shared" ref="N72:O72" si="26">SUM(N73:N76)</f>
        <v>0</v>
      </c>
      <c r="O72" s="65">
        <f t="shared" si="26"/>
        <v>0</v>
      </c>
      <c r="P72" s="65">
        <f t="shared" si="22"/>
        <v>0</v>
      </c>
    </row>
    <row r="73" spans="1:19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54">
        <f>SUM(E73:G73)</f>
        <v>0</v>
      </c>
    </row>
    <row r="74" spans="1:19" x14ac:dyDescent="0.25">
      <c r="A74" s="20" t="s">
        <v>57</v>
      </c>
      <c r="B74" s="21"/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4">
        <f>SUM(E74:G74)</f>
        <v>0</v>
      </c>
    </row>
    <row r="75" spans="1:19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54">
        <f>SUM(E75:G75)</f>
        <v>0</v>
      </c>
      <c r="R75" s="11"/>
    </row>
    <row r="76" spans="1:19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54">
        <f>SUM(E76:G76)</f>
        <v>0</v>
      </c>
      <c r="S76" t="s">
        <v>96</v>
      </c>
    </row>
    <row r="77" spans="1:19" ht="45.75" customHeight="1" thickBot="1" x14ac:dyDescent="0.3">
      <c r="A77" s="19" t="s">
        <v>60</v>
      </c>
      <c r="B77" s="21"/>
      <c r="C77" s="65">
        <f t="shared" ref="C77:D77" si="27">SUM(C78:C79)</f>
        <v>0</v>
      </c>
      <c r="D77" s="65">
        <f t="shared" si="27"/>
        <v>0</v>
      </c>
      <c r="E77" s="65">
        <f t="shared" ref="E77:P77" si="28">SUM(E78:E79)</f>
        <v>0</v>
      </c>
      <c r="F77" s="65">
        <f t="shared" si="28"/>
        <v>0</v>
      </c>
      <c r="G77" s="65">
        <f t="shared" si="28"/>
        <v>0</v>
      </c>
      <c r="H77" s="65">
        <f t="shared" ref="H77:I77" si="29">SUM(H78:H79)</f>
        <v>0</v>
      </c>
      <c r="I77" s="65">
        <f t="shared" si="29"/>
        <v>0</v>
      </c>
      <c r="J77" s="65">
        <f t="shared" ref="J77:K77" si="30">SUM(J78:J79)</f>
        <v>0</v>
      </c>
      <c r="K77" s="65">
        <f t="shared" si="30"/>
        <v>0</v>
      </c>
      <c r="L77" s="65">
        <f t="shared" ref="L77:M77" si="31">SUM(L78:L79)</f>
        <v>0</v>
      </c>
      <c r="M77" s="65">
        <f t="shared" si="31"/>
        <v>0</v>
      </c>
      <c r="N77" s="65">
        <f t="shared" ref="N77:O77" si="32">SUM(N78:N79)</f>
        <v>0</v>
      </c>
      <c r="O77" s="65">
        <f t="shared" si="32"/>
        <v>0</v>
      </c>
      <c r="P77" s="65">
        <f t="shared" si="28"/>
        <v>0</v>
      </c>
    </row>
    <row r="78" spans="1:19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54">
        <f>SUM(E78:G78)</f>
        <v>0</v>
      </c>
    </row>
    <row r="79" spans="1:19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54">
        <f>SUM(E79:G79)</f>
        <v>0</v>
      </c>
    </row>
    <row r="80" spans="1:19" ht="15.75" thickBot="1" x14ac:dyDescent="0.3">
      <c r="A80" s="19" t="s">
        <v>63</v>
      </c>
      <c r="B80" s="21"/>
      <c r="C80" s="65">
        <f t="shared" ref="C80:D80" si="33">SUM(C81:C83)</f>
        <v>0</v>
      </c>
      <c r="D80" s="65">
        <f t="shared" si="33"/>
        <v>0</v>
      </c>
      <c r="E80" s="65">
        <f t="shared" ref="E80:P80" si="34">SUM(E81:E83)</f>
        <v>0</v>
      </c>
      <c r="F80" s="65">
        <f t="shared" si="34"/>
        <v>0</v>
      </c>
      <c r="G80" s="65">
        <f t="shared" si="34"/>
        <v>0</v>
      </c>
      <c r="H80" s="65">
        <f t="shared" ref="H80:I80" si="35">SUM(H81:H83)</f>
        <v>0</v>
      </c>
      <c r="I80" s="65">
        <f t="shared" si="35"/>
        <v>0</v>
      </c>
      <c r="J80" s="65">
        <f t="shared" ref="J80:K80" si="36">SUM(J81:J83)</f>
        <v>0</v>
      </c>
      <c r="K80" s="65">
        <f t="shared" si="36"/>
        <v>0</v>
      </c>
      <c r="L80" s="65">
        <f t="shared" ref="L80:M80" si="37">SUM(L81:L83)</f>
        <v>0</v>
      </c>
      <c r="M80" s="65">
        <f t="shared" si="37"/>
        <v>0</v>
      </c>
      <c r="N80" s="65">
        <f t="shared" ref="N80:O80" si="38">SUM(N81:N83)</f>
        <v>0</v>
      </c>
      <c r="O80" s="65">
        <f t="shared" si="38"/>
        <v>0</v>
      </c>
      <c r="P80" s="65">
        <f t="shared" si="34"/>
        <v>0</v>
      </c>
    </row>
    <row r="81" spans="1:19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54">
        <f>SUM(E81:G81)</f>
        <v>0</v>
      </c>
    </row>
    <row r="82" spans="1:19" x14ac:dyDescent="0.25">
      <c r="A82" s="22" t="s">
        <v>65</v>
      </c>
      <c r="B82" s="21"/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f>SUM(E82:G82)</f>
        <v>0</v>
      </c>
      <c r="R82" s="11"/>
      <c r="S82" s="11"/>
    </row>
    <row r="83" spans="1:19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54">
        <f>SUM(E83:G83)</f>
        <v>0</v>
      </c>
    </row>
    <row r="84" spans="1:19" ht="15.75" thickBot="1" x14ac:dyDescent="0.3">
      <c r="A84" s="26" t="s">
        <v>67</v>
      </c>
      <c r="B84" s="27"/>
      <c r="C84" s="51">
        <f>+C19</f>
        <v>253461144</v>
      </c>
      <c r="D84" s="51">
        <f>+D19</f>
        <v>301676157</v>
      </c>
      <c r="E84" s="66">
        <f t="shared" ref="E84:O84" si="39">+E20+E26+E36+E46+E62</f>
        <v>12475179.949999999</v>
      </c>
      <c r="F84" s="66">
        <f t="shared" si="39"/>
        <v>13279621.379999999</v>
      </c>
      <c r="G84" s="66">
        <f t="shared" si="39"/>
        <v>24241985.440000001</v>
      </c>
      <c r="H84" s="66">
        <f t="shared" si="39"/>
        <v>23932462.16</v>
      </c>
      <c r="I84" s="66">
        <f t="shared" si="39"/>
        <v>15165887.059999999</v>
      </c>
      <c r="J84" s="66">
        <f t="shared" si="39"/>
        <v>17879017.040000003</v>
      </c>
      <c r="K84" s="66">
        <f t="shared" si="39"/>
        <v>15090097.000000002</v>
      </c>
      <c r="L84" s="66">
        <f t="shared" si="39"/>
        <v>18986010.449999999</v>
      </c>
      <c r="M84" s="66">
        <f t="shared" si="39"/>
        <v>17150956.25</v>
      </c>
      <c r="N84" s="66">
        <f t="shared" si="39"/>
        <v>32399476.48</v>
      </c>
      <c r="O84" s="66">
        <f t="shared" si="39"/>
        <v>31344106.859999999</v>
      </c>
      <c r="P84" s="66">
        <f>+P20+P26+P36+P46+P62</f>
        <v>221944800.06999996</v>
      </c>
    </row>
    <row r="85" spans="1:19" ht="15.75" thickBot="1" x14ac:dyDescent="0.3">
      <c r="A85" s="23"/>
      <c r="B85" s="21"/>
      <c r="C85" s="67"/>
      <c r="D85" s="3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8"/>
    </row>
    <row r="86" spans="1:19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80">
        <v>0</v>
      </c>
    </row>
    <row r="87" spans="1:19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54">
        <f t="shared" ref="P87:P92" si="40">SUM(E87:F87)</f>
        <v>0</v>
      </c>
    </row>
    <row r="88" spans="1:19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4">
        <f t="shared" si="40"/>
        <v>0</v>
      </c>
    </row>
    <row r="89" spans="1:19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54">
        <f t="shared" si="40"/>
        <v>0</v>
      </c>
    </row>
    <row r="90" spans="1:19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54">
        <f t="shared" si="40"/>
        <v>0</v>
      </c>
    </row>
    <row r="91" spans="1:19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54">
        <f t="shared" si="40"/>
        <v>0</v>
      </c>
    </row>
    <row r="92" spans="1:19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4">
        <f t="shared" si="40"/>
        <v>0</v>
      </c>
    </row>
    <row r="93" spans="1:19" x14ac:dyDescent="0.25">
      <c r="A93" s="22"/>
      <c r="C93" s="73">
        <v>0</v>
      </c>
      <c r="D93" s="72"/>
      <c r="E93" s="8"/>
      <c r="F93" s="8"/>
      <c r="G93" s="8"/>
      <c r="H93" s="11"/>
      <c r="I93" s="11"/>
      <c r="J93" s="11"/>
      <c r="K93" s="11"/>
      <c r="L93" s="11"/>
      <c r="M93" s="11"/>
      <c r="N93" s="11"/>
      <c r="O93" s="11"/>
      <c r="P93" s="83"/>
    </row>
    <row r="94" spans="1:19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79">
        <f>SUM(E94:F94)</f>
        <v>0</v>
      </c>
    </row>
    <row r="95" spans="1:19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/>
      <c r="I95" s="68"/>
      <c r="J95" s="68"/>
      <c r="K95" s="68"/>
      <c r="L95" s="68"/>
      <c r="M95" s="68"/>
      <c r="N95" s="68"/>
      <c r="O95" s="68"/>
      <c r="P95" s="68">
        <v>0</v>
      </c>
    </row>
    <row r="96" spans="1:19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</row>
    <row r="97" spans="1:18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76">
        <v>0</v>
      </c>
      <c r="J97" s="76"/>
      <c r="K97" s="76"/>
      <c r="L97" s="76"/>
      <c r="M97" s="76"/>
      <c r="N97" s="76"/>
      <c r="O97" s="76"/>
      <c r="P97" s="76">
        <v>0</v>
      </c>
    </row>
    <row r="98" spans="1:18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46"/>
    </row>
    <row r="99" spans="1:18" ht="21" customHeight="1" thickBot="1" x14ac:dyDescent="0.3">
      <c r="A99" s="44" t="s">
        <v>78</v>
      </c>
      <c r="B99" s="31"/>
      <c r="C99" s="78">
        <f>+C84+C97</f>
        <v>253461144</v>
      </c>
      <c r="D99" s="78">
        <f>+D84+D97</f>
        <v>301676157</v>
      </c>
      <c r="E99" s="78">
        <f t="shared" ref="E99:P99" si="41">+E84+E97</f>
        <v>12475179.949999999</v>
      </c>
      <c r="F99" s="78">
        <f t="shared" si="41"/>
        <v>13279621.379999999</v>
      </c>
      <c r="G99" s="78">
        <f t="shared" si="41"/>
        <v>24241985.440000001</v>
      </c>
      <c r="H99" s="78">
        <f t="shared" si="41"/>
        <v>23932462.16</v>
      </c>
      <c r="I99" s="78">
        <f t="shared" si="41"/>
        <v>15165887.059999999</v>
      </c>
      <c r="J99" s="78">
        <f t="shared" si="41"/>
        <v>17879017.040000003</v>
      </c>
      <c r="K99" s="78">
        <f t="shared" si="41"/>
        <v>15090097.000000002</v>
      </c>
      <c r="L99" s="78">
        <f t="shared" si="41"/>
        <v>18986010.449999999</v>
      </c>
      <c r="M99" s="78">
        <f t="shared" si="41"/>
        <v>17150956.25</v>
      </c>
      <c r="N99" s="78">
        <f t="shared" si="41"/>
        <v>32399476.48</v>
      </c>
      <c r="O99" s="78">
        <f t="shared" si="41"/>
        <v>31344106.859999999</v>
      </c>
      <c r="P99" s="78">
        <f t="shared" si="41"/>
        <v>221944800.06999996</v>
      </c>
      <c r="R99" s="11"/>
    </row>
    <row r="100" spans="1:18" ht="15.75" thickTop="1" x14ac:dyDescent="0.25">
      <c r="A100" s="10" t="s">
        <v>85</v>
      </c>
      <c r="P100" s="11"/>
    </row>
    <row r="101" spans="1:18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8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8" x14ac:dyDescent="0.25">
      <c r="A103" s="2" t="s">
        <v>88</v>
      </c>
    </row>
    <row r="104" spans="1:18" x14ac:dyDescent="0.25">
      <c r="A104" s="2" t="s">
        <v>89</v>
      </c>
    </row>
    <row r="105" spans="1:18" x14ac:dyDescent="0.25">
      <c r="A105" s="2" t="s">
        <v>90</v>
      </c>
    </row>
    <row r="106" spans="1:18" x14ac:dyDescent="0.25">
      <c r="A106" s="2" t="s">
        <v>94</v>
      </c>
    </row>
    <row r="107" spans="1:18" x14ac:dyDescent="0.25">
      <c r="A107" s="2"/>
    </row>
    <row r="108" spans="1:18" x14ac:dyDescent="0.25">
      <c r="A108" s="2"/>
    </row>
    <row r="109" spans="1:18" x14ac:dyDescent="0.25">
      <c r="A109" s="2"/>
    </row>
    <row r="110" spans="1:18" x14ac:dyDescent="0.25">
      <c r="A110" s="2"/>
    </row>
    <row r="111" spans="1:18" x14ac:dyDescent="0.25">
      <c r="A111" s="2"/>
    </row>
    <row r="112" spans="1:1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P16"/>
    <mergeCell ref="A12:Q12"/>
    <mergeCell ref="A11:Q11"/>
    <mergeCell ref="A13:Q13"/>
    <mergeCell ref="A14:Q14"/>
    <mergeCell ref="A15:Q15"/>
  </mergeCells>
  <printOptions horizontalCentered="1"/>
  <pageMargins left="0" right="0" top="0.19685039370078741" bottom="0.19685039370078741" header="0.31496062992125984" footer="0.31496062992125984"/>
  <pageSetup paperSize="5" scale="60" fitToHeight="0" orientation="landscape" r:id="rId1"/>
  <headerFooter>
    <oddFooter>Página &amp;P</oddFooter>
  </headerFooter>
  <rowBreaks count="3" manualBreakCount="3">
    <brk id="43" max="15" man="1"/>
    <brk id="61" max="15" man="1"/>
    <brk id="83" max="1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2023-12-05T14:37:21Z</cp:lastPrinted>
  <dcterms:created xsi:type="dcterms:W3CDTF">2018-04-17T18:57:16Z</dcterms:created>
  <dcterms:modified xsi:type="dcterms:W3CDTF">2023-12-06T18:28:59Z</dcterms:modified>
  <cp:category/>
  <cp:contentStatus/>
</cp:coreProperties>
</file>