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bello_digeig_gob_do/Documents/Escritorio/"/>
    </mc:Choice>
  </mc:AlternateContent>
  <xr:revisionPtr revIDLastSave="59" documentId="8_{86411325-BFF0-4738-9977-69E183134A51}" xr6:coauthVersionLast="47" xr6:coauthVersionMax="47" xr10:uidLastSave="{A4DFA437-D671-456A-A23D-9E7A3D4D8292}"/>
  <bookViews>
    <workbookView xWindow="-120" yWindow="-120" windowWidth="20730" windowHeight="11160" xr2:uid="{FFA66841-9EC4-4243-9E5F-A3F636303B52}"/>
  </bookViews>
  <sheets>
    <sheet name="oficina" sheetId="3" r:id="rId1"/>
    <sheet name="cocina" sheetId="2" r:id="rId2"/>
  </sheets>
  <definedNames>
    <definedName name="_xlnm._FilterDatabase" localSheetId="0" hidden="1">oficina!$A$8:$G$145</definedName>
    <definedName name="_xlnm.Print_Area" localSheetId="0">oficina!$A$1:$G$146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0" i="3" l="1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E112" i="3"/>
  <c r="G112" i="3" s="1"/>
  <c r="G111" i="3"/>
  <c r="E110" i="3"/>
  <c r="G110" i="3" s="1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E68" i="3"/>
  <c r="G68" i="3" s="1"/>
  <c r="F67" i="3"/>
  <c r="G67" i="3" s="1"/>
  <c r="G66" i="3"/>
  <c r="E65" i="3"/>
  <c r="G65" i="3" s="1"/>
  <c r="G64" i="3"/>
  <c r="G63" i="3"/>
  <c r="G62" i="3"/>
  <c r="E61" i="3"/>
  <c r="G61" i="3" s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E46" i="3"/>
  <c r="G46" i="3" s="1"/>
  <c r="G45" i="3"/>
  <c r="G44" i="3"/>
  <c r="G43" i="3"/>
  <c r="E42" i="3"/>
  <c r="G42" i="3" s="1"/>
  <c r="G41" i="3"/>
  <c r="F40" i="3"/>
  <c r="G40" i="3" s="1"/>
  <c r="E39" i="3"/>
  <c r="G39" i="3" s="1"/>
  <c r="G38" i="3"/>
  <c r="G37" i="3"/>
  <c r="E36" i="3"/>
  <c r="G36" i="3" s="1"/>
  <c r="G35" i="3"/>
  <c r="G34" i="3"/>
  <c r="G33" i="3"/>
  <c r="G32" i="3"/>
  <c r="E31" i="3"/>
  <c r="G31" i="3" s="1"/>
  <c r="G30" i="3"/>
  <c r="G29" i="3"/>
  <c r="G28" i="3"/>
  <c r="G27" i="3"/>
  <c r="G26" i="3"/>
  <c r="F25" i="3"/>
  <c r="E25" i="3"/>
  <c r="G25" i="3" s="1"/>
  <c r="F24" i="3"/>
  <c r="G24" i="3" s="1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E37" i="2"/>
  <c r="G37" i="2" s="1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64" i="2" l="1"/>
  <c r="G141" i="3"/>
</calcChain>
</file>

<file path=xl/sharedStrings.xml><?xml version="1.0" encoding="utf-8"?>
<sst xmlns="http://schemas.openxmlformats.org/spreadsheetml/2006/main" count="207" uniqueCount="201">
  <si>
    <t>FECHA DE ADQUISIÓN</t>
  </si>
  <si>
    <t>FECHA DE REGISTRO</t>
  </si>
  <si>
    <t>DESCRIPCIÓN</t>
  </si>
  <si>
    <t>CÓDIGO DEL PRODUCTO</t>
  </si>
  <si>
    <t>COSTO UNITARIO</t>
  </si>
  <si>
    <t>STOCK</t>
  </si>
  <si>
    <t>VALOR EXISTENCIAS</t>
  </si>
  <si>
    <t>DETERGENTE EN POLVO  lb</t>
  </si>
  <si>
    <t>ALCOHOL DE MANO GL</t>
  </si>
  <si>
    <t>ATOMIZADOR 32 ONZ</t>
  </si>
  <si>
    <t>AZUCAR CREMA (PAQ 5 LIB)</t>
  </si>
  <si>
    <t>ESPONJA PARA FREGAR</t>
  </si>
  <si>
    <t>AZUCAR DIETA CAJA/1000</t>
  </si>
  <si>
    <t>BRILLO VERDE</t>
  </si>
  <si>
    <t>CAFE PAQ. 1LB</t>
  </si>
  <si>
    <t>CUCHARA PARA EL CAFÉ</t>
  </si>
  <si>
    <t>CREMORA 23 ONZ</t>
  </si>
  <si>
    <t>Desgrasante</t>
  </si>
  <si>
    <t>DISPENSADOR DE JABON</t>
  </si>
  <si>
    <t>ESCOBA</t>
  </si>
  <si>
    <t>ESPUMA LOCA</t>
  </si>
  <si>
    <t>FOSFORO</t>
  </si>
  <si>
    <t>FUNDA P/BASURA GRANDE PAQ/100</t>
  </si>
  <si>
    <t>FUNDA P/BASURA MEDIANO / PAQ 100</t>
  </si>
  <si>
    <t>FUNDAS NEGRAS PEQUEÑAS PAQ/100</t>
  </si>
  <si>
    <t>GALON CLORO</t>
  </si>
  <si>
    <t>GALON JABON DE FREGAR</t>
  </si>
  <si>
    <t>GALON JABON DE MANO</t>
  </si>
  <si>
    <t>DESINFECTANTE</t>
  </si>
  <si>
    <t>GEL ALCOHOLADO GL</t>
  </si>
  <si>
    <t>GUANTES DESECHABLES 100/1</t>
  </si>
  <si>
    <t>GUANTES DE LIMPIEZA S</t>
  </si>
  <si>
    <t>LANILLA MICROFIBRA</t>
  </si>
  <si>
    <t>GALON LIMPIA CERAMICA</t>
  </si>
  <si>
    <t xml:space="preserve">LYSOL DESINFECTANTE </t>
  </si>
  <si>
    <t>MASCARILLA CAJA 50/1</t>
  </si>
  <si>
    <t>ROLLOS DE PAPEL DE BAÑO 12/1</t>
  </si>
  <si>
    <t>ROLLO PAPEL TOALLA COCINA 24/1</t>
  </si>
  <si>
    <t>PAPEL TOALLA BAÑO 6/1</t>
  </si>
  <si>
    <t>RECOGEDOR DE BASURA</t>
  </si>
  <si>
    <t>ALCOHOL PARA DISPENSADOR FUNDA 12/1</t>
  </si>
  <si>
    <t>SERVILLETAS PAQ. 500</t>
  </si>
  <si>
    <t>SUAPE</t>
  </si>
  <si>
    <t>TE FRIO 2.6 ONZ</t>
  </si>
  <si>
    <t>TE TWININGS CAJA DE 20/1</t>
  </si>
  <si>
    <t>VASO DE CARTON  8 ONZA 50/1</t>
  </si>
  <si>
    <t>VASO DE CARTON  4 ONZA 50/1</t>
  </si>
  <si>
    <t>ALCOHOL AL 70 % 16ONZ</t>
  </si>
  <si>
    <t xml:space="preserve">ZAFACONES </t>
  </si>
  <si>
    <t>PAPEL BAÑO ROLLO PEQ 24/1</t>
  </si>
  <si>
    <t>AMBIENTADOR URINAL</t>
  </si>
  <si>
    <t>VASO DE CARTON 7 ONZ 50/1</t>
  </si>
  <si>
    <t>LIMPIA CRISTALES C/GOMA</t>
  </si>
  <si>
    <t xml:space="preserve">GALON LIMPIA CRISTALES </t>
  </si>
  <si>
    <t>GUANTES DE LIMPIEZA L</t>
  </si>
  <si>
    <t>GUANTES DE LIMPIEZA M</t>
  </si>
  <si>
    <t>PIEDRA  AMBIENTADORA</t>
  </si>
  <si>
    <t>AMBIENTADOR 6.2 ONZ</t>
  </si>
  <si>
    <t>GUANTES DE TELA</t>
  </si>
  <si>
    <t>DISPENSADOR DE ALCOHOL DE PARED SCOTT</t>
  </si>
  <si>
    <t>AMBIENTADOR 8ONZ</t>
  </si>
  <si>
    <t>CUBETA PEQUEÑAS COLOR NEGRO</t>
  </si>
  <si>
    <t xml:space="preserve">TOTAL EXISTENCIA EN RD$ </t>
  </si>
  <si>
    <t>COSTO CON IMPUESTO</t>
  </si>
  <si>
    <t>Bandeja Plastica Vertical</t>
  </si>
  <si>
    <t>Carpeta Timbrada color Azul y rojo</t>
  </si>
  <si>
    <t>Carpeta Timbrada con Linea Grafica</t>
  </si>
  <si>
    <t>Carpetas p/Documentos 3 Argollas 1´´ UD</t>
  </si>
  <si>
    <t>CD</t>
  </si>
  <si>
    <t>Cinta adhesiva</t>
  </si>
  <si>
    <t>Clip 33mm CAJA/100</t>
  </si>
  <si>
    <t>Clip 50mm CAJA/100</t>
  </si>
  <si>
    <t>Corrector Liquido Blanco</t>
  </si>
  <si>
    <t>DISPENSADOR DE CINTAS PEGANTE</t>
  </si>
  <si>
    <t>DVD UD</t>
  </si>
  <si>
    <t>Espirales Encuadernación 10mm</t>
  </si>
  <si>
    <t>Espirales Encuadernación 20mm</t>
  </si>
  <si>
    <t>Espirales Encuadernación 25mm</t>
  </si>
  <si>
    <t>Espirales Encuadernación 6mm</t>
  </si>
  <si>
    <t>Folders 8 1/2 x 11 CAJA 100/1</t>
  </si>
  <si>
    <t>Folders 8 1/2 x 14 UD CAJA 100/1</t>
  </si>
  <si>
    <t>Ganchos Billeteros 19 mm CAJA/12</t>
  </si>
  <si>
    <t>Ganchos Billeteros 25 mm CAJA/12</t>
  </si>
  <si>
    <t>Ganchos Billeteros 32 mm CAJA/12</t>
  </si>
  <si>
    <t>Ganchos Billeteros 41 mm CAJA/12</t>
  </si>
  <si>
    <t>Ganchos p/Folder caja/50</t>
  </si>
  <si>
    <t>Ganchos  plastico p/Folder caja/50</t>
  </si>
  <si>
    <t>Goma de Borrar</t>
  </si>
  <si>
    <t>Gomitas CAJA/100</t>
  </si>
  <si>
    <t>Grapadoras</t>
  </si>
  <si>
    <t>Grapas pequeñas CAJA</t>
  </si>
  <si>
    <t>Label para CD CAJA 50/1</t>
  </si>
  <si>
    <t>Lapiceros Azul CAJA 12/1</t>
  </si>
  <si>
    <t>Lapiceros Negro UD</t>
  </si>
  <si>
    <t>Lapiceros Rojo CAJA 12/1</t>
  </si>
  <si>
    <t>Lápiz Carbón 12/1</t>
  </si>
  <si>
    <t>Libretas Rayadas Gr. 8 1/2 x 11</t>
  </si>
  <si>
    <t>Libretas Rayadas Peq. 5 x 8</t>
  </si>
  <si>
    <t>Libro Blanco 4 columnas</t>
  </si>
  <si>
    <t>Libro Record 300 Pagina</t>
  </si>
  <si>
    <t>Marcador Azul para Pizarra 12/1</t>
  </si>
  <si>
    <t>Marcador Negro para Pizarra 12/1</t>
  </si>
  <si>
    <t>Marcador Negro Permanente 12/1</t>
  </si>
  <si>
    <t>Marcador Rojo Permanente 12/1</t>
  </si>
  <si>
    <t>Marcador Verde para Pizarra</t>
  </si>
  <si>
    <t>Papel Bond 8 1/2 x 11</t>
  </si>
  <si>
    <t>Papel Bond 8 1/2 x 14</t>
  </si>
  <si>
    <t>RESMA DE PAPEL OPALINA</t>
  </si>
  <si>
    <t>076</t>
  </si>
  <si>
    <t>FICHA INDEX CARDS DE CARTULINA 50X125 100/1</t>
  </si>
  <si>
    <t>087</t>
  </si>
  <si>
    <t>Papel Sumadora</t>
  </si>
  <si>
    <t>Péndafles 8 1/2 x 11 25/1</t>
  </si>
  <si>
    <t>Péndafles 8 1/2 x 14 25/1</t>
  </si>
  <si>
    <t>Perforadora de 3 hoyos</t>
  </si>
  <si>
    <t>Pergaminos encuadernación varios colores</t>
  </si>
  <si>
    <t>Porta Clips UD</t>
  </si>
  <si>
    <t>Porta Lápiz</t>
  </si>
  <si>
    <t>Post-It 3 x 3 12/1</t>
  </si>
  <si>
    <t>Post-It BANDERITAS 12/1</t>
  </si>
  <si>
    <t>Protector de hojas plástica PAQ</t>
  </si>
  <si>
    <t>Regla Plástica 12´´ UD</t>
  </si>
  <si>
    <t>Resaltadores Varios colores 12/1</t>
  </si>
  <si>
    <t>Hoja Timbrada en papel Bond24</t>
  </si>
  <si>
    <t>Hoja Timbrada en papel de hilo</t>
  </si>
  <si>
    <t>Separador 3 hoyos 24/1</t>
  </si>
  <si>
    <t>Sobre 9x12 Blanco</t>
  </si>
  <si>
    <t>Sobre Timbrados 10x15</t>
  </si>
  <si>
    <t>Sobre TIPO MANILA 8 1/2 X 11</t>
  </si>
  <si>
    <t>Sobre Timbrados para Carta 9.5x4.5</t>
  </si>
  <si>
    <t>Tablilla de Madera 9x12</t>
  </si>
  <si>
    <t>Cinta Doble Cara</t>
  </si>
  <si>
    <t>Tijeras</t>
  </si>
  <si>
    <t>Tinta para Sello Azul</t>
  </si>
  <si>
    <t>Tinta para Sello Roja</t>
  </si>
  <si>
    <t>Tinta para Sello Verde</t>
  </si>
  <si>
    <t>Cintas para sumadoras eléctricas</t>
  </si>
  <si>
    <t>Tóner 304, Serial CC531A azul</t>
  </si>
  <si>
    <t>Tóner 304, Serial CC532A amarillo</t>
  </si>
  <si>
    <t>Tóner 304, Serial CC533A magenta</t>
  </si>
  <si>
    <t>Tóner 305, Serial CE410A negro</t>
  </si>
  <si>
    <t>Tóner 305, Serial CE411A azul</t>
  </si>
  <si>
    <t>Tóner 305, Serial CE412A amarillo</t>
  </si>
  <si>
    <t>Tóner 305, Serial CE413A magenta</t>
  </si>
  <si>
    <t>Tóner 49A, impresora HP 1320tn 059.49A NEGRO</t>
  </si>
  <si>
    <t>Toner HP 26A Negro CF226A</t>
  </si>
  <si>
    <t>Toner HP CF410 A Negro A</t>
  </si>
  <si>
    <t>Toner HP CF411 Azul A</t>
  </si>
  <si>
    <t>Toner HP CF412 Amarillo</t>
  </si>
  <si>
    <t>Toner HP CF413 Magenta</t>
  </si>
  <si>
    <t>Toner T-30FC-30VM magenta</t>
  </si>
  <si>
    <t>Toner T-FC-30V C azul</t>
  </si>
  <si>
    <t>Toner T-FC-30V K negro</t>
  </si>
  <si>
    <t>Toner T-FC-30VY amarillo</t>
  </si>
  <si>
    <t>UHU 12/1</t>
  </si>
  <si>
    <t>Bandeja Plastica Horizontal</t>
  </si>
  <si>
    <t>Carpeta p/Documentos 3 argollas 2 "</t>
  </si>
  <si>
    <t>Carpeta p/Documentos 3 argollas 3"</t>
  </si>
  <si>
    <t>Folder Partition 8 1/2 x 11</t>
  </si>
  <si>
    <t>Grapas Grandes caja</t>
  </si>
  <si>
    <t>Post-It 2 x 3 12/1</t>
  </si>
  <si>
    <t>CARTUCHO DE CINTA PARA IMPRESORA EPSON</t>
  </si>
  <si>
    <t xml:space="preserve">Sacapuntas </t>
  </si>
  <si>
    <t xml:space="preserve">Toner HP CF414 Amarillo </t>
  </si>
  <si>
    <t xml:space="preserve">Toner HP CF414 Azul </t>
  </si>
  <si>
    <t xml:space="preserve">Toner HP CF414 Magenta </t>
  </si>
  <si>
    <t>Toner HP CF414 Negro (W2020A)</t>
  </si>
  <si>
    <t xml:space="preserve">Marcador azul permante </t>
  </si>
  <si>
    <t xml:space="preserve">Marcador Rojo Para Pizarra </t>
  </si>
  <si>
    <t xml:space="preserve">Felpa Punta Fina Azul </t>
  </si>
  <si>
    <t>PILAS AA UD</t>
  </si>
  <si>
    <t>PILAS AAA</t>
  </si>
  <si>
    <t>SACAGRAPAS</t>
  </si>
  <si>
    <t>Perforadora de 2 hoyos</t>
  </si>
  <si>
    <t>Pergaminos p/encuadernación  Transparentes 50/1</t>
  </si>
  <si>
    <t>Pergaminos p/encuadernación gris 50/1</t>
  </si>
  <si>
    <t>PIZARRA DE CORCHO RECTANGULAR</t>
  </si>
  <si>
    <t>PIZARRA BLANCA MAGICA</t>
  </si>
  <si>
    <t>CAJA p/ARCHIVAR DOCUMENTAOS</t>
  </si>
  <si>
    <t>CINTA ADHESIVA ANCHA</t>
  </si>
  <si>
    <t>PAPEL BOND 8 1/2 X 17</t>
  </si>
  <si>
    <t>YOYO p/CARNET</t>
  </si>
  <si>
    <t>PORTA CARNET</t>
  </si>
  <si>
    <t>chinchetas de colores</t>
  </si>
  <si>
    <t>SACAPUNTA ELECTRICOS</t>
  </si>
  <si>
    <t>LABELS 2X4 1000/1</t>
  </si>
  <si>
    <t>LABELS 1X4 1000/1</t>
  </si>
  <si>
    <t xml:space="preserve">Borrador Para Pizarra </t>
  </si>
  <si>
    <t>Panel LED P/Plafon 2X2 6000K</t>
  </si>
  <si>
    <t>Panel LED P/Plafon 2X4 6500K</t>
  </si>
  <si>
    <t>Bombillo LED 1x4 MR-16110-220V</t>
  </si>
  <si>
    <t>PANEL LED Circular P/EMPOSTRAL 9W 6000K</t>
  </si>
  <si>
    <t>PORTA ROLO REFORZADO NEGRO  9 PA-576-19 LANCO</t>
  </si>
  <si>
    <t>BROCHA ECON. M/MARRON # 4 395-4 ATLA</t>
  </si>
  <si>
    <t>BROCHA ECON. M/MARRON # 2 395-2 ATLA</t>
  </si>
  <si>
    <t>EXTENSION TELESCOPICA 6 -12 EP-207A23 PROSOURCE</t>
  </si>
  <si>
    <t>MINI ROLO DE 3/82"X3 PA-573-19 LANCO</t>
  </si>
  <si>
    <t>LANILLA 174219 GENERICO</t>
  </si>
  <si>
    <t>TOTAL GENERAL EXISTENCIAS</t>
  </si>
  <si>
    <t>REPORTE DE INVENTARIO DE ALMACÉN DE LOS PRODUCTOS DE LIMPIEZA Y COCINA ENERO-MARZO 2023</t>
  </si>
  <si>
    <t>REPORTE DE INVENTARIO DE ALMACÉN DE LOS MATERIALES GASTABLES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</si>
</sst>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0" fillId="0" borderId="3" xfId="1" applyFont="1" applyFill="1" applyBorder="1"/>
    <xf numFmtId="4" fontId="5" fillId="0" borderId="2" xfId="0" applyNumberFormat="1" applyFont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43" fontId="0" fillId="5" borderId="3" xfId="1" applyFont="1" applyFill="1" applyBorder="1"/>
    <xf numFmtId="0" fontId="6" fillId="0" borderId="1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3" fontId="0" fillId="0" borderId="3" xfId="1" applyFont="1" applyFill="1" applyBorder="1" applyAlignment="1">
      <alignment wrapText="1"/>
    </xf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vertical="top"/>
    </xf>
    <xf numFmtId="0" fontId="0" fillId="0" borderId="5" xfId="0" applyBorder="1"/>
    <xf numFmtId="43" fontId="2" fillId="0" borderId="3" xfId="1" applyFont="1" applyBorder="1"/>
    <xf numFmtId="0" fontId="3" fillId="3" borderId="6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left"/>
    </xf>
    <xf numFmtId="0" fontId="9" fillId="5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center" wrapText="1"/>
    </xf>
    <xf numFmtId="4" fontId="10" fillId="5" borderId="1" xfId="0" applyNumberFormat="1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/>
    </xf>
    <xf numFmtId="43" fontId="8" fillId="5" borderId="1" xfId="1" applyFont="1" applyFill="1" applyBorder="1"/>
    <xf numFmtId="0" fontId="11" fillId="5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3" fontId="12" fillId="0" borderId="2" xfId="0" applyNumberFormat="1" applyFont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3" fontId="10" fillId="5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4" fontId="10" fillId="5" borderId="6" xfId="0" applyNumberFormat="1" applyFont="1" applyFill="1" applyBorder="1" applyAlignment="1">
      <alignment horizontal="left"/>
    </xf>
    <xf numFmtId="0" fontId="9" fillId="5" borderId="6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center" wrapText="1"/>
    </xf>
    <xf numFmtId="4" fontId="10" fillId="5" borderId="6" xfId="0" applyNumberFormat="1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14" fontId="8" fillId="0" borderId="8" xfId="0" applyNumberFormat="1" applyFont="1" applyBorder="1" applyAlignment="1">
      <alignment horizontal="left"/>
    </xf>
    <xf numFmtId="49" fontId="13" fillId="0" borderId="9" xfId="2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/>
    </xf>
    <xf numFmtId="4" fontId="8" fillId="5" borderId="1" xfId="0" applyNumberFormat="1" applyFont="1" applyFill="1" applyBorder="1" applyAlignment="1">
      <alignment horizontal="center" wrapText="1"/>
    </xf>
    <xf numFmtId="43" fontId="8" fillId="5" borderId="1" xfId="1" applyFont="1" applyFill="1" applyBorder="1" applyAlignment="1"/>
    <xf numFmtId="14" fontId="4" fillId="5" borderId="1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center" wrapText="1"/>
    </xf>
    <xf numFmtId="4" fontId="4" fillId="5" borderId="1" xfId="0" applyNumberFormat="1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43" fontId="0" fillId="5" borderId="1" xfId="1" applyFont="1" applyFill="1" applyBorder="1"/>
    <xf numFmtId="0" fontId="4" fillId="5" borderId="2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left"/>
    </xf>
    <xf numFmtId="0" fontId="2" fillId="0" borderId="1" xfId="0" applyFont="1" applyBorder="1"/>
    <xf numFmtId="0" fontId="0" fillId="0" borderId="2" xfId="0" applyBorder="1"/>
    <xf numFmtId="43" fontId="2" fillId="0" borderId="1" xfId="1" applyFont="1" applyFill="1" applyBorder="1"/>
    <xf numFmtId="0" fontId="0" fillId="0" borderId="8" xfId="0" applyBorder="1"/>
    <xf numFmtId="0" fontId="15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</cellXfs>
  <cellStyles count="5">
    <cellStyle name="Millares" xfId="1" builtinId="3"/>
    <cellStyle name="Millares 2" xfId="3" xr:uid="{3D9429D2-C8F0-460D-906C-161E2F0BC76C}"/>
    <cellStyle name="Moneda" xfId="2" builtinId="4"/>
    <cellStyle name="Moneda 2" xfId="4" xr:uid="{BF19597C-10BB-4E0F-A61D-27505C06F98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19050</xdr:rowOff>
    </xdr:from>
    <xdr:to>
      <xdr:col>4</xdr:col>
      <xdr:colOff>155180</xdr:colOff>
      <xdr:row>6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32BB78-806E-4F93-B29B-ED61227E8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" y="19050"/>
          <a:ext cx="4784330" cy="1123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76200</xdr:rowOff>
    </xdr:from>
    <xdr:to>
      <xdr:col>5</xdr:col>
      <xdr:colOff>76200</xdr:colOff>
      <xdr:row>5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6718D5-C57E-4216-8ACC-669296B08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76200"/>
          <a:ext cx="5200650" cy="10382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3629-B9B5-4A17-AA9C-4ED5F566074F}">
  <sheetPr>
    <pageSetUpPr fitToPage="1"/>
  </sheetPr>
  <dimension ref="A7:G145"/>
  <sheetViews>
    <sheetView tabSelected="1" topLeftCell="A129" zoomScaleNormal="100" workbookViewId="0">
      <selection activeCell="C147" sqref="C147"/>
    </sheetView>
  </sheetViews>
  <sheetFormatPr baseColWidth="10" defaultRowHeight="15" x14ac:dyDescent="0.25"/>
  <cols>
    <col min="1" max="2" width="11.85546875" bestFit="1" customWidth="1"/>
    <col min="3" max="3" width="66.5703125" customWidth="1"/>
    <col min="4" max="5" width="11.5703125" bestFit="1" customWidth="1"/>
    <col min="6" max="6" width="11.28515625" customWidth="1"/>
    <col min="7" max="7" width="13" customWidth="1"/>
  </cols>
  <sheetData>
    <row r="7" spans="1:7" ht="15" customHeight="1" x14ac:dyDescent="0.25">
      <c r="A7" s="74" t="s">
        <v>200</v>
      </c>
      <c r="B7" s="74"/>
      <c r="C7" s="74"/>
      <c r="D7" s="74"/>
      <c r="E7" s="74"/>
      <c r="F7" s="74"/>
      <c r="G7" s="74"/>
    </row>
    <row r="8" spans="1:7" ht="45" x14ac:dyDescent="0.25">
      <c r="A8" s="32" t="s">
        <v>0</v>
      </c>
      <c r="B8" s="32" t="s">
        <v>1</v>
      </c>
      <c r="C8" s="32" t="s">
        <v>2</v>
      </c>
      <c r="D8" s="32" t="s">
        <v>3</v>
      </c>
      <c r="E8" s="32" t="s">
        <v>63</v>
      </c>
      <c r="F8" s="32" t="s">
        <v>5</v>
      </c>
      <c r="G8" s="3" t="s">
        <v>6</v>
      </c>
    </row>
    <row r="9" spans="1:7" ht="15.75" x14ac:dyDescent="0.25">
      <c r="A9" s="33">
        <v>44678</v>
      </c>
      <c r="B9" s="33">
        <v>44678</v>
      </c>
      <c r="C9" s="34" t="s">
        <v>64</v>
      </c>
      <c r="D9" s="35">
        <v>46</v>
      </c>
      <c r="E9" s="36">
        <v>215</v>
      </c>
      <c r="F9" s="37">
        <v>27</v>
      </c>
      <c r="G9" s="38">
        <f>E9*F9</f>
        <v>5805</v>
      </c>
    </row>
    <row r="10" spans="1:7" ht="15.75" x14ac:dyDescent="0.25">
      <c r="A10" s="33">
        <v>44837</v>
      </c>
      <c r="B10" s="33">
        <v>44837</v>
      </c>
      <c r="C10" s="39" t="s">
        <v>65</v>
      </c>
      <c r="D10" s="40">
        <v>78</v>
      </c>
      <c r="E10" s="36">
        <v>158.12</v>
      </c>
      <c r="F10" s="37">
        <v>105</v>
      </c>
      <c r="G10" s="38">
        <f>+F10*E10</f>
        <v>16602.600000000002</v>
      </c>
    </row>
    <row r="11" spans="1:7" ht="15.75" x14ac:dyDescent="0.25">
      <c r="A11" s="41">
        <v>44684</v>
      </c>
      <c r="B11" s="41">
        <v>44684</v>
      </c>
      <c r="C11" s="39" t="s">
        <v>66</v>
      </c>
      <c r="D11" s="40">
        <v>78</v>
      </c>
      <c r="E11" s="36">
        <v>42.48</v>
      </c>
      <c r="F11" s="42">
        <v>0</v>
      </c>
      <c r="G11" s="38">
        <f>E11*F11</f>
        <v>0</v>
      </c>
    </row>
    <row r="12" spans="1:7" ht="15.75" x14ac:dyDescent="0.25">
      <c r="A12" s="41">
        <v>44883</v>
      </c>
      <c r="B12" s="41">
        <v>44883</v>
      </c>
      <c r="C12" s="34" t="s">
        <v>67</v>
      </c>
      <c r="D12" s="35">
        <v>96</v>
      </c>
      <c r="E12" s="36">
        <v>146.69999999999999</v>
      </c>
      <c r="F12" s="42">
        <v>41</v>
      </c>
      <c r="G12" s="38">
        <f t="shared" ref="G12:G30" si="0">E12*F12</f>
        <v>6014.7</v>
      </c>
    </row>
    <row r="13" spans="1:7" ht="15.75" x14ac:dyDescent="0.25">
      <c r="A13" s="41">
        <v>42860</v>
      </c>
      <c r="B13" s="41">
        <v>42860</v>
      </c>
      <c r="C13" s="39" t="s">
        <v>68</v>
      </c>
      <c r="D13" s="40">
        <v>70</v>
      </c>
      <c r="E13" s="36">
        <v>3.54</v>
      </c>
      <c r="F13" s="42">
        <v>75</v>
      </c>
      <c r="G13" s="38">
        <f t="shared" si="0"/>
        <v>265.5</v>
      </c>
    </row>
    <row r="14" spans="1:7" ht="15.75" x14ac:dyDescent="0.25">
      <c r="A14" s="41">
        <v>44883</v>
      </c>
      <c r="B14" s="41">
        <v>44883</v>
      </c>
      <c r="C14" s="34" t="s">
        <v>69</v>
      </c>
      <c r="D14" s="35">
        <v>66</v>
      </c>
      <c r="E14" s="36">
        <v>59.17</v>
      </c>
      <c r="F14" s="42">
        <v>42</v>
      </c>
      <c r="G14" s="38">
        <f t="shared" si="0"/>
        <v>2485.14</v>
      </c>
    </row>
    <row r="15" spans="1:7" ht="15.75" x14ac:dyDescent="0.25">
      <c r="A15" s="41">
        <v>44678</v>
      </c>
      <c r="B15" s="41">
        <v>44678</v>
      </c>
      <c r="C15" s="34" t="s">
        <v>70</v>
      </c>
      <c r="D15" s="40">
        <v>49</v>
      </c>
      <c r="E15" s="36">
        <v>20</v>
      </c>
      <c r="F15" s="42">
        <v>95</v>
      </c>
      <c r="G15" s="38">
        <f t="shared" si="0"/>
        <v>1900</v>
      </c>
    </row>
    <row r="16" spans="1:7" ht="15.75" x14ac:dyDescent="0.25">
      <c r="A16" s="41">
        <v>44628</v>
      </c>
      <c r="B16" s="41">
        <v>44628</v>
      </c>
      <c r="C16" s="34" t="s">
        <v>71</v>
      </c>
      <c r="D16" s="35">
        <v>50</v>
      </c>
      <c r="E16" s="36">
        <v>34.26</v>
      </c>
      <c r="F16" s="42">
        <v>46</v>
      </c>
      <c r="G16" s="38">
        <f>E16*F16</f>
        <v>1575.9599999999998</v>
      </c>
    </row>
    <row r="17" spans="1:7" ht="15.75" x14ac:dyDescent="0.25">
      <c r="A17" s="41">
        <v>44791</v>
      </c>
      <c r="B17" s="41">
        <v>44791</v>
      </c>
      <c r="C17" s="39" t="s">
        <v>72</v>
      </c>
      <c r="D17" s="40">
        <v>57</v>
      </c>
      <c r="E17" s="36">
        <v>21.31</v>
      </c>
      <c r="F17" s="42">
        <v>96</v>
      </c>
      <c r="G17" s="38">
        <f t="shared" si="0"/>
        <v>2045.7599999999998</v>
      </c>
    </row>
    <row r="18" spans="1:7" ht="15.75" x14ac:dyDescent="0.25">
      <c r="A18" s="41">
        <v>44041</v>
      </c>
      <c r="B18" s="41">
        <v>44041</v>
      </c>
      <c r="C18" s="39" t="s">
        <v>73</v>
      </c>
      <c r="D18" s="35">
        <v>72</v>
      </c>
      <c r="E18" s="36">
        <v>131</v>
      </c>
      <c r="F18" s="42">
        <v>15</v>
      </c>
      <c r="G18" s="38">
        <f t="shared" si="0"/>
        <v>1965</v>
      </c>
    </row>
    <row r="19" spans="1:7" ht="15.75" x14ac:dyDescent="0.25">
      <c r="A19" s="41">
        <v>42677</v>
      </c>
      <c r="B19" s="41">
        <v>42677</v>
      </c>
      <c r="C19" s="39" t="s">
        <v>74</v>
      </c>
      <c r="D19" s="40">
        <v>70</v>
      </c>
      <c r="E19" s="36">
        <v>19.82</v>
      </c>
      <c r="F19" s="37">
        <v>132</v>
      </c>
      <c r="G19" s="38">
        <f t="shared" si="0"/>
        <v>2616.2400000000002</v>
      </c>
    </row>
    <row r="20" spans="1:7" ht="15.75" x14ac:dyDescent="0.25">
      <c r="A20" s="41">
        <v>44501</v>
      </c>
      <c r="B20" s="41">
        <v>44501</v>
      </c>
      <c r="C20" s="43" t="s">
        <v>75</v>
      </c>
      <c r="D20" s="35">
        <v>112</v>
      </c>
      <c r="E20" s="36">
        <v>4.87</v>
      </c>
      <c r="F20" s="37">
        <v>32</v>
      </c>
      <c r="G20" s="38">
        <f>E20*F20</f>
        <v>155.84</v>
      </c>
    </row>
    <row r="21" spans="1:7" ht="15.75" x14ac:dyDescent="0.25">
      <c r="A21" s="41">
        <v>43881</v>
      </c>
      <c r="B21" s="41">
        <v>43881</v>
      </c>
      <c r="C21" s="39" t="s">
        <v>76</v>
      </c>
      <c r="D21" s="40">
        <v>112</v>
      </c>
      <c r="E21" s="36">
        <v>5.5</v>
      </c>
      <c r="F21" s="37">
        <v>59</v>
      </c>
      <c r="G21" s="38">
        <f t="shared" si="0"/>
        <v>324.5</v>
      </c>
    </row>
    <row r="22" spans="1:7" ht="15.75" x14ac:dyDescent="0.25">
      <c r="A22" s="41">
        <v>44501</v>
      </c>
      <c r="B22" s="41">
        <v>44501</v>
      </c>
      <c r="C22" s="34" t="s">
        <v>77</v>
      </c>
      <c r="D22" s="35">
        <v>112</v>
      </c>
      <c r="E22" s="36">
        <v>17.88</v>
      </c>
      <c r="F22" s="37">
        <v>25</v>
      </c>
      <c r="G22" s="38">
        <f t="shared" si="0"/>
        <v>447</v>
      </c>
    </row>
    <row r="23" spans="1:7" ht="15.75" x14ac:dyDescent="0.25">
      <c r="A23" s="41">
        <v>43881</v>
      </c>
      <c r="B23" s="41">
        <v>43881</v>
      </c>
      <c r="C23" s="39" t="s">
        <v>78</v>
      </c>
      <c r="D23" s="40">
        <v>112</v>
      </c>
      <c r="E23" s="36">
        <v>3.5</v>
      </c>
      <c r="F23" s="37">
        <v>93</v>
      </c>
      <c r="G23" s="38">
        <f t="shared" si="0"/>
        <v>325.5</v>
      </c>
    </row>
    <row r="24" spans="1:7" ht="15.75" x14ac:dyDescent="0.25">
      <c r="A24" s="41">
        <v>44886</v>
      </c>
      <c r="B24" s="41">
        <v>44886</v>
      </c>
      <c r="C24" s="34" t="s">
        <v>79</v>
      </c>
      <c r="D24" s="35">
        <v>113</v>
      </c>
      <c r="E24" s="36">
        <v>3.36</v>
      </c>
      <c r="F24" s="44">
        <f>1784-30</f>
        <v>1754</v>
      </c>
      <c r="G24" s="38">
        <f t="shared" si="0"/>
        <v>5893.44</v>
      </c>
    </row>
    <row r="25" spans="1:7" ht="15.75" x14ac:dyDescent="0.25">
      <c r="A25" s="41">
        <v>44501</v>
      </c>
      <c r="B25" s="41">
        <v>44501</v>
      </c>
      <c r="C25" s="45" t="s">
        <v>80</v>
      </c>
      <c r="D25" s="40">
        <v>91</v>
      </c>
      <c r="E25" s="36">
        <f>317.6/100</f>
        <v>3.1760000000000002</v>
      </c>
      <c r="F25" s="46">
        <f>1414-100</f>
        <v>1314</v>
      </c>
      <c r="G25" s="38">
        <f t="shared" si="0"/>
        <v>4173.2640000000001</v>
      </c>
    </row>
    <row r="26" spans="1:7" ht="15.75" x14ac:dyDescent="0.25">
      <c r="A26" s="41">
        <v>44883</v>
      </c>
      <c r="B26" s="41">
        <v>44883</v>
      </c>
      <c r="C26" s="34" t="s">
        <v>81</v>
      </c>
      <c r="D26" s="35">
        <v>48</v>
      </c>
      <c r="E26" s="36">
        <v>27</v>
      </c>
      <c r="F26" s="42">
        <v>85</v>
      </c>
      <c r="G26" s="38">
        <f t="shared" si="0"/>
        <v>2295</v>
      </c>
    </row>
    <row r="27" spans="1:7" ht="15.75" x14ac:dyDescent="0.25">
      <c r="A27" s="41">
        <v>44517</v>
      </c>
      <c r="B27" s="41">
        <v>44517</v>
      </c>
      <c r="C27" s="39" t="s">
        <v>82</v>
      </c>
      <c r="D27" s="40">
        <v>47</v>
      </c>
      <c r="E27" s="36">
        <v>41.04</v>
      </c>
      <c r="F27" s="37">
        <v>4</v>
      </c>
      <c r="G27" s="38">
        <f t="shared" si="0"/>
        <v>164.16</v>
      </c>
    </row>
    <row r="28" spans="1:7" ht="15.75" x14ac:dyDescent="0.25">
      <c r="A28" s="41">
        <v>44678</v>
      </c>
      <c r="B28" s="41">
        <v>44678</v>
      </c>
      <c r="C28" s="34" t="s">
        <v>83</v>
      </c>
      <c r="D28" s="35">
        <v>55</v>
      </c>
      <c r="E28" s="36">
        <v>64.989999999999995</v>
      </c>
      <c r="F28" s="37">
        <v>7</v>
      </c>
      <c r="G28" s="38">
        <f t="shared" si="0"/>
        <v>454.92999999999995</v>
      </c>
    </row>
    <row r="29" spans="1:7" ht="15.75" x14ac:dyDescent="0.25">
      <c r="A29" s="41">
        <v>44883</v>
      </c>
      <c r="B29" s="41">
        <v>44883</v>
      </c>
      <c r="C29" s="39" t="s">
        <v>84</v>
      </c>
      <c r="D29" s="40">
        <v>54</v>
      </c>
      <c r="E29" s="36">
        <v>85.05</v>
      </c>
      <c r="F29" s="37">
        <v>49</v>
      </c>
      <c r="G29" s="38">
        <f t="shared" si="0"/>
        <v>4167.45</v>
      </c>
    </row>
    <row r="30" spans="1:7" ht="15.75" x14ac:dyDescent="0.25">
      <c r="A30" s="41">
        <v>44517</v>
      </c>
      <c r="B30" s="41">
        <v>44517</v>
      </c>
      <c r="C30" s="34" t="s">
        <v>85</v>
      </c>
      <c r="D30" s="35">
        <v>87</v>
      </c>
      <c r="E30" s="36">
        <v>56</v>
      </c>
      <c r="F30" s="37">
        <v>16</v>
      </c>
      <c r="G30" s="38">
        <f t="shared" si="0"/>
        <v>896</v>
      </c>
    </row>
    <row r="31" spans="1:7" ht="15.75" x14ac:dyDescent="0.25">
      <c r="A31" s="41">
        <v>44791</v>
      </c>
      <c r="B31" s="41">
        <v>44791</v>
      </c>
      <c r="C31" s="34" t="s">
        <v>86</v>
      </c>
      <c r="D31" s="35">
        <v>87</v>
      </c>
      <c r="E31" s="36">
        <f>59.8*1.18</f>
        <v>70.563999999999993</v>
      </c>
      <c r="F31" s="37">
        <v>5</v>
      </c>
      <c r="G31" s="38">
        <f>+E31*F31</f>
        <v>352.81999999999994</v>
      </c>
    </row>
    <row r="32" spans="1:7" ht="15.75" x14ac:dyDescent="0.25">
      <c r="A32" s="41">
        <v>43469</v>
      </c>
      <c r="B32" s="41">
        <v>43469</v>
      </c>
      <c r="C32" s="39" t="s">
        <v>87</v>
      </c>
      <c r="D32" s="40">
        <v>56</v>
      </c>
      <c r="E32" s="36">
        <v>12</v>
      </c>
      <c r="F32" s="42">
        <v>3</v>
      </c>
      <c r="G32" s="38">
        <f t="shared" ref="G32:G95" si="1">E32*F32</f>
        <v>36</v>
      </c>
    </row>
    <row r="33" spans="1:7" ht="15.75" x14ac:dyDescent="0.25">
      <c r="A33" s="41">
        <v>44883</v>
      </c>
      <c r="B33" s="41">
        <v>44883</v>
      </c>
      <c r="C33" s="34" t="s">
        <v>88</v>
      </c>
      <c r="D33" s="35">
        <v>53</v>
      </c>
      <c r="E33" s="36">
        <v>26</v>
      </c>
      <c r="F33" s="42">
        <v>43</v>
      </c>
      <c r="G33" s="38">
        <f t="shared" si="1"/>
        <v>1118</v>
      </c>
    </row>
    <row r="34" spans="1:7" ht="15.75" x14ac:dyDescent="0.25">
      <c r="A34" s="41">
        <v>44886</v>
      </c>
      <c r="B34" s="41">
        <v>44886</v>
      </c>
      <c r="C34" s="39" t="s">
        <v>89</v>
      </c>
      <c r="D34" s="40">
        <v>71</v>
      </c>
      <c r="E34" s="36">
        <v>306.8</v>
      </c>
      <c r="F34" s="42">
        <v>43</v>
      </c>
      <c r="G34" s="38">
        <f t="shared" si="1"/>
        <v>13192.4</v>
      </c>
    </row>
    <row r="35" spans="1:7" ht="15.75" x14ac:dyDescent="0.25">
      <c r="A35" s="41">
        <v>44628</v>
      </c>
      <c r="B35" s="41">
        <v>44628</v>
      </c>
      <c r="C35" s="34" t="s">
        <v>90</v>
      </c>
      <c r="D35" s="35">
        <v>69</v>
      </c>
      <c r="E35" s="36">
        <v>42.87</v>
      </c>
      <c r="F35" s="47">
        <v>20</v>
      </c>
      <c r="G35" s="38">
        <f t="shared" si="1"/>
        <v>857.4</v>
      </c>
    </row>
    <row r="36" spans="1:7" ht="15.75" x14ac:dyDescent="0.25">
      <c r="A36" s="41">
        <v>42933</v>
      </c>
      <c r="B36" s="41">
        <v>42933</v>
      </c>
      <c r="C36" s="39" t="s">
        <v>91</v>
      </c>
      <c r="D36" s="40">
        <v>114</v>
      </c>
      <c r="E36" s="36">
        <f>5.17*1.18</f>
        <v>6.1006</v>
      </c>
      <c r="F36" s="37">
        <v>172</v>
      </c>
      <c r="G36" s="38">
        <f t="shared" si="1"/>
        <v>1049.3032000000001</v>
      </c>
    </row>
    <row r="37" spans="1:7" ht="15.75" x14ac:dyDescent="0.25">
      <c r="A37" s="41">
        <v>44886</v>
      </c>
      <c r="B37" s="41">
        <v>44886</v>
      </c>
      <c r="C37" s="34" t="s">
        <v>92</v>
      </c>
      <c r="D37" s="35">
        <v>83</v>
      </c>
      <c r="E37" s="36">
        <v>6.88</v>
      </c>
      <c r="F37" s="42">
        <v>1013</v>
      </c>
      <c r="G37" s="38">
        <f t="shared" si="1"/>
        <v>6969.44</v>
      </c>
    </row>
    <row r="38" spans="1:7" ht="15.75" x14ac:dyDescent="0.25">
      <c r="A38" s="41">
        <v>44532</v>
      </c>
      <c r="B38" s="41">
        <v>44532</v>
      </c>
      <c r="C38" s="39" t="s">
        <v>93</v>
      </c>
      <c r="D38" s="40">
        <v>84</v>
      </c>
      <c r="E38" s="36">
        <v>9.2100000000000009</v>
      </c>
      <c r="F38" s="42">
        <v>23</v>
      </c>
      <c r="G38" s="38">
        <f t="shared" si="1"/>
        <v>211.83</v>
      </c>
    </row>
    <row r="39" spans="1:7" ht="15.75" x14ac:dyDescent="0.25">
      <c r="A39" s="41">
        <v>43469</v>
      </c>
      <c r="B39" s="41">
        <v>43469</v>
      </c>
      <c r="C39" s="34" t="s">
        <v>94</v>
      </c>
      <c r="D39" s="35">
        <v>86</v>
      </c>
      <c r="E39" s="36">
        <f>110.6/12</f>
        <v>9.2166666666666668</v>
      </c>
      <c r="F39" s="37">
        <v>123</v>
      </c>
      <c r="G39" s="38">
        <f t="shared" si="1"/>
        <v>1133.6500000000001</v>
      </c>
    </row>
    <row r="40" spans="1:7" ht="15.75" x14ac:dyDescent="0.25">
      <c r="A40" s="41">
        <v>44791</v>
      </c>
      <c r="B40" s="41">
        <v>44791</v>
      </c>
      <c r="C40" s="39" t="s">
        <v>95</v>
      </c>
      <c r="D40" s="40">
        <v>82</v>
      </c>
      <c r="E40" s="36">
        <v>4.63</v>
      </c>
      <c r="F40" s="42">
        <f>460-36</f>
        <v>424</v>
      </c>
      <c r="G40" s="38">
        <f t="shared" si="1"/>
        <v>1963.12</v>
      </c>
    </row>
    <row r="41" spans="1:7" ht="15.75" x14ac:dyDescent="0.25">
      <c r="A41" s="41">
        <v>44883</v>
      </c>
      <c r="B41" s="41">
        <v>44883</v>
      </c>
      <c r="C41" s="34" t="s">
        <v>96</v>
      </c>
      <c r="D41" s="35">
        <v>99</v>
      </c>
      <c r="E41" s="36">
        <v>38.65</v>
      </c>
      <c r="F41" s="42">
        <v>127</v>
      </c>
      <c r="G41" s="38">
        <f t="shared" si="1"/>
        <v>4908.55</v>
      </c>
    </row>
    <row r="42" spans="1:7" ht="15.75" x14ac:dyDescent="0.25">
      <c r="A42" s="41">
        <v>44501</v>
      </c>
      <c r="B42" s="41">
        <v>44501</v>
      </c>
      <c r="C42" s="39" t="s">
        <v>97</v>
      </c>
      <c r="D42" s="40">
        <v>100</v>
      </c>
      <c r="E42" s="36">
        <f>270.24/12</f>
        <v>22.52</v>
      </c>
      <c r="F42" s="37">
        <v>60</v>
      </c>
      <c r="G42" s="38">
        <f t="shared" si="1"/>
        <v>1351.2</v>
      </c>
    </row>
    <row r="43" spans="1:7" ht="15.75" x14ac:dyDescent="0.25">
      <c r="A43" s="41">
        <v>42691</v>
      </c>
      <c r="B43" s="41">
        <v>42691</v>
      </c>
      <c r="C43" s="34" t="s">
        <v>98</v>
      </c>
      <c r="D43" s="35">
        <v>80</v>
      </c>
      <c r="E43" s="36">
        <v>145</v>
      </c>
      <c r="F43" s="37">
        <v>2</v>
      </c>
      <c r="G43" s="38">
        <f t="shared" si="1"/>
        <v>290</v>
      </c>
    </row>
    <row r="44" spans="1:7" ht="15.75" x14ac:dyDescent="0.25">
      <c r="A44" s="41">
        <v>44883</v>
      </c>
      <c r="B44" s="41">
        <v>44883</v>
      </c>
      <c r="C44" s="34" t="s">
        <v>99</v>
      </c>
      <c r="D44" s="40">
        <v>79</v>
      </c>
      <c r="E44" s="36">
        <v>224.99</v>
      </c>
      <c r="F44" s="42">
        <v>196</v>
      </c>
      <c r="G44" s="38">
        <f t="shared" si="1"/>
        <v>44098.04</v>
      </c>
    </row>
    <row r="45" spans="1:7" ht="15.75" x14ac:dyDescent="0.25">
      <c r="A45" s="41">
        <v>44883</v>
      </c>
      <c r="B45" s="41">
        <v>44883</v>
      </c>
      <c r="C45" s="34" t="s">
        <v>100</v>
      </c>
      <c r="D45" s="35">
        <v>62</v>
      </c>
      <c r="E45" s="36">
        <v>23.69</v>
      </c>
      <c r="F45" s="42">
        <v>43</v>
      </c>
      <c r="G45" s="38">
        <f t="shared" si="1"/>
        <v>1018.6700000000001</v>
      </c>
    </row>
    <row r="46" spans="1:7" ht="15.75" x14ac:dyDescent="0.25">
      <c r="A46" s="41">
        <v>44628</v>
      </c>
      <c r="B46" s="41">
        <v>44628</v>
      </c>
      <c r="C46" s="39" t="s">
        <v>101</v>
      </c>
      <c r="D46" s="40">
        <v>62</v>
      </c>
      <c r="E46" s="36">
        <f>206.85/12</f>
        <v>17.237500000000001</v>
      </c>
      <c r="F46" s="42">
        <v>11</v>
      </c>
      <c r="G46" s="38">
        <f t="shared" si="1"/>
        <v>189.61250000000001</v>
      </c>
    </row>
    <row r="47" spans="1:7" ht="15.75" x14ac:dyDescent="0.25">
      <c r="A47" s="48">
        <v>44327</v>
      </c>
      <c r="B47" s="48">
        <v>44327</v>
      </c>
      <c r="C47" s="49" t="s">
        <v>102</v>
      </c>
      <c r="D47" s="50">
        <v>63</v>
      </c>
      <c r="E47" s="51">
        <v>9</v>
      </c>
      <c r="F47" s="52">
        <v>18</v>
      </c>
      <c r="G47" s="38">
        <f t="shared" si="1"/>
        <v>162</v>
      </c>
    </row>
    <row r="48" spans="1:7" ht="15.75" x14ac:dyDescent="0.25">
      <c r="A48" s="41">
        <v>44327</v>
      </c>
      <c r="B48" s="41">
        <v>44327</v>
      </c>
      <c r="C48" s="39" t="s">
        <v>103</v>
      </c>
      <c r="D48" s="40">
        <v>63</v>
      </c>
      <c r="E48" s="51">
        <v>9</v>
      </c>
      <c r="F48" s="42">
        <v>35</v>
      </c>
      <c r="G48" s="38">
        <f t="shared" si="1"/>
        <v>315</v>
      </c>
    </row>
    <row r="49" spans="1:7" ht="15.75" x14ac:dyDescent="0.25">
      <c r="A49" s="41">
        <v>44883</v>
      </c>
      <c r="B49" s="41">
        <v>44883</v>
      </c>
      <c r="C49" s="34" t="s">
        <v>104</v>
      </c>
      <c r="D49" s="35">
        <v>62</v>
      </c>
      <c r="E49" s="36">
        <v>23.69</v>
      </c>
      <c r="F49" s="42">
        <v>57</v>
      </c>
      <c r="G49" s="38">
        <f t="shared" si="1"/>
        <v>1350.3300000000002</v>
      </c>
    </row>
    <row r="50" spans="1:7" ht="15.75" x14ac:dyDescent="0.25">
      <c r="A50" s="41">
        <v>44903</v>
      </c>
      <c r="B50" s="41">
        <v>44903</v>
      </c>
      <c r="C50" s="39" t="s">
        <v>105</v>
      </c>
      <c r="D50" s="40">
        <v>76</v>
      </c>
      <c r="E50" s="36">
        <v>293.82</v>
      </c>
      <c r="F50" s="42">
        <v>213</v>
      </c>
      <c r="G50" s="38">
        <f t="shared" si="1"/>
        <v>62583.659999999996</v>
      </c>
    </row>
    <row r="51" spans="1:7" ht="15.75" x14ac:dyDescent="0.25">
      <c r="A51" s="41">
        <v>44628</v>
      </c>
      <c r="B51" s="41">
        <v>44628</v>
      </c>
      <c r="C51" s="34" t="s">
        <v>106</v>
      </c>
      <c r="D51" s="35">
        <v>76</v>
      </c>
      <c r="E51" s="36">
        <v>362.26</v>
      </c>
      <c r="F51" s="37">
        <v>60</v>
      </c>
      <c r="G51" s="38">
        <f t="shared" si="1"/>
        <v>21735.599999999999</v>
      </c>
    </row>
    <row r="52" spans="1:7" ht="15.75" x14ac:dyDescent="0.25">
      <c r="A52" s="53">
        <v>44782</v>
      </c>
      <c r="B52" s="53">
        <v>44782</v>
      </c>
      <c r="C52" s="34" t="s">
        <v>107</v>
      </c>
      <c r="D52" s="54" t="s">
        <v>108</v>
      </c>
      <c r="E52" s="36">
        <v>2950</v>
      </c>
      <c r="F52" s="42">
        <v>2</v>
      </c>
      <c r="G52" s="38">
        <f t="shared" si="1"/>
        <v>5900</v>
      </c>
    </row>
    <row r="53" spans="1:7" ht="15.75" x14ac:dyDescent="0.25">
      <c r="A53" s="53">
        <v>44782</v>
      </c>
      <c r="B53" s="53">
        <v>44782</v>
      </c>
      <c r="C53" s="49" t="s">
        <v>109</v>
      </c>
      <c r="D53" s="54" t="s">
        <v>110</v>
      </c>
      <c r="E53" s="36">
        <v>142.78</v>
      </c>
      <c r="F53" s="37">
        <v>3</v>
      </c>
      <c r="G53" s="38">
        <f t="shared" si="1"/>
        <v>428.34000000000003</v>
      </c>
    </row>
    <row r="54" spans="1:7" ht="15.75" x14ac:dyDescent="0.25">
      <c r="A54" s="41">
        <v>44501</v>
      </c>
      <c r="B54" s="41">
        <v>44501</v>
      </c>
      <c r="C54" s="49" t="s">
        <v>111</v>
      </c>
      <c r="D54" s="40">
        <v>51</v>
      </c>
      <c r="E54" s="36">
        <v>15.9</v>
      </c>
      <c r="F54" s="42">
        <v>7</v>
      </c>
      <c r="G54" s="38">
        <f t="shared" si="1"/>
        <v>111.3</v>
      </c>
    </row>
    <row r="55" spans="1:7" ht="15.75" x14ac:dyDescent="0.25">
      <c r="A55" s="41">
        <v>44791</v>
      </c>
      <c r="B55" s="41">
        <v>44791</v>
      </c>
      <c r="C55" s="49" t="s">
        <v>112</v>
      </c>
      <c r="D55" s="35">
        <v>104</v>
      </c>
      <c r="E55" s="55">
        <v>22.53</v>
      </c>
      <c r="F55" s="37">
        <v>327</v>
      </c>
      <c r="G55" s="38">
        <f t="shared" si="1"/>
        <v>7367.31</v>
      </c>
    </row>
    <row r="56" spans="1:7" ht="15.75" x14ac:dyDescent="0.25">
      <c r="A56" s="41">
        <v>44771</v>
      </c>
      <c r="B56" s="41">
        <v>44771</v>
      </c>
      <c r="C56" s="49" t="s">
        <v>113</v>
      </c>
      <c r="D56" s="40">
        <v>105</v>
      </c>
      <c r="E56" s="36">
        <v>24.56</v>
      </c>
      <c r="F56" s="37">
        <v>50</v>
      </c>
      <c r="G56" s="38">
        <f t="shared" si="1"/>
        <v>1228</v>
      </c>
    </row>
    <row r="57" spans="1:7" ht="15.75" x14ac:dyDescent="0.25">
      <c r="A57" s="41">
        <v>44501</v>
      </c>
      <c r="B57" s="41">
        <v>44501</v>
      </c>
      <c r="C57" s="49" t="s">
        <v>114</v>
      </c>
      <c r="D57" s="35">
        <v>59</v>
      </c>
      <c r="E57" s="36">
        <v>243</v>
      </c>
      <c r="F57" s="37">
        <v>9</v>
      </c>
      <c r="G57" s="38">
        <f t="shared" si="1"/>
        <v>2187</v>
      </c>
    </row>
    <row r="58" spans="1:7" ht="15.75" x14ac:dyDescent="0.25">
      <c r="A58" s="41">
        <v>43881</v>
      </c>
      <c r="B58" s="41">
        <v>43881</v>
      </c>
      <c r="C58" s="39" t="s">
        <v>115</v>
      </c>
      <c r="D58" s="40">
        <v>111</v>
      </c>
      <c r="E58" s="36">
        <v>1.03</v>
      </c>
      <c r="F58" s="37">
        <v>34</v>
      </c>
      <c r="G58" s="56">
        <f t="shared" si="1"/>
        <v>35.020000000000003</v>
      </c>
    </row>
    <row r="59" spans="1:7" ht="15.75" x14ac:dyDescent="0.25">
      <c r="A59" s="41">
        <v>44886</v>
      </c>
      <c r="B59" s="41">
        <v>44886</v>
      </c>
      <c r="C59" s="39" t="s">
        <v>116</v>
      </c>
      <c r="D59" s="40">
        <v>97</v>
      </c>
      <c r="E59" s="36">
        <v>35.4</v>
      </c>
      <c r="F59" s="37">
        <v>22</v>
      </c>
      <c r="G59" s="38">
        <f t="shared" si="1"/>
        <v>778.8</v>
      </c>
    </row>
    <row r="60" spans="1:7" ht="15.75" x14ac:dyDescent="0.25">
      <c r="A60" s="41">
        <v>44883</v>
      </c>
      <c r="B60" s="41">
        <v>44883</v>
      </c>
      <c r="C60" s="34" t="s">
        <v>117</v>
      </c>
      <c r="D60" s="35">
        <v>52</v>
      </c>
      <c r="E60" s="36">
        <v>91.52</v>
      </c>
      <c r="F60" s="42">
        <v>27</v>
      </c>
      <c r="G60" s="38">
        <f t="shared" si="1"/>
        <v>2471.04</v>
      </c>
    </row>
    <row r="61" spans="1:7" ht="15.75" x14ac:dyDescent="0.25">
      <c r="A61" s="41">
        <v>44883</v>
      </c>
      <c r="B61" s="41">
        <v>44883</v>
      </c>
      <c r="C61" s="39" t="s">
        <v>118</v>
      </c>
      <c r="D61" s="40">
        <v>64</v>
      </c>
      <c r="E61" s="36">
        <f>332.04/12</f>
        <v>27.67</v>
      </c>
      <c r="F61" s="42">
        <v>417</v>
      </c>
      <c r="G61" s="38">
        <f t="shared" si="1"/>
        <v>11538.390000000001</v>
      </c>
    </row>
    <row r="62" spans="1:7" ht="15.75" x14ac:dyDescent="0.25">
      <c r="A62" s="41">
        <v>44881</v>
      </c>
      <c r="B62" s="41">
        <v>44881</v>
      </c>
      <c r="C62" s="39" t="s">
        <v>119</v>
      </c>
      <c r="D62" s="40">
        <v>64</v>
      </c>
      <c r="E62" s="36">
        <v>55.52</v>
      </c>
      <c r="F62" s="37">
        <v>513</v>
      </c>
      <c r="G62" s="38">
        <f>+E62*F62</f>
        <v>28481.760000000002</v>
      </c>
    </row>
    <row r="63" spans="1:7" ht="15.75" x14ac:dyDescent="0.25">
      <c r="A63" s="41">
        <v>44678</v>
      </c>
      <c r="B63" s="41">
        <v>44678</v>
      </c>
      <c r="C63" s="34" t="s">
        <v>120</v>
      </c>
      <c r="D63" s="35">
        <v>116</v>
      </c>
      <c r="E63" s="57">
        <v>337.5</v>
      </c>
      <c r="F63" s="42">
        <v>172</v>
      </c>
      <c r="G63" s="38">
        <f t="shared" si="1"/>
        <v>58050</v>
      </c>
    </row>
    <row r="64" spans="1:7" ht="15.75" x14ac:dyDescent="0.25">
      <c r="A64" s="41">
        <v>44501</v>
      </c>
      <c r="B64" s="41">
        <v>44501</v>
      </c>
      <c r="C64" s="39" t="s">
        <v>121</v>
      </c>
      <c r="D64" s="40">
        <v>89</v>
      </c>
      <c r="E64" s="36">
        <v>6.45</v>
      </c>
      <c r="F64" s="42">
        <v>23</v>
      </c>
      <c r="G64" s="38">
        <f t="shared" si="1"/>
        <v>148.35</v>
      </c>
    </row>
    <row r="65" spans="1:7" ht="15.75" x14ac:dyDescent="0.25">
      <c r="A65" s="41">
        <v>44501</v>
      </c>
      <c r="B65" s="41">
        <v>44501</v>
      </c>
      <c r="C65" s="34" t="s">
        <v>122</v>
      </c>
      <c r="D65" s="35">
        <v>61</v>
      </c>
      <c r="E65" s="36">
        <f>142.8/12</f>
        <v>11.9</v>
      </c>
      <c r="F65" s="42">
        <v>85</v>
      </c>
      <c r="G65" s="38">
        <f t="shared" si="1"/>
        <v>1011.5</v>
      </c>
    </row>
    <row r="66" spans="1:7" ht="15.75" x14ac:dyDescent="0.25">
      <c r="A66" s="41">
        <v>42933</v>
      </c>
      <c r="B66" s="41">
        <v>42933</v>
      </c>
      <c r="C66" s="39" t="s">
        <v>123</v>
      </c>
      <c r="D66" s="40">
        <v>118</v>
      </c>
      <c r="E66" s="36">
        <v>3.54</v>
      </c>
      <c r="F66" s="46">
        <v>1055</v>
      </c>
      <c r="G66" s="38">
        <f t="shared" si="1"/>
        <v>3734.7</v>
      </c>
    </row>
    <row r="67" spans="1:7" ht="15.75" x14ac:dyDescent="0.25">
      <c r="A67" s="41">
        <v>44458</v>
      </c>
      <c r="B67" s="41">
        <v>44458</v>
      </c>
      <c r="C67" s="34" t="s">
        <v>124</v>
      </c>
      <c r="D67" s="35">
        <v>119</v>
      </c>
      <c r="E67" s="36">
        <v>6.6</v>
      </c>
      <c r="F67" s="37">
        <f>2047-25</f>
        <v>2022</v>
      </c>
      <c r="G67" s="38">
        <f t="shared" si="1"/>
        <v>13345.199999999999</v>
      </c>
    </row>
    <row r="68" spans="1:7" ht="15.75" x14ac:dyDescent="0.25">
      <c r="A68" s="41">
        <v>44628</v>
      </c>
      <c r="B68" s="41">
        <v>44628</v>
      </c>
      <c r="C68" s="45" t="s">
        <v>125</v>
      </c>
      <c r="D68" s="40">
        <v>121</v>
      </c>
      <c r="E68" s="36">
        <f>15.17*1.18</f>
        <v>17.900600000000001</v>
      </c>
      <c r="F68" s="37">
        <v>164</v>
      </c>
      <c r="G68" s="38">
        <f t="shared" si="1"/>
        <v>2935.6984000000002</v>
      </c>
    </row>
    <row r="69" spans="1:7" ht="15.75" x14ac:dyDescent="0.25">
      <c r="A69" s="41">
        <v>44020</v>
      </c>
      <c r="B69" s="41">
        <v>44020</v>
      </c>
      <c r="C69" s="43" t="s">
        <v>126</v>
      </c>
      <c r="D69" s="35">
        <v>90</v>
      </c>
      <c r="E69" s="36">
        <v>18.100000000000001</v>
      </c>
      <c r="F69" s="37">
        <v>415</v>
      </c>
      <c r="G69" s="38">
        <f t="shared" si="1"/>
        <v>7511.5000000000009</v>
      </c>
    </row>
    <row r="70" spans="1:7" ht="15.75" x14ac:dyDescent="0.25">
      <c r="A70" s="41">
        <v>44684</v>
      </c>
      <c r="B70" s="41">
        <v>44684</v>
      </c>
      <c r="C70" s="39" t="s">
        <v>127</v>
      </c>
      <c r="D70" s="40">
        <v>75</v>
      </c>
      <c r="E70" s="36">
        <v>29.5</v>
      </c>
      <c r="F70" s="44">
        <v>761</v>
      </c>
      <c r="G70" s="38">
        <f t="shared" si="1"/>
        <v>22449.5</v>
      </c>
    </row>
    <row r="71" spans="1:7" ht="15.75" x14ac:dyDescent="0.25">
      <c r="A71" s="41">
        <v>44684</v>
      </c>
      <c r="B71" s="41">
        <v>44684</v>
      </c>
      <c r="C71" s="39" t="s">
        <v>128</v>
      </c>
      <c r="D71" s="40">
        <v>75</v>
      </c>
      <c r="E71" s="36">
        <v>29.5</v>
      </c>
      <c r="F71" s="37">
        <v>286</v>
      </c>
      <c r="G71" s="38">
        <f t="shared" si="1"/>
        <v>8437</v>
      </c>
    </row>
    <row r="72" spans="1:7" ht="15.75" x14ac:dyDescent="0.25">
      <c r="A72" s="41">
        <v>44684</v>
      </c>
      <c r="B72" s="41">
        <v>44684</v>
      </c>
      <c r="C72" s="34" t="s">
        <v>129</v>
      </c>
      <c r="D72" s="35">
        <v>74</v>
      </c>
      <c r="E72" s="36">
        <v>6.14</v>
      </c>
      <c r="F72" s="44">
        <v>0</v>
      </c>
      <c r="G72" s="38">
        <f t="shared" si="1"/>
        <v>0</v>
      </c>
    </row>
    <row r="73" spans="1:7" ht="15.75" x14ac:dyDescent="0.25">
      <c r="A73" s="41">
        <v>44886</v>
      </c>
      <c r="B73" s="41">
        <v>44886</v>
      </c>
      <c r="C73" s="39" t="s">
        <v>130</v>
      </c>
      <c r="D73" s="40">
        <v>90</v>
      </c>
      <c r="E73" s="36">
        <v>94.4</v>
      </c>
      <c r="F73" s="42">
        <v>51</v>
      </c>
      <c r="G73" s="38">
        <f t="shared" si="1"/>
        <v>4814.4000000000005</v>
      </c>
    </row>
    <row r="74" spans="1:7" ht="15.75" x14ac:dyDescent="0.25">
      <c r="A74" s="41">
        <v>44883</v>
      </c>
      <c r="B74" s="41">
        <v>44883</v>
      </c>
      <c r="C74" s="34" t="s">
        <v>131</v>
      </c>
      <c r="D74" s="35">
        <v>60</v>
      </c>
      <c r="E74" s="36">
        <v>39</v>
      </c>
      <c r="F74" s="42">
        <v>13</v>
      </c>
      <c r="G74" s="38">
        <f t="shared" si="1"/>
        <v>507</v>
      </c>
    </row>
    <row r="75" spans="1:7" ht="15.75" x14ac:dyDescent="0.25">
      <c r="A75" s="41">
        <v>44883</v>
      </c>
      <c r="B75" s="41">
        <v>44883</v>
      </c>
      <c r="C75" s="45" t="s">
        <v>132</v>
      </c>
      <c r="D75" s="40">
        <v>103</v>
      </c>
      <c r="E75" s="36">
        <v>45.75</v>
      </c>
      <c r="F75" s="42">
        <v>37</v>
      </c>
      <c r="G75" s="38">
        <f t="shared" si="1"/>
        <v>1692.75</v>
      </c>
    </row>
    <row r="76" spans="1:7" ht="15.75" x14ac:dyDescent="0.25">
      <c r="A76" s="41">
        <v>44501</v>
      </c>
      <c r="B76" s="41">
        <v>44501</v>
      </c>
      <c r="C76" s="34" t="s">
        <v>133</v>
      </c>
      <c r="D76" s="35">
        <v>122</v>
      </c>
      <c r="E76" s="36">
        <v>22.6</v>
      </c>
      <c r="F76" s="42">
        <v>9</v>
      </c>
      <c r="G76" s="38">
        <f t="shared" si="1"/>
        <v>203.4</v>
      </c>
    </row>
    <row r="77" spans="1:7" ht="15.75" x14ac:dyDescent="0.25">
      <c r="A77" s="41">
        <v>44501</v>
      </c>
      <c r="B77" s="41">
        <v>44501</v>
      </c>
      <c r="C77" s="39" t="s">
        <v>134</v>
      </c>
      <c r="D77" s="40">
        <v>122</v>
      </c>
      <c r="E77" s="36">
        <v>22.6</v>
      </c>
      <c r="F77" s="37">
        <v>6</v>
      </c>
      <c r="G77" s="38">
        <f t="shared" si="1"/>
        <v>135.60000000000002</v>
      </c>
    </row>
    <row r="78" spans="1:7" ht="15.75" x14ac:dyDescent="0.25">
      <c r="A78" s="41">
        <v>44501</v>
      </c>
      <c r="B78" s="41">
        <v>44501</v>
      </c>
      <c r="C78" s="34" t="s">
        <v>135</v>
      </c>
      <c r="D78" s="35">
        <v>122</v>
      </c>
      <c r="E78" s="36">
        <v>22.6</v>
      </c>
      <c r="F78" s="37">
        <v>9</v>
      </c>
      <c r="G78" s="38">
        <f t="shared" si="1"/>
        <v>203.4</v>
      </c>
    </row>
    <row r="79" spans="1:7" ht="15.75" x14ac:dyDescent="0.25">
      <c r="A79" s="41">
        <v>44628</v>
      </c>
      <c r="B79" s="41">
        <v>44628</v>
      </c>
      <c r="C79" s="39" t="s">
        <v>136</v>
      </c>
      <c r="D79" s="40">
        <v>68</v>
      </c>
      <c r="E79" s="36">
        <v>46</v>
      </c>
      <c r="F79" s="37">
        <v>8</v>
      </c>
      <c r="G79" s="38">
        <f t="shared" si="1"/>
        <v>368</v>
      </c>
    </row>
    <row r="80" spans="1:7" ht="15.75" x14ac:dyDescent="0.25">
      <c r="A80" s="41">
        <v>43186</v>
      </c>
      <c r="B80" s="41">
        <v>43186</v>
      </c>
      <c r="C80" s="34" t="s">
        <v>137</v>
      </c>
      <c r="D80" s="35">
        <v>27</v>
      </c>
      <c r="E80" s="36">
        <v>8567.98</v>
      </c>
      <c r="F80" s="37">
        <v>4</v>
      </c>
      <c r="G80" s="38">
        <f t="shared" si="1"/>
        <v>34271.919999999998</v>
      </c>
    </row>
    <row r="81" spans="1:7" ht="15.75" x14ac:dyDescent="0.25">
      <c r="A81" s="41">
        <v>43186</v>
      </c>
      <c r="B81" s="41">
        <v>43186</v>
      </c>
      <c r="C81" s="39" t="s">
        <v>138</v>
      </c>
      <c r="D81" s="40">
        <v>26</v>
      </c>
      <c r="E81" s="36">
        <v>8567.98</v>
      </c>
      <c r="F81" s="37">
        <v>2</v>
      </c>
      <c r="G81" s="38">
        <f t="shared" si="1"/>
        <v>17135.96</v>
      </c>
    </row>
    <row r="82" spans="1:7" ht="15.75" x14ac:dyDescent="0.25">
      <c r="A82" s="41">
        <v>43186</v>
      </c>
      <c r="B82" s="41">
        <v>43186</v>
      </c>
      <c r="C82" s="34" t="s">
        <v>139</v>
      </c>
      <c r="D82" s="35">
        <v>28</v>
      </c>
      <c r="E82" s="36">
        <v>8567.98</v>
      </c>
      <c r="F82" s="37">
        <v>3</v>
      </c>
      <c r="G82" s="38">
        <f t="shared" si="1"/>
        <v>25703.94</v>
      </c>
    </row>
    <row r="83" spans="1:7" ht="15.75" x14ac:dyDescent="0.25">
      <c r="A83" s="41">
        <v>44547</v>
      </c>
      <c r="B83" s="41">
        <v>44547</v>
      </c>
      <c r="C83" s="39" t="s">
        <v>140</v>
      </c>
      <c r="D83" s="40">
        <v>29</v>
      </c>
      <c r="E83" s="36">
        <v>5203.92</v>
      </c>
      <c r="F83" s="37">
        <v>12</v>
      </c>
      <c r="G83" s="38">
        <f t="shared" si="1"/>
        <v>62447.040000000001</v>
      </c>
    </row>
    <row r="84" spans="1:7" ht="15.75" x14ac:dyDescent="0.25">
      <c r="A84" s="41">
        <v>44547</v>
      </c>
      <c r="B84" s="41">
        <v>44547</v>
      </c>
      <c r="C84" s="34" t="s">
        <v>141</v>
      </c>
      <c r="D84" s="35">
        <v>30</v>
      </c>
      <c r="E84" s="36">
        <v>7413.34</v>
      </c>
      <c r="F84" s="37">
        <v>13</v>
      </c>
      <c r="G84" s="38">
        <f t="shared" si="1"/>
        <v>96373.42</v>
      </c>
    </row>
    <row r="85" spans="1:7" ht="15.75" x14ac:dyDescent="0.25">
      <c r="A85" s="41">
        <v>44547</v>
      </c>
      <c r="B85" s="41">
        <v>44547</v>
      </c>
      <c r="C85" s="39" t="s">
        <v>142</v>
      </c>
      <c r="D85" s="40">
        <v>32</v>
      </c>
      <c r="E85" s="36">
        <v>7413.34</v>
      </c>
      <c r="F85" s="37">
        <v>12</v>
      </c>
      <c r="G85" s="38">
        <f t="shared" si="1"/>
        <v>88960.08</v>
      </c>
    </row>
    <row r="86" spans="1:7" ht="15.75" x14ac:dyDescent="0.25">
      <c r="A86" s="41">
        <v>44579</v>
      </c>
      <c r="B86" s="41">
        <v>44579</v>
      </c>
      <c r="C86" s="34" t="s">
        <v>143</v>
      </c>
      <c r="D86" s="35">
        <v>31</v>
      </c>
      <c r="E86" s="36">
        <v>7413.34</v>
      </c>
      <c r="F86" s="37">
        <v>12</v>
      </c>
      <c r="G86" s="38">
        <f t="shared" si="1"/>
        <v>88960.08</v>
      </c>
    </row>
    <row r="87" spans="1:7" ht="15.75" x14ac:dyDescent="0.25">
      <c r="A87" s="41">
        <v>44014</v>
      </c>
      <c r="B87" s="41">
        <v>44014</v>
      </c>
      <c r="C87" s="39" t="s">
        <v>144</v>
      </c>
      <c r="D87" s="40">
        <v>25</v>
      </c>
      <c r="E87" s="36">
        <v>7530.76</v>
      </c>
      <c r="F87" s="37">
        <v>2</v>
      </c>
      <c r="G87" s="58">
        <f t="shared" si="1"/>
        <v>15061.52</v>
      </c>
    </row>
    <row r="88" spans="1:7" ht="15.75" x14ac:dyDescent="0.25">
      <c r="A88" s="41">
        <v>44579</v>
      </c>
      <c r="B88" s="41">
        <v>44579</v>
      </c>
      <c r="C88" s="34" t="s">
        <v>145</v>
      </c>
      <c r="D88" s="35">
        <v>20</v>
      </c>
      <c r="E88" s="36">
        <v>7128.32</v>
      </c>
      <c r="F88" s="37">
        <v>12</v>
      </c>
      <c r="G88" s="38">
        <f t="shared" si="1"/>
        <v>85539.839999999997</v>
      </c>
    </row>
    <row r="89" spans="1:7" ht="15.75" x14ac:dyDescent="0.25">
      <c r="A89" s="41">
        <v>44547</v>
      </c>
      <c r="B89" s="41">
        <v>44547</v>
      </c>
      <c r="C89" s="39" t="s">
        <v>146</v>
      </c>
      <c r="D89" s="40">
        <v>17</v>
      </c>
      <c r="E89" s="36">
        <v>5299.17</v>
      </c>
      <c r="F89" s="37">
        <v>0</v>
      </c>
      <c r="G89" s="38">
        <f t="shared" si="1"/>
        <v>0</v>
      </c>
    </row>
    <row r="90" spans="1:7" ht="15.75" x14ac:dyDescent="0.25">
      <c r="A90" s="41">
        <v>44547</v>
      </c>
      <c r="B90" s="41">
        <v>44547</v>
      </c>
      <c r="C90" s="34" t="s">
        <v>147</v>
      </c>
      <c r="D90" s="35">
        <v>123</v>
      </c>
      <c r="E90" s="36">
        <v>6843.3</v>
      </c>
      <c r="F90" s="37">
        <v>4</v>
      </c>
      <c r="G90" s="38">
        <f t="shared" si="1"/>
        <v>27373.200000000001</v>
      </c>
    </row>
    <row r="91" spans="1:7" ht="15.75" x14ac:dyDescent="0.25">
      <c r="A91" s="41">
        <v>44547</v>
      </c>
      <c r="B91" s="41">
        <v>44547</v>
      </c>
      <c r="C91" s="39" t="s">
        <v>148</v>
      </c>
      <c r="D91" s="40">
        <v>19</v>
      </c>
      <c r="E91" s="36">
        <v>6843.3</v>
      </c>
      <c r="F91" s="37">
        <v>3</v>
      </c>
      <c r="G91" s="38">
        <f t="shared" si="1"/>
        <v>20529.900000000001</v>
      </c>
    </row>
    <row r="92" spans="1:7" ht="15.75" x14ac:dyDescent="0.25">
      <c r="A92" s="41">
        <v>44547</v>
      </c>
      <c r="B92" s="41">
        <v>44547</v>
      </c>
      <c r="C92" s="34" t="s">
        <v>149</v>
      </c>
      <c r="D92" s="35">
        <v>18</v>
      </c>
      <c r="E92" s="36">
        <v>6843.3</v>
      </c>
      <c r="F92" s="37">
        <v>10</v>
      </c>
      <c r="G92" s="38">
        <f t="shared" si="1"/>
        <v>68433</v>
      </c>
    </row>
    <row r="93" spans="1:7" ht="15.75" x14ac:dyDescent="0.25">
      <c r="A93" s="41">
        <v>44014</v>
      </c>
      <c r="B93" s="41">
        <v>44014</v>
      </c>
      <c r="C93" s="39" t="s">
        <v>150</v>
      </c>
      <c r="D93" s="40">
        <v>35</v>
      </c>
      <c r="E93" s="36">
        <v>13385.14</v>
      </c>
      <c r="F93" s="37">
        <v>4</v>
      </c>
      <c r="G93" s="38">
        <f t="shared" si="1"/>
        <v>53540.56</v>
      </c>
    </row>
    <row r="94" spans="1:7" ht="15.75" x14ac:dyDescent="0.25">
      <c r="A94" s="41">
        <v>44014</v>
      </c>
      <c r="B94" s="41">
        <v>44014</v>
      </c>
      <c r="C94" s="34" t="s">
        <v>151</v>
      </c>
      <c r="D94" s="35">
        <v>34</v>
      </c>
      <c r="E94" s="36">
        <v>13385.14</v>
      </c>
      <c r="F94" s="37">
        <v>3</v>
      </c>
      <c r="G94" s="38">
        <f t="shared" si="1"/>
        <v>40155.42</v>
      </c>
    </row>
    <row r="95" spans="1:7" ht="15.75" x14ac:dyDescent="0.25">
      <c r="A95" s="41">
        <v>44014</v>
      </c>
      <c r="B95" s="41">
        <v>44014</v>
      </c>
      <c r="C95" s="39" t="s">
        <v>152</v>
      </c>
      <c r="D95" s="40">
        <v>36</v>
      </c>
      <c r="E95" s="36">
        <v>7131.32</v>
      </c>
      <c r="F95" s="37">
        <v>3</v>
      </c>
      <c r="G95" s="38">
        <f t="shared" si="1"/>
        <v>21393.96</v>
      </c>
    </row>
    <row r="96" spans="1:7" ht="15.75" x14ac:dyDescent="0.25">
      <c r="A96" s="41">
        <v>44014</v>
      </c>
      <c r="B96" s="41">
        <v>44014</v>
      </c>
      <c r="C96" s="34" t="s">
        <v>153</v>
      </c>
      <c r="D96" s="35">
        <v>37</v>
      </c>
      <c r="E96" s="36">
        <v>13385.14</v>
      </c>
      <c r="F96" s="37">
        <v>4</v>
      </c>
      <c r="G96" s="38">
        <f t="shared" ref="G96:G140" si="2">E96*F96</f>
        <v>53540.56</v>
      </c>
    </row>
    <row r="97" spans="1:7" ht="15.75" x14ac:dyDescent="0.25">
      <c r="A97" s="41">
        <v>44883</v>
      </c>
      <c r="B97" s="41">
        <v>44883</v>
      </c>
      <c r="C97" s="39" t="s">
        <v>154</v>
      </c>
      <c r="D97" s="40">
        <v>73</v>
      </c>
      <c r="E97" s="36">
        <v>118</v>
      </c>
      <c r="F97" s="42">
        <v>90</v>
      </c>
      <c r="G97" s="38">
        <f t="shared" si="2"/>
        <v>10620</v>
      </c>
    </row>
    <row r="98" spans="1:7" ht="15.75" x14ac:dyDescent="0.25">
      <c r="A98" s="41">
        <v>44675</v>
      </c>
      <c r="B98" s="41">
        <v>44675</v>
      </c>
      <c r="C98" s="34" t="s">
        <v>155</v>
      </c>
      <c r="D98" s="35">
        <v>38</v>
      </c>
      <c r="E98" s="36">
        <v>212.52</v>
      </c>
      <c r="F98" s="42">
        <v>65</v>
      </c>
      <c r="G98" s="38">
        <f t="shared" si="2"/>
        <v>13813.800000000001</v>
      </c>
    </row>
    <row r="99" spans="1:7" ht="15.75" x14ac:dyDescent="0.25">
      <c r="A99" s="41">
        <v>44883</v>
      </c>
      <c r="B99" s="41">
        <v>44883</v>
      </c>
      <c r="C99" s="39" t="s">
        <v>156</v>
      </c>
      <c r="D99" s="40">
        <v>94</v>
      </c>
      <c r="E99" s="36">
        <v>184</v>
      </c>
      <c r="F99" s="42">
        <v>57</v>
      </c>
      <c r="G99" s="38">
        <f t="shared" si="2"/>
        <v>10488</v>
      </c>
    </row>
    <row r="100" spans="1:7" ht="15.75" x14ac:dyDescent="0.25">
      <c r="A100" s="41">
        <v>44883</v>
      </c>
      <c r="B100" s="41">
        <v>44883</v>
      </c>
      <c r="C100" s="34" t="s">
        <v>157</v>
      </c>
      <c r="D100" s="35">
        <v>95</v>
      </c>
      <c r="E100" s="36">
        <v>260</v>
      </c>
      <c r="F100" s="42">
        <v>120</v>
      </c>
      <c r="G100" s="38">
        <f t="shared" si="2"/>
        <v>31200</v>
      </c>
    </row>
    <row r="101" spans="1:7" ht="15.75" x14ac:dyDescent="0.25">
      <c r="A101" s="41">
        <v>44501</v>
      </c>
      <c r="B101" s="41">
        <v>44501</v>
      </c>
      <c r="C101" s="39" t="s">
        <v>158</v>
      </c>
      <c r="D101" s="40">
        <v>93</v>
      </c>
      <c r="E101" s="36">
        <v>124.2</v>
      </c>
      <c r="F101" s="42">
        <v>208</v>
      </c>
      <c r="G101" s="38">
        <f t="shared" si="2"/>
        <v>25833.600000000002</v>
      </c>
    </row>
    <row r="102" spans="1:7" ht="15.75" x14ac:dyDescent="0.25">
      <c r="A102" s="41">
        <v>44158</v>
      </c>
      <c r="B102" s="41">
        <v>44158</v>
      </c>
      <c r="C102" s="34" t="s">
        <v>159</v>
      </c>
      <c r="D102" s="35">
        <v>92</v>
      </c>
      <c r="E102" s="36">
        <v>40</v>
      </c>
      <c r="F102" s="42">
        <v>8</v>
      </c>
      <c r="G102" s="38">
        <f t="shared" si="2"/>
        <v>320</v>
      </c>
    </row>
    <row r="103" spans="1:7" ht="15.75" x14ac:dyDescent="0.25">
      <c r="A103" s="41">
        <v>44678</v>
      </c>
      <c r="B103" s="41">
        <v>44678</v>
      </c>
      <c r="C103" s="39" t="s">
        <v>160</v>
      </c>
      <c r="D103" s="40">
        <v>77</v>
      </c>
      <c r="E103" s="36">
        <v>26.833199999999998</v>
      </c>
      <c r="F103" s="42">
        <v>34</v>
      </c>
      <c r="G103" s="38">
        <f t="shared" si="2"/>
        <v>912.32879999999989</v>
      </c>
    </row>
    <row r="104" spans="1:7" ht="15.75" x14ac:dyDescent="0.25">
      <c r="A104" s="41">
        <v>44771</v>
      </c>
      <c r="B104" s="41">
        <v>44771</v>
      </c>
      <c r="C104" s="39" t="s">
        <v>161</v>
      </c>
      <c r="D104" s="40">
        <v>17</v>
      </c>
      <c r="E104" s="36">
        <v>252</v>
      </c>
      <c r="F104" s="42">
        <v>3</v>
      </c>
      <c r="G104" s="38">
        <f t="shared" si="2"/>
        <v>756</v>
      </c>
    </row>
    <row r="105" spans="1:7" ht="15.75" x14ac:dyDescent="0.25">
      <c r="A105" s="41">
        <v>44628</v>
      </c>
      <c r="B105" s="41">
        <v>44628</v>
      </c>
      <c r="C105" s="34" t="s">
        <v>162</v>
      </c>
      <c r="D105" s="35">
        <v>88</v>
      </c>
      <c r="E105" s="36">
        <v>5.26</v>
      </c>
      <c r="F105" s="42">
        <v>29</v>
      </c>
      <c r="G105" s="38">
        <f t="shared" si="2"/>
        <v>152.54</v>
      </c>
    </row>
    <row r="106" spans="1:7" ht="15.75" x14ac:dyDescent="0.25">
      <c r="A106" s="41">
        <v>44579</v>
      </c>
      <c r="B106" s="41">
        <v>44579</v>
      </c>
      <c r="C106" s="39" t="s">
        <v>163</v>
      </c>
      <c r="D106" s="40">
        <v>22</v>
      </c>
      <c r="E106" s="36">
        <v>6216.72</v>
      </c>
      <c r="F106" s="42">
        <v>10</v>
      </c>
      <c r="G106" s="38">
        <f t="shared" si="2"/>
        <v>62167.200000000004</v>
      </c>
    </row>
    <row r="107" spans="1:7" ht="15.75" x14ac:dyDescent="0.25">
      <c r="A107" s="41">
        <v>44579</v>
      </c>
      <c r="B107" s="41">
        <v>44579</v>
      </c>
      <c r="C107" s="34" t="s">
        <v>164</v>
      </c>
      <c r="D107" s="35">
        <v>21</v>
      </c>
      <c r="E107" s="36">
        <v>6216.72</v>
      </c>
      <c r="F107" s="42">
        <v>11</v>
      </c>
      <c r="G107" s="38">
        <f t="shared" si="2"/>
        <v>68383.92</v>
      </c>
    </row>
    <row r="108" spans="1:7" ht="15.75" x14ac:dyDescent="0.25">
      <c r="A108" s="41">
        <v>44579</v>
      </c>
      <c r="B108" s="41">
        <v>44579</v>
      </c>
      <c r="C108" s="39" t="s">
        <v>165</v>
      </c>
      <c r="D108" s="40">
        <v>23</v>
      </c>
      <c r="E108" s="36">
        <v>6216.72</v>
      </c>
      <c r="F108" s="42">
        <v>14</v>
      </c>
      <c r="G108" s="38">
        <f>E108*F108</f>
        <v>87034.08</v>
      </c>
    </row>
    <row r="109" spans="1:7" ht="15.75" x14ac:dyDescent="0.25">
      <c r="A109" s="41">
        <v>44912</v>
      </c>
      <c r="B109" s="41">
        <v>44912</v>
      </c>
      <c r="C109" s="34" t="s">
        <v>166</v>
      </c>
      <c r="D109" s="35">
        <v>24</v>
      </c>
      <c r="E109" s="36">
        <v>4837.04</v>
      </c>
      <c r="F109" s="42">
        <v>22</v>
      </c>
      <c r="G109" s="38">
        <f t="shared" si="2"/>
        <v>106414.88</v>
      </c>
    </row>
    <row r="110" spans="1:7" ht="15.75" x14ac:dyDescent="0.25">
      <c r="A110" s="41">
        <v>44329</v>
      </c>
      <c r="B110" s="41">
        <v>44329</v>
      </c>
      <c r="C110" s="39" t="s">
        <v>167</v>
      </c>
      <c r="D110" s="40">
        <v>63</v>
      </c>
      <c r="E110" s="36">
        <f>108.01/12</f>
        <v>9.0008333333333344</v>
      </c>
      <c r="F110" s="42">
        <v>23</v>
      </c>
      <c r="G110" s="38">
        <f t="shared" si="2"/>
        <v>207.01916666666668</v>
      </c>
    </row>
    <row r="111" spans="1:7" ht="15.75" x14ac:dyDescent="0.25">
      <c r="A111" s="41">
        <v>44883</v>
      </c>
      <c r="B111" s="41">
        <v>44883</v>
      </c>
      <c r="C111" s="34" t="s">
        <v>168</v>
      </c>
      <c r="D111" s="35">
        <v>62</v>
      </c>
      <c r="E111" s="36">
        <v>23.69</v>
      </c>
      <c r="F111" s="42">
        <v>45</v>
      </c>
      <c r="G111" s="38">
        <f t="shared" si="2"/>
        <v>1066.05</v>
      </c>
    </row>
    <row r="112" spans="1:7" ht="15.75" x14ac:dyDescent="0.25">
      <c r="A112" s="41">
        <v>44327</v>
      </c>
      <c r="B112" s="41">
        <v>44327</v>
      </c>
      <c r="C112" s="39" t="s">
        <v>169</v>
      </c>
      <c r="D112" s="40">
        <v>62</v>
      </c>
      <c r="E112" s="36">
        <f>247.8/12</f>
        <v>20.650000000000002</v>
      </c>
      <c r="F112" s="42">
        <v>48</v>
      </c>
      <c r="G112" s="38">
        <f t="shared" si="2"/>
        <v>991.2</v>
      </c>
    </row>
    <row r="113" spans="1:7" ht="15.75" x14ac:dyDescent="0.25">
      <c r="A113" s="41">
        <v>44886</v>
      </c>
      <c r="B113" s="41">
        <v>44886</v>
      </c>
      <c r="C113" s="39" t="s">
        <v>170</v>
      </c>
      <c r="D113" s="40">
        <v>67</v>
      </c>
      <c r="E113" s="36">
        <v>47.2</v>
      </c>
      <c r="F113" s="42">
        <v>397</v>
      </c>
      <c r="G113" s="38">
        <f t="shared" si="2"/>
        <v>18738.400000000001</v>
      </c>
    </row>
    <row r="114" spans="1:7" ht="15.75" x14ac:dyDescent="0.25">
      <c r="A114" s="41">
        <v>44886</v>
      </c>
      <c r="B114" s="41">
        <v>44886</v>
      </c>
      <c r="C114" s="39" t="s">
        <v>171</v>
      </c>
      <c r="D114" s="40">
        <v>67</v>
      </c>
      <c r="E114" s="36">
        <v>47.2</v>
      </c>
      <c r="F114" s="42">
        <v>389</v>
      </c>
      <c r="G114" s="38">
        <f t="shared" si="2"/>
        <v>18360.800000000003</v>
      </c>
    </row>
    <row r="115" spans="1:7" ht="15.75" x14ac:dyDescent="0.25">
      <c r="A115" s="41">
        <v>44883</v>
      </c>
      <c r="B115" s="41">
        <v>44883</v>
      </c>
      <c r="C115" s="39" t="s">
        <v>172</v>
      </c>
      <c r="D115" s="40">
        <v>154</v>
      </c>
      <c r="E115" s="36">
        <v>25.54</v>
      </c>
      <c r="F115" s="42">
        <v>55</v>
      </c>
      <c r="G115" s="38">
        <f t="shared" si="2"/>
        <v>1404.7</v>
      </c>
    </row>
    <row r="116" spans="1:7" ht="15.75" x14ac:dyDescent="0.25">
      <c r="A116" s="41">
        <v>44501</v>
      </c>
      <c r="B116" s="41">
        <v>44501</v>
      </c>
      <c r="C116" s="34" t="s">
        <v>173</v>
      </c>
      <c r="D116" s="40">
        <v>155</v>
      </c>
      <c r="E116" s="36">
        <v>226.01</v>
      </c>
      <c r="F116" s="42">
        <v>7</v>
      </c>
      <c r="G116" s="38">
        <f t="shared" si="2"/>
        <v>1582.07</v>
      </c>
    </row>
    <row r="117" spans="1:7" x14ac:dyDescent="0.25">
      <c r="A117" s="59">
        <v>44501</v>
      </c>
      <c r="B117" s="59">
        <v>44501</v>
      </c>
      <c r="C117" s="60" t="s">
        <v>174</v>
      </c>
      <c r="D117" s="61">
        <v>111</v>
      </c>
      <c r="E117" s="62">
        <v>259</v>
      </c>
      <c r="F117" s="63">
        <v>3</v>
      </c>
      <c r="G117" s="64">
        <f t="shared" si="2"/>
        <v>777</v>
      </c>
    </row>
    <row r="118" spans="1:7" x14ac:dyDescent="0.25">
      <c r="A118" s="59">
        <v>44501</v>
      </c>
      <c r="B118" s="59">
        <v>44501</v>
      </c>
      <c r="C118" s="60" t="s">
        <v>175</v>
      </c>
      <c r="D118" s="61">
        <v>111</v>
      </c>
      <c r="E118" s="62">
        <v>364.6</v>
      </c>
      <c r="F118" s="63">
        <v>3</v>
      </c>
      <c r="G118" s="64">
        <f t="shared" si="2"/>
        <v>1093.8000000000002</v>
      </c>
    </row>
    <row r="119" spans="1:7" x14ac:dyDescent="0.25">
      <c r="A119" s="59">
        <v>44501</v>
      </c>
      <c r="B119" s="59">
        <v>44501</v>
      </c>
      <c r="C119" s="60" t="s">
        <v>176</v>
      </c>
      <c r="D119" s="61">
        <v>156</v>
      </c>
      <c r="E119" s="62">
        <v>1805.4</v>
      </c>
      <c r="F119" s="63">
        <v>2</v>
      </c>
      <c r="G119" s="64">
        <f t="shared" si="2"/>
        <v>3610.8</v>
      </c>
    </row>
    <row r="120" spans="1:7" x14ac:dyDescent="0.25">
      <c r="A120" s="59">
        <v>44774</v>
      </c>
      <c r="B120" s="59">
        <v>44774</v>
      </c>
      <c r="C120" s="60" t="s">
        <v>177</v>
      </c>
      <c r="D120" s="61">
        <v>156</v>
      </c>
      <c r="E120" s="62">
        <v>1500</v>
      </c>
      <c r="F120" s="63">
        <v>2</v>
      </c>
      <c r="G120" s="64">
        <f t="shared" si="2"/>
        <v>3000</v>
      </c>
    </row>
    <row r="121" spans="1:7" x14ac:dyDescent="0.25">
      <c r="A121" s="59">
        <v>44678</v>
      </c>
      <c r="B121" s="59">
        <v>44678</v>
      </c>
      <c r="C121" s="60" t="s">
        <v>178</v>
      </c>
      <c r="D121" s="61">
        <v>157</v>
      </c>
      <c r="E121" s="62">
        <v>222.01</v>
      </c>
      <c r="F121" s="63">
        <v>109</v>
      </c>
      <c r="G121" s="64">
        <f t="shared" si="2"/>
        <v>24199.09</v>
      </c>
    </row>
    <row r="122" spans="1:7" x14ac:dyDescent="0.25">
      <c r="A122" s="59">
        <v>44501</v>
      </c>
      <c r="B122" s="59">
        <v>44501</v>
      </c>
      <c r="C122" s="60" t="s">
        <v>179</v>
      </c>
      <c r="D122" s="61">
        <v>66</v>
      </c>
      <c r="E122" s="62">
        <v>62.8</v>
      </c>
      <c r="F122" s="63">
        <v>3</v>
      </c>
      <c r="G122" s="64">
        <f t="shared" si="2"/>
        <v>188.39999999999998</v>
      </c>
    </row>
    <row r="123" spans="1:7" x14ac:dyDescent="0.25">
      <c r="A123" s="59">
        <v>44501</v>
      </c>
      <c r="B123" s="59">
        <v>44501</v>
      </c>
      <c r="C123" s="60" t="s">
        <v>180</v>
      </c>
      <c r="D123" s="61">
        <v>76</v>
      </c>
      <c r="E123" s="62">
        <v>445</v>
      </c>
      <c r="F123" s="63">
        <v>9</v>
      </c>
      <c r="G123" s="64">
        <f t="shared" si="2"/>
        <v>4005</v>
      </c>
    </row>
    <row r="124" spans="1:7" x14ac:dyDescent="0.25">
      <c r="A124" s="59">
        <v>44501</v>
      </c>
      <c r="B124" s="59">
        <v>44501</v>
      </c>
      <c r="C124" s="60" t="s">
        <v>181</v>
      </c>
      <c r="D124" s="61">
        <v>153</v>
      </c>
      <c r="E124" s="62">
        <v>29.27</v>
      </c>
      <c r="F124" s="63">
        <v>0</v>
      </c>
      <c r="G124" s="64">
        <f t="shared" si="2"/>
        <v>0</v>
      </c>
    </row>
    <row r="125" spans="1:7" x14ac:dyDescent="0.25">
      <c r="A125" s="59">
        <v>44886</v>
      </c>
      <c r="B125" s="59">
        <v>44886</v>
      </c>
      <c r="C125" s="60" t="s">
        <v>182</v>
      </c>
      <c r="D125" s="61">
        <v>153</v>
      </c>
      <c r="E125" s="62">
        <v>59</v>
      </c>
      <c r="F125" s="63">
        <v>418</v>
      </c>
      <c r="G125" s="64">
        <f t="shared" si="2"/>
        <v>24662</v>
      </c>
    </row>
    <row r="126" spans="1:7" x14ac:dyDescent="0.25">
      <c r="A126" s="59">
        <v>44517</v>
      </c>
      <c r="B126" s="59">
        <v>44517</v>
      </c>
      <c r="C126" s="60" t="s">
        <v>183</v>
      </c>
      <c r="D126" s="61">
        <v>156</v>
      </c>
      <c r="E126" s="62">
        <v>32.1</v>
      </c>
      <c r="F126" s="65">
        <v>6</v>
      </c>
      <c r="G126" s="64">
        <f>F126*E126</f>
        <v>192.60000000000002</v>
      </c>
    </row>
    <row r="127" spans="1:7" x14ac:dyDescent="0.25">
      <c r="A127" s="59">
        <v>44501</v>
      </c>
      <c r="B127" s="59">
        <v>44501</v>
      </c>
      <c r="C127" s="60" t="s">
        <v>184</v>
      </c>
      <c r="D127" s="61">
        <v>88</v>
      </c>
      <c r="E127" s="62">
        <v>1147</v>
      </c>
      <c r="F127" s="65">
        <v>1</v>
      </c>
      <c r="G127" s="64">
        <f t="shared" si="2"/>
        <v>1147</v>
      </c>
    </row>
    <row r="128" spans="1:7" x14ac:dyDescent="0.25">
      <c r="A128" s="59">
        <v>44883</v>
      </c>
      <c r="B128" s="59">
        <v>44883</v>
      </c>
      <c r="C128" s="60" t="s">
        <v>185</v>
      </c>
      <c r="D128" s="61">
        <v>114</v>
      </c>
      <c r="E128" s="62">
        <v>601</v>
      </c>
      <c r="F128" s="65">
        <v>10</v>
      </c>
      <c r="G128" s="64">
        <f t="shared" si="2"/>
        <v>6010</v>
      </c>
    </row>
    <row r="129" spans="1:7" x14ac:dyDescent="0.25">
      <c r="A129" s="59">
        <v>44883</v>
      </c>
      <c r="B129" s="59">
        <v>44883</v>
      </c>
      <c r="C129" s="60" t="s">
        <v>186</v>
      </c>
      <c r="D129" s="61">
        <v>114</v>
      </c>
      <c r="E129" s="62">
        <v>601</v>
      </c>
      <c r="F129" s="65">
        <v>11</v>
      </c>
      <c r="G129" s="64">
        <f t="shared" si="2"/>
        <v>6611</v>
      </c>
    </row>
    <row r="130" spans="1:7" x14ac:dyDescent="0.25">
      <c r="A130" s="59">
        <v>44883</v>
      </c>
      <c r="B130" s="59">
        <v>44883</v>
      </c>
      <c r="C130" s="60" t="s">
        <v>187</v>
      </c>
      <c r="D130" s="61">
        <v>81</v>
      </c>
      <c r="E130" s="62">
        <v>39.83</v>
      </c>
      <c r="F130" s="65">
        <v>4</v>
      </c>
      <c r="G130" s="64">
        <f t="shared" si="2"/>
        <v>159.32</v>
      </c>
    </row>
    <row r="131" spans="1:7" x14ac:dyDescent="0.25">
      <c r="A131" s="59">
        <v>44386</v>
      </c>
      <c r="B131" s="59">
        <v>44386</v>
      </c>
      <c r="C131" s="60" t="s">
        <v>188</v>
      </c>
      <c r="D131" s="61">
        <v>148</v>
      </c>
      <c r="E131" s="62">
        <v>1693.3</v>
      </c>
      <c r="F131" s="65">
        <v>2</v>
      </c>
      <c r="G131" s="64">
        <f>E131*F131</f>
        <v>3386.6</v>
      </c>
    </row>
    <row r="132" spans="1:7" x14ac:dyDescent="0.25">
      <c r="A132" s="59">
        <v>44895</v>
      </c>
      <c r="B132" s="59">
        <v>44895</v>
      </c>
      <c r="C132" s="60" t="s">
        <v>189</v>
      </c>
      <c r="D132" s="61">
        <v>147</v>
      </c>
      <c r="E132" s="66">
        <v>4019.08</v>
      </c>
      <c r="F132" s="65">
        <v>18</v>
      </c>
      <c r="G132" s="64">
        <f t="shared" si="2"/>
        <v>72343.44</v>
      </c>
    </row>
    <row r="133" spans="1:7" x14ac:dyDescent="0.25">
      <c r="A133" s="59">
        <v>44386</v>
      </c>
      <c r="B133" s="59">
        <v>44386</v>
      </c>
      <c r="C133" s="60" t="s">
        <v>190</v>
      </c>
      <c r="D133" s="61">
        <v>152</v>
      </c>
      <c r="E133" s="62">
        <v>118</v>
      </c>
      <c r="F133" s="65">
        <v>8</v>
      </c>
      <c r="G133" s="64">
        <f t="shared" si="2"/>
        <v>944</v>
      </c>
    </row>
    <row r="134" spans="1:7" x14ac:dyDescent="0.25">
      <c r="A134" s="59">
        <v>44386</v>
      </c>
      <c r="B134" s="59">
        <v>44386</v>
      </c>
      <c r="C134" s="60" t="s">
        <v>191</v>
      </c>
      <c r="D134" s="61">
        <v>151</v>
      </c>
      <c r="E134" s="62">
        <v>531</v>
      </c>
      <c r="F134" s="65">
        <v>3</v>
      </c>
      <c r="G134" s="64">
        <f t="shared" si="2"/>
        <v>1593</v>
      </c>
    </row>
    <row r="135" spans="1:7" x14ac:dyDescent="0.25">
      <c r="A135" s="67">
        <v>44634</v>
      </c>
      <c r="B135" s="67">
        <v>44634</v>
      </c>
      <c r="C135" s="60" t="s">
        <v>192</v>
      </c>
      <c r="D135" s="61">
        <v>159</v>
      </c>
      <c r="E135" s="62">
        <v>181.13</v>
      </c>
      <c r="F135" s="65">
        <v>2</v>
      </c>
      <c r="G135" s="64">
        <f t="shared" si="2"/>
        <v>362.26</v>
      </c>
    </row>
    <row r="136" spans="1:7" x14ac:dyDescent="0.25">
      <c r="A136" s="67">
        <v>44634</v>
      </c>
      <c r="B136" s="67">
        <v>44634</v>
      </c>
      <c r="C136" s="60" t="s">
        <v>193</v>
      </c>
      <c r="D136" s="61">
        <v>159</v>
      </c>
      <c r="E136" s="62">
        <v>159.30000000000001</v>
      </c>
      <c r="F136" s="65">
        <v>31</v>
      </c>
      <c r="G136" s="64">
        <f t="shared" si="2"/>
        <v>4938.3</v>
      </c>
    </row>
    <row r="137" spans="1:7" x14ac:dyDescent="0.25">
      <c r="A137" s="67">
        <v>44634</v>
      </c>
      <c r="B137" s="67">
        <v>44634</v>
      </c>
      <c r="C137" s="60" t="s">
        <v>194</v>
      </c>
      <c r="D137" s="61">
        <v>159</v>
      </c>
      <c r="E137" s="62">
        <v>83.19</v>
      </c>
      <c r="F137" s="65">
        <v>31</v>
      </c>
      <c r="G137" s="64">
        <f t="shared" si="2"/>
        <v>2578.89</v>
      </c>
    </row>
    <row r="138" spans="1:7" x14ac:dyDescent="0.25">
      <c r="A138" s="67">
        <v>44634</v>
      </c>
      <c r="B138" s="67">
        <v>44634</v>
      </c>
      <c r="C138" s="60" t="s">
        <v>195</v>
      </c>
      <c r="D138" s="61">
        <v>159</v>
      </c>
      <c r="E138" s="62">
        <v>1369.86</v>
      </c>
      <c r="F138" s="65">
        <v>4</v>
      </c>
      <c r="G138" s="64">
        <f t="shared" si="2"/>
        <v>5479.44</v>
      </c>
    </row>
    <row r="139" spans="1:7" x14ac:dyDescent="0.25">
      <c r="A139" s="67">
        <v>44634</v>
      </c>
      <c r="B139" s="67">
        <v>44634</v>
      </c>
      <c r="C139" s="60" t="s">
        <v>196</v>
      </c>
      <c r="D139" s="61">
        <v>159</v>
      </c>
      <c r="E139" s="62">
        <v>175.23</v>
      </c>
      <c r="F139" s="65">
        <v>0</v>
      </c>
      <c r="G139" s="64">
        <f t="shared" si="2"/>
        <v>0</v>
      </c>
    </row>
    <row r="140" spans="1:7" x14ac:dyDescent="0.25">
      <c r="A140" s="67">
        <v>44634</v>
      </c>
      <c r="B140" s="67">
        <v>44634</v>
      </c>
      <c r="C140" s="60" t="s">
        <v>197</v>
      </c>
      <c r="D140" s="61">
        <v>159</v>
      </c>
      <c r="E140" s="62">
        <v>127.44</v>
      </c>
      <c r="F140" s="65">
        <v>2</v>
      </c>
      <c r="G140" s="64">
        <f t="shared" si="2"/>
        <v>254.88</v>
      </c>
    </row>
    <row r="141" spans="1:7" ht="15" customHeight="1" x14ac:dyDescent="0.25">
      <c r="A141" s="73"/>
      <c r="B141" s="27"/>
      <c r="D141" s="68" t="s">
        <v>198</v>
      </c>
      <c r="E141" s="68"/>
      <c r="F141" s="69"/>
      <c r="G141" s="70">
        <f>SUM(G9:G140)</f>
        <v>1838938.3760666668</v>
      </c>
    </row>
    <row r="142" spans="1:7" ht="18" customHeight="1" x14ac:dyDescent="0.25">
      <c r="A142" s="28"/>
      <c r="B142" s="28"/>
      <c r="D142" s="73"/>
      <c r="E142" s="27"/>
    </row>
    <row r="143" spans="1:7" ht="15.75" x14ac:dyDescent="0.25">
      <c r="A143" s="72"/>
      <c r="B143" s="72"/>
      <c r="D143" s="27"/>
      <c r="E143" s="27"/>
    </row>
    <row r="144" spans="1:7" ht="15" customHeight="1" x14ac:dyDescent="0.25">
      <c r="A144" s="72"/>
      <c r="B144" s="72"/>
      <c r="D144" s="72"/>
      <c r="E144" s="72"/>
    </row>
    <row r="145" spans="1:5" ht="15.75" x14ac:dyDescent="0.25">
      <c r="A145" s="27"/>
      <c r="B145" s="27"/>
      <c r="D145" s="72"/>
      <c r="E145" s="72"/>
    </row>
  </sheetData>
  <autoFilter ref="A8:G145" xr:uid="{DB49A8DB-6ACD-4DF5-B298-4D5E92DECD3A}"/>
  <mergeCells count="1">
    <mergeCell ref="A7:G7"/>
  </mergeCells>
  <pageMargins left="1.1023622047244095" right="0.9055118110236221" top="0" bottom="0" header="0.31496062992125984" footer="1.1811023622047245"/>
  <pageSetup scale="60" fitToHeight="0" orientation="portrait" verticalDpi="0" r:id="rId1"/>
  <headerFooter>
    <oddFooter>Página &amp;P&amp;R&amp;F</oddFooter>
  </headerFooter>
  <rowBreaks count="1" manualBreakCount="1">
    <brk id="6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290F-9FEA-4839-A36D-35F9F46F4D24}">
  <dimension ref="A7:G68"/>
  <sheetViews>
    <sheetView topLeftCell="A53" zoomScaleNormal="100" workbookViewId="0">
      <selection activeCell="C67" sqref="C67"/>
    </sheetView>
  </sheetViews>
  <sheetFormatPr baseColWidth="10" defaultRowHeight="15" x14ac:dyDescent="0.25"/>
  <cols>
    <col min="3" max="3" width="50.7109375" bestFit="1" customWidth="1"/>
  </cols>
  <sheetData>
    <row r="7" spans="1:7" ht="15" customHeight="1" x14ac:dyDescent="0.25">
      <c r="A7" s="75" t="s">
        <v>199</v>
      </c>
      <c r="B7" s="75"/>
      <c r="C7" s="75"/>
      <c r="D7" s="75"/>
      <c r="E7" s="75"/>
      <c r="F7" s="75"/>
      <c r="G7" s="75"/>
    </row>
    <row r="8" spans="1:7" ht="45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1" t="s">
        <v>5</v>
      </c>
      <c r="G8" s="3" t="s">
        <v>6</v>
      </c>
    </row>
    <row r="9" spans="1:7" x14ac:dyDescent="0.25">
      <c r="A9" s="4">
        <v>44866</v>
      </c>
      <c r="B9" s="4">
        <v>44866</v>
      </c>
      <c r="C9" s="5" t="s">
        <v>7</v>
      </c>
      <c r="D9" s="6">
        <v>141</v>
      </c>
      <c r="E9" s="7">
        <v>47.2</v>
      </c>
      <c r="F9" s="8">
        <v>13</v>
      </c>
      <c r="G9" s="9">
        <f t="shared" ref="G9:G63" si="0">E9*F9</f>
        <v>613.6</v>
      </c>
    </row>
    <row r="10" spans="1:7" x14ac:dyDescent="0.25">
      <c r="A10" s="4">
        <v>44470</v>
      </c>
      <c r="B10" s="4">
        <v>44470</v>
      </c>
      <c r="C10" s="5" t="s">
        <v>8</v>
      </c>
      <c r="D10" s="6">
        <v>133</v>
      </c>
      <c r="E10" s="7">
        <v>436.6</v>
      </c>
      <c r="F10" s="8">
        <v>19</v>
      </c>
      <c r="G10" s="9">
        <f t="shared" si="0"/>
        <v>8295.4</v>
      </c>
    </row>
    <row r="11" spans="1:7" x14ac:dyDescent="0.25">
      <c r="A11" s="4">
        <v>44130</v>
      </c>
      <c r="B11" s="4">
        <v>44130</v>
      </c>
      <c r="C11" s="5" t="s">
        <v>9</v>
      </c>
      <c r="D11" s="6">
        <v>107</v>
      </c>
      <c r="E11" s="10">
        <v>100.3</v>
      </c>
      <c r="F11" s="8">
        <v>0</v>
      </c>
      <c r="G11" s="9">
        <f t="shared" si="0"/>
        <v>0</v>
      </c>
    </row>
    <row r="12" spans="1:7" x14ac:dyDescent="0.25">
      <c r="A12" s="4">
        <v>44886</v>
      </c>
      <c r="B12" s="4">
        <v>44886</v>
      </c>
      <c r="C12" s="5" t="s">
        <v>10</v>
      </c>
      <c r="D12" s="6">
        <v>9</v>
      </c>
      <c r="E12" s="7">
        <v>153.4</v>
      </c>
      <c r="F12" s="8">
        <v>83</v>
      </c>
      <c r="G12" s="9">
        <f t="shared" si="0"/>
        <v>12732.2</v>
      </c>
    </row>
    <row r="13" spans="1:7" x14ac:dyDescent="0.25">
      <c r="A13" s="4">
        <v>44872</v>
      </c>
      <c r="B13" s="4">
        <v>44872</v>
      </c>
      <c r="C13" s="5" t="s">
        <v>11</v>
      </c>
      <c r="D13" s="6">
        <v>110</v>
      </c>
      <c r="E13" s="7">
        <v>23.6</v>
      </c>
      <c r="F13" s="8">
        <v>39</v>
      </c>
      <c r="G13" s="9">
        <f>E13*F13</f>
        <v>920.40000000000009</v>
      </c>
    </row>
    <row r="14" spans="1:7" x14ac:dyDescent="0.25">
      <c r="A14" s="4">
        <v>44335</v>
      </c>
      <c r="B14" s="4">
        <v>44335</v>
      </c>
      <c r="C14" s="5" t="s">
        <v>12</v>
      </c>
      <c r="D14" s="6">
        <v>13</v>
      </c>
      <c r="E14" s="7">
        <v>637.20000000000005</v>
      </c>
      <c r="F14" s="8">
        <v>2</v>
      </c>
      <c r="G14" s="9">
        <f t="shared" si="0"/>
        <v>1274.4000000000001</v>
      </c>
    </row>
    <row r="15" spans="1:7" x14ac:dyDescent="0.25">
      <c r="A15" s="4">
        <v>44872</v>
      </c>
      <c r="B15" s="4">
        <v>44872</v>
      </c>
      <c r="C15" s="5" t="s">
        <v>13</v>
      </c>
      <c r="D15" s="6">
        <v>110</v>
      </c>
      <c r="E15" s="7">
        <v>17.7</v>
      </c>
      <c r="F15" s="8">
        <v>16</v>
      </c>
      <c r="G15" s="9">
        <f t="shared" si="0"/>
        <v>283.2</v>
      </c>
    </row>
    <row r="16" spans="1:7" x14ac:dyDescent="0.25">
      <c r="A16" s="4">
        <v>44433</v>
      </c>
      <c r="B16" s="4">
        <v>44433</v>
      </c>
      <c r="C16" s="5" t="s">
        <v>14</v>
      </c>
      <c r="D16" s="6">
        <v>14</v>
      </c>
      <c r="E16" s="7">
        <v>213.58</v>
      </c>
      <c r="F16" s="8">
        <v>284</v>
      </c>
      <c r="G16" s="9">
        <f t="shared" si="0"/>
        <v>60656.72</v>
      </c>
    </row>
    <row r="17" spans="1:7" x14ac:dyDescent="0.25">
      <c r="A17" s="4">
        <v>44770</v>
      </c>
      <c r="B17" s="4">
        <v>44770</v>
      </c>
      <c r="C17" s="5" t="s">
        <v>15</v>
      </c>
      <c r="D17" s="6">
        <v>6</v>
      </c>
      <c r="E17" s="7">
        <v>76.7</v>
      </c>
      <c r="F17" s="8">
        <v>14</v>
      </c>
      <c r="G17" s="9">
        <f>E17*F17</f>
        <v>1073.8</v>
      </c>
    </row>
    <row r="18" spans="1:7" x14ac:dyDescent="0.25">
      <c r="A18" s="4">
        <v>44880</v>
      </c>
      <c r="B18" s="4">
        <v>44880</v>
      </c>
      <c r="C18" s="5" t="s">
        <v>16</v>
      </c>
      <c r="D18" s="6">
        <v>10</v>
      </c>
      <c r="E18" s="10">
        <v>297.48</v>
      </c>
      <c r="F18" s="8">
        <v>32</v>
      </c>
      <c r="G18" s="9">
        <f t="shared" si="0"/>
        <v>9519.36</v>
      </c>
    </row>
    <row r="19" spans="1:7" x14ac:dyDescent="0.25">
      <c r="A19" s="4">
        <v>43517</v>
      </c>
      <c r="B19" s="4">
        <v>43517</v>
      </c>
      <c r="C19" s="5" t="s">
        <v>17</v>
      </c>
      <c r="D19" s="6">
        <v>132</v>
      </c>
      <c r="E19" s="7">
        <v>237.5</v>
      </c>
      <c r="F19" s="8">
        <v>8</v>
      </c>
      <c r="G19" s="9">
        <f t="shared" si="0"/>
        <v>1900</v>
      </c>
    </row>
    <row r="20" spans="1:7" x14ac:dyDescent="0.25">
      <c r="A20" s="4">
        <v>43123</v>
      </c>
      <c r="B20" s="4">
        <v>43123</v>
      </c>
      <c r="C20" s="5" t="s">
        <v>18</v>
      </c>
      <c r="D20" s="6">
        <v>15</v>
      </c>
      <c r="E20" s="7">
        <v>470</v>
      </c>
      <c r="F20" s="8">
        <v>3</v>
      </c>
      <c r="G20" s="9">
        <f t="shared" si="0"/>
        <v>1410</v>
      </c>
    </row>
    <row r="21" spans="1:7" x14ac:dyDescent="0.25">
      <c r="A21" s="4">
        <v>43517</v>
      </c>
      <c r="B21" s="4">
        <v>43517</v>
      </c>
      <c r="C21" s="5" t="s">
        <v>19</v>
      </c>
      <c r="D21" s="6">
        <v>43</v>
      </c>
      <c r="E21" s="7">
        <v>200.06</v>
      </c>
      <c r="F21" s="8">
        <v>22</v>
      </c>
      <c r="G21" s="9">
        <f t="shared" si="0"/>
        <v>4401.32</v>
      </c>
    </row>
    <row r="22" spans="1:7" x14ac:dyDescent="0.25">
      <c r="A22" s="4">
        <v>43123</v>
      </c>
      <c r="B22" s="4">
        <v>43123</v>
      </c>
      <c r="C22" s="5" t="s">
        <v>20</v>
      </c>
      <c r="D22" s="6">
        <v>135</v>
      </c>
      <c r="E22" s="7">
        <v>235</v>
      </c>
      <c r="F22" s="8">
        <v>4</v>
      </c>
      <c r="G22" s="9">
        <f t="shared" si="0"/>
        <v>940</v>
      </c>
    </row>
    <row r="23" spans="1:7" x14ac:dyDescent="0.25">
      <c r="A23" s="4">
        <v>43223</v>
      </c>
      <c r="B23" s="4">
        <v>43223</v>
      </c>
      <c r="C23" s="5" t="s">
        <v>21</v>
      </c>
      <c r="D23" s="6">
        <v>16</v>
      </c>
      <c r="E23" s="7">
        <v>3</v>
      </c>
      <c r="F23" s="8">
        <v>64</v>
      </c>
      <c r="G23" s="9">
        <f t="shared" si="0"/>
        <v>192</v>
      </c>
    </row>
    <row r="24" spans="1:7" x14ac:dyDescent="0.25">
      <c r="A24" s="4">
        <v>44875</v>
      </c>
      <c r="B24" s="4">
        <v>44875</v>
      </c>
      <c r="C24" s="5" t="s">
        <v>22</v>
      </c>
      <c r="D24" s="6">
        <v>142</v>
      </c>
      <c r="E24" s="7">
        <v>433.06</v>
      </c>
      <c r="F24" s="8">
        <v>24</v>
      </c>
      <c r="G24" s="9">
        <f t="shared" si="0"/>
        <v>10393.44</v>
      </c>
    </row>
    <row r="25" spans="1:7" x14ac:dyDescent="0.25">
      <c r="A25" s="4">
        <v>44875</v>
      </c>
      <c r="B25" s="4">
        <v>44875</v>
      </c>
      <c r="C25" s="5" t="s">
        <v>23</v>
      </c>
      <c r="D25" s="6">
        <v>143</v>
      </c>
      <c r="E25" s="10">
        <v>273.17</v>
      </c>
      <c r="F25" s="8">
        <v>5</v>
      </c>
      <c r="G25" s="9">
        <f t="shared" si="0"/>
        <v>1365.8500000000001</v>
      </c>
    </row>
    <row r="26" spans="1:7" x14ac:dyDescent="0.25">
      <c r="A26" s="4">
        <v>44875</v>
      </c>
      <c r="B26" s="4">
        <v>44875</v>
      </c>
      <c r="C26" s="5" t="s">
        <v>24</v>
      </c>
      <c r="D26" s="6">
        <v>144</v>
      </c>
      <c r="E26" s="7">
        <v>94.4</v>
      </c>
      <c r="F26" s="8">
        <v>25</v>
      </c>
      <c r="G26" s="9">
        <f t="shared" si="0"/>
        <v>2360</v>
      </c>
    </row>
    <row r="27" spans="1:7" x14ac:dyDescent="0.25">
      <c r="A27" s="4">
        <v>44872</v>
      </c>
      <c r="B27" s="4">
        <v>44872</v>
      </c>
      <c r="C27" s="5" t="s">
        <v>25</v>
      </c>
      <c r="D27" s="6">
        <v>137</v>
      </c>
      <c r="E27" s="7">
        <v>68.44</v>
      </c>
      <c r="F27" s="8">
        <v>39</v>
      </c>
      <c r="G27" s="9">
        <f t="shared" si="0"/>
        <v>2669.16</v>
      </c>
    </row>
    <row r="28" spans="1:7" x14ac:dyDescent="0.25">
      <c r="A28" s="4">
        <v>44872</v>
      </c>
      <c r="B28" s="4">
        <v>44872</v>
      </c>
      <c r="C28" s="5" t="s">
        <v>26</v>
      </c>
      <c r="D28" s="6">
        <v>138</v>
      </c>
      <c r="E28" s="11">
        <v>109.74</v>
      </c>
      <c r="F28" s="8">
        <v>26</v>
      </c>
      <c r="G28" s="9">
        <f t="shared" si="0"/>
        <v>2853.24</v>
      </c>
    </row>
    <row r="29" spans="1:7" x14ac:dyDescent="0.25">
      <c r="A29" s="4">
        <v>44876</v>
      </c>
      <c r="B29" s="4">
        <v>44876</v>
      </c>
      <c r="C29" s="5" t="s">
        <v>27</v>
      </c>
      <c r="D29" s="6">
        <v>139</v>
      </c>
      <c r="E29" s="7">
        <v>110.92</v>
      </c>
      <c r="F29" s="8">
        <v>25</v>
      </c>
      <c r="G29" s="9">
        <f t="shared" si="0"/>
        <v>2773</v>
      </c>
    </row>
    <row r="30" spans="1:7" x14ac:dyDescent="0.25">
      <c r="A30" s="4">
        <v>44876</v>
      </c>
      <c r="B30" s="4">
        <v>44876</v>
      </c>
      <c r="C30" s="5" t="s">
        <v>28</v>
      </c>
      <c r="D30" s="6">
        <v>140</v>
      </c>
      <c r="E30" s="7">
        <v>285.04000000000002</v>
      </c>
      <c r="F30" s="8">
        <v>43</v>
      </c>
      <c r="G30" s="9">
        <f t="shared" si="0"/>
        <v>12256.720000000001</v>
      </c>
    </row>
    <row r="31" spans="1:7" x14ac:dyDescent="0.25">
      <c r="A31" s="4">
        <v>44334</v>
      </c>
      <c r="B31" s="4">
        <v>44334</v>
      </c>
      <c r="C31" s="5" t="s">
        <v>29</v>
      </c>
      <c r="D31" s="6">
        <v>134</v>
      </c>
      <c r="E31" s="7">
        <v>413</v>
      </c>
      <c r="F31" s="8">
        <v>20</v>
      </c>
      <c r="G31" s="9">
        <f t="shared" si="0"/>
        <v>8260</v>
      </c>
    </row>
    <row r="32" spans="1:7" x14ac:dyDescent="0.25">
      <c r="A32" s="4">
        <v>44876</v>
      </c>
      <c r="B32" s="4">
        <v>44876</v>
      </c>
      <c r="C32" s="5" t="s">
        <v>30</v>
      </c>
      <c r="D32" s="6">
        <v>40</v>
      </c>
      <c r="E32" s="7">
        <v>449.88</v>
      </c>
      <c r="F32" s="8">
        <v>4</v>
      </c>
      <c r="G32" s="9">
        <f t="shared" si="0"/>
        <v>1799.52</v>
      </c>
    </row>
    <row r="33" spans="1:7" x14ac:dyDescent="0.25">
      <c r="A33" s="4">
        <v>44375</v>
      </c>
      <c r="B33" s="4">
        <v>44375</v>
      </c>
      <c r="C33" s="5" t="s">
        <v>31</v>
      </c>
      <c r="D33" s="6">
        <v>101</v>
      </c>
      <c r="E33" s="7">
        <v>85.55</v>
      </c>
      <c r="F33" s="8">
        <v>3</v>
      </c>
      <c r="G33" s="9">
        <f t="shared" si="0"/>
        <v>256.64999999999998</v>
      </c>
    </row>
    <row r="34" spans="1:7" x14ac:dyDescent="0.25">
      <c r="A34" s="4">
        <v>44876</v>
      </c>
      <c r="B34" s="4">
        <v>44876</v>
      </c>
      <c r="C34" s="5" t="s">
        <v>32</v>
      </c>
      <c r="D34" s="6">
        <v>44</v>
      </c>
      <c r="E34" s="10">
        <v>57.23</v>
      </c>
      <c r="F34" s="8">
        <v>39</v>
      </c>
      <c r="G34" s="9">
        <f t="shared" si="0"/>
        <v>2231.9699999999998</v>
      </c>
    </row>
    <row r="35" spans="1:7" x14ac:dyDescent="0.25">
      <c r="A35" s="4">
        <v>43882</v>
      </c>
      <c r="B35" s="4">
        <v>43882</v>
      </c>
      <c r="C35" s="5" t="s">
        <v>33</v>
      </c>
      <c r="D35" s="6">
        <v>130</v>
      </c>
      <c r="E35" s="7">
        <v>245</v>
      </c>
      <c r="F35" s="8">
        <v>10</v>
      </c>
      <c r="G35" s="9">
        <f t="shared" si="0"/>
        <v>2450</v>
      </c>
    </row>
    <row r="36" spans="1:7" x14ac:dyDescent="0.25">
      <c r="A36" s="4">
        <v>44475</v>
      </c>
      <c r="B36" s="4">
        <v>44475</v>
      </c>
      <c r="C36" s="5" t="s">
        <v>34</v>
      </c>
      <c r="D36" s="12">
        <v>131</v>
      </c>
      <c r="E36" s="10">
        <v>459.02</v>
      </c>
      <c r="F36" s="8">
        <v>18</v>
      </c>
      <c r="G36" s="9">
        <f t="shared" si="0"/>
        <v>8262.36</v>
      </c>
    </row>
    <row r="37" spans="1:7" x14ac:dyDescent="0.25">
      <c r="A37" s="4">
        <v>44770</v>
      </c>
      <c r="B37" s="4">
        <v>44770</v>
      </c>
      <c r="C37" s="5" t="s">
        <v>35</v>
      </c>
      <c r="D37" s="6">
        <v>39</v>
      </c>
      <c r="E37" s="13">
        <f>2.02*1.18</f>
        <v>2.3835999999999999</v>
      </c>
      <c r="F37" s="8">
        <v>7175</v>
      </c>
      <c r="G37" s="9">
        <f>E37*F37</f>
        <v>17102.329999999998</v>
      </c>
    </row>
    <row r="38" spans="1:7" x14ac:dyDescent="0.25">
      <c r="A38" s="14">
        <v>44876</v>
      </c>
      <c r="B38" s="14">
        <v>44876</v>
      </c>
      <c r="C38" s="15" t="s">
        <v>36</v>
      </c>
      <c r="D38" s="16">
        <v>1</v>
      </c>
      <c r="E38" s="17">
        <v>122.91</v>
      </c>
      <c r="F38" s="8">
        <v>536</v>
      </c>
      <c r="G38" s="18">
        <f t="shared" si="0"/>
        <v>65879.759999999995</v>
      </c>
    </row>
    <row r="39" spans="1:7" x14ac:dyDescent="0.25">
      <c r="A39" s="14">
        <v>44875</v>
      </c>
      <c r="B39" s="14">
        <v>44875</v>
      </c>
      <c r="C39" s="15" t="s">
        <v>37</v>
      </c>
      <c r="D39" s="16">
        <v>3</v>
      </c>
      <c r="E39" s="17">
        <v>56.99</v>
      </c>
      <c r="F39" s="8">
        <v>341</v>
      </c>
      <c r="G39" s="18">
        <f t="shared" si="0"/>
        <v>19433.59</v>
      </c>
    </row>
    <row r="40" spans="1:7" x14ac:dyDescent="0.25">
      <c r="A40" s="14">
        <v>44866</v>
      </c>
      <c r="B40" s="14">
        <v>44866</v>
      </c>
      <c r="C40" s="15" t="s">
        <v>38</v>
      </c>
      <c r="D40" s="16">
        <v>2</v>
      </c>
      <c r="E40" s="17">
        <v>366.78</v>
      </c>
      <c r="F40" s="8">
        <v>190</v>
      </c>
      <c r="G40" s="18">
        <f t="shared" si="0"/>
        <v>69688.2</v>
      </c>
    </row>
    <row r="41" spans="1:7" x14ac:dyDescent="0.25">
      <c r="A41" s="4">
        <v>43250</v>
      </c>
      <c r="B41" s="4">
        <v>43250</v>
      </c>
      <c r="C41" s="5" t="s">
        <v>39</v>
      </c>
      <c r="D41" s="6">
        <v>42</v>
      </c>
      <c r="E41" s="7">
        <v>247.8</v>
      </c>
      <c r="F41" s="8">
        <v>4</v>
      </c>
      <c r="G41" s="9">
        <f t="shared" si="0"/>
        <v>991.2</v>
      </c>
    </row>
    <row r="42" spans="1:7" x14ac:dyDescent="0.25">
      <c r="A42" s="14">
        <v>44866</v>
      </c>
      <c r="B42" s="14">
        <v>44866</v>
      </c>
      <c r="C42" s="19" t="s">
        <v>40</v>
      </c>
      <c r="D42" s="6">
        <v>128</v>
      </c>
      <c r="E42" s="10">
        <v>472</v>
      </c>
      <c r="F42" s="8">
        <v>6</v>
      </c>
      <c r="G42" s="9">
        <f t="shared" si="0"/>
        <v>2832</v>
      </c>
    </row>
    <row r="43" spans="1:7" x14ac:dyDescent="0.25">
      <c r="A43" s="4">
        <v>44874</v>
      </c>
      <c r="B43" s="4">
        <v>44874</v>
      </c>
      <c r="C43" s="5" t="s">
        <v>41</v>
      </c>
      <c r="D43" s="6">
        <v>4</v>
      </c>
      <c r="E43" s="7">
        <v>112.1</v>
      </c>
      <c r="F43" s="8">
        <v>90</v>
      </c>
      <c r="G43" s="9">
        <f>+E43*F43</f>
        <v>10089</v>
      </c>
    </row>
    <row r="44" spans="1:7" x14ac:dyDescent="0.25">
      <c r="A44" s="4">
        <v>44867</v>
      </c>
      <c r="B44" s="4">
        <v>44867</v>
      </c>
      <c r="C44" s="5" t="s">
        <v>42</v>
      </c>
      <c r="D44" s="6">
        <v>45</v>
      </c>
      <c r="E44" s="7">
        <v>173.46</v>
      </c>
      <c r="F44" s="8">
        <v>12</v>
      </c>
      <c r="G44" s="9">
        <f t="shared" si="0"/>
        <v>2081.52</v>
      </c>
    </row>
    <row r="45" spans="1:7" x14ac:dyDescent="0.25">
      <c r="A45" s="4">
        <v>44874</v>
      </c>
      <c r="B45" s="4">
        <v>44874</v>
      </c>
      <c r="C45" s="5" t="s">
        <v>43</v>
      </c>
      <c r="D45" s="6">
        <v>11</v>
      </c>
      <c r="E45" s="7">
        <v>483.8</v>
      </c>
      <c r="F45" s="8">
        <v>31</v>
      </c>
      <c r="G45" s="9">
        <f>+E45*F45</f>
        <v>14997.800000000001</v>
      </c>
    </row>
    <row r="46" spans="1:7" x14ac:dyDescent="0.25">
      <c r="A46" s="4">
        <v>44799</v>
      </c>
      <c r="B46" s="4">
        <v>44799</v>
      </c>
      <c r="C46" s="5" t="s">
        <v>44</v>
      </c>
      <c r="D46" s="6">
        <v>12</v>
      </c>
      <c r="E46" s="7">
        <v>236</v>
      </c>
      <c r="F46" s="8">
        <v>21</v>
      </c>
      <c r="G46" s="9">
        <f t="shared" si="0"/>
        <v>4956</v>
      </c>
    </row>
    <row r="47" spans="1:7" x14ac:dyDescent="0.25">
      <c r="A47" s="4">
        <v>44886</v>
      </c>
      <c r="B47" s="4">
        <v>44886</v>
      </c>
      <c r="C47" s="5" t="s">
        <v>45</v>
      </c>
      <c r="D47" s="6">
        <v>8</v>
      </c>
      <c r="E47" s="7">
        <v>165.2</v>
      </c>
      <c r="F47" s="8">
        <v>342</v>
      </c>
      <c r="G47" s="9">
        <f>+E47*F47</f>
        <v>56498.399999999994</v>
      </c>
    </row>
    <row r="48" spans="1:7" x14ac:dyDescent="0.25">
      <c r="A48" s="4">
        <v>44876</v>
      </c>
      <c r="B48" s="4">
        <v>44876</v>
      </c>
      <c r="C48" s="5" t="s">
        <v>46</v>
      </c>
      <c r="D48" s="6">
        <v>6</v>
      </c>
      <c r="E48" s="20">
        <v>121.54</v>
      </c>
      <c r="F48" s="8">
        <v>745</v>
      </c>
      <c r="G48" s="9">
        <f>+E48*F48</f>
        <v>90547.3</v>
      </c>
    </row>
    <row r="49" spans="1:7" x14ac:dyDescent="0.25">
      <c r="A49" s="4">
        <v>44334</v>
      </c>
      <c r="B49" s="4">
        <v>44334</v>
      </c>
      <c r="C49" s="21" t="s">
        <v>47</v>
      </c>
      <c r="D49" s="6">
        <v>127</v>
      </c>
      <c r="E49" s="13">
        <v>241.9</v>
      </c>
      <c r="F49" s="8">
        <v>19</v>
      </c>
      <c r="G49" s="9">
        <f t="shared" si="0"/>
        <v>4596.1000000000004</v>
      </c>
    </row>
    <row r="50" spans="1:7" x14ac:dyDescent="0.25">
      <c r="A50" s="4">
        <v>44608</v>
      </c>
      <c r="B50" s="4">
        <v>44608</v>
      </c>
      <c r="C50" s="5" t="s">
        <v>48</v>
      </c>
      <c r="D50" s="6">
        <v>41</v>
      </c>
      <c r="E50" s="20">
        <v>649</v>
      </c>
      <c r="F50" s="8">
        <v>4</v>
      </c>
      <c r="G50" s="9">
        <f t="shared" si="0"/>
        <v>2596</v>
      </c>
    </row>
    <row r="51" spans="1:7" x14ac:dyDescent="0.25">
      <c r="A51" s="22">
        <v>44608</v>
      </c>
      <c r="B51" s="22">
        <v>44608</v>
      </c>
      <c r="C51" s="23" t="s">
        <v>49</v>
      </c>
      <c r="D51" s="24">
        <v>5</v>
      </c>
      <c r="E51" s="20">
        <v>29</v>
      </c>
      <c r="F51" s="25">
        <v>65</v>
      </c>
      <c r="G51" s="26">
        <f t="shared" si="0"/>
        <v>1885</v>
      </c>
    </row>
    <row r="52" spans="1:7" x14ac:dyDescent="0.25">
      <c r="A52" s="4">
        <v>43123</v>
      </c>
      <c r="B52" s="4">
        <v>43123</v>
      </c>
      <c r="C52" s="19" t="s">
        <v>50</v>
      </c>
      <c r="D52" s="6">
        <v>124</v>
      </c>
      <c r="E52" s="10">
        <v>94</v>
      </c>
      <c r="F52" s="8">
        <v>5</v>
      </c>
      <c r="G52" s="9">
        <f t="shared" si="0"/>
        <v>470</v>
      </c>
    </row>
    <row r="53" spans="1:7" x14ac:dyDescent="0.25">
      <c r="A53" s="4">
        <v>44335</v>
      </c>
      <c r="B53" s="4">
        <v>44335</v>
      </c>
      <c r="C53" s="21" t="s">
        <v>51</v>
      </c>
      <c r="D53" s="6">
        <v>7</v>
      </c>
      <c r="E53" s="20">
        <v>124.25</v>
      </c>
      <c r="F53" s="8">
        <v>0</v>
      </c>
      <c r="G53" s="9">
        <f t="shared" si="0"/>
        <v>0</v>
      </c>
    </row>
    <row r="54" spans="1:7" x14ac:dyDescent="0.25">
      <c r="A54" s="4">
        <v>44335</v>
      </c>
      <c r="B54" s="4">
        <v>44335</v>
      </c>
      <c r="C54" s="19" t="s">
        <v>52</v>
      </c>
      <c r="D54" s="6">
        <v>108</v>
      </c>
      <c r="E54" s="20">
        <v>141.6</v>
      </c>
      <c r="F54" s="8">
        <v>11</v>
      </c>
      <c r="G54" s="9">
        <f t="shared" si="0"/>
        <v>1557.6</v>
      </c>
    </row>
    <row r="55" spans="1:7" x14ac:dyDescent="0.25">
      <c r="A55" s="4">
        <v>44335</v>
      </c>
      <c r="B55" s="4">
        <v>44335</v>
      </c>
      <c r="C55" s="21" t="s">
        <v>53</v>
      </c>
      <c r="D55" s="6">
        <v>129</v>
      </c>
      <c r="E55" s="20">
        <v>128.27000000000001</v>
      </c>
      <c r="F55" s="8">
        <v>9</v>
      </c>
      <c r="G55" s="9">
        <f t="shared" si="0"/>
        <v>1154.43</v>
      </c>
    </row>
    <row r="56" spans="1:7" x14ac:dyDescent="0.25">
      <c r="A56" s="4">
        <v>44872</v>
      </c>
      <c r="B56" s="4">
        <v>44872</v>
      </c>
      <c r="C56" s="19" t="s">
        <v>54</v>
      </c>
      <c r="D56" s="6">
        <v>101</v>
      </c>
      <c r="E56" s="20">
        <v>90.86</v>
      </c>
      <c r="F56" s="8">
        <v>16</v>
      </c>
      <c r="G56" s="9">
        <f t="shared" si="0"/>
        <v>1453.76</v>
      </c>
    </row>
    <row r="57" spans="1:7" x14ac:dyDescent="0.25">
      <c r="A57" s="4">
        <v>44375</v>
      </c>
      <c r="B57" s="4">
        <v>44375</v>
      </c>
      <c r="C57" s="21" t="s">
        <v>55</v>
      </c>
      <c r="D57" s="6">
        <v>101</v>
      </c>
      <c r="E57" s="20">
        <v>52.97</v>
      </c>
      <c r="F57" s="8">
        <v>5</v>
      </c>
      <c r="G57" s="9">
        <f t="shared" si="0"/>
        <v>264.85000000000002</v>
      </c>
    </row>
    <row r="58" spans="1:7" x14ac:dyDescent="0.25">
      <c r="A58" s="4">
        <v>44692</v>
      </c>
      <c r="B58" s="4">
        <v>44692</v>
      </c>
      <c r="C58" s="21" t="s">
        <v>56</v>
      </c>
      <c r="D58" s="6">
        <v>124</v>
      </c>
      <c r="E58" s="20">
        <v>46.73</v>
      </c>
      <c r="F58" s="8">
        <v>12</v>
      </c>
      <c r="G58" s="9">
        <f>E58*F58</f>
        <v>560.76</v>
      </c>
    </row>
    <row r="59" spans="1:7" x14ac:dyDescent="0.25">
      <c r="A59" s="4">
        <v>44335</v>
      </c>
      <c r="B59" s="4">
        <v>44335</v>
      </c>
      <c r="C59" s="19" t="s">
        <v>57</v>
      </c>
      <c r="D59" s="6">
        <v>126</v>
      </c>
      <c r="E59" s="20">
        <v>84.57</v>
      </c>
      <c r="F59" s="8">
        <v>0</v>
      </c>
      <c r="G59" s="9">
        <f t="shared" si="0"/>
        <v>0</v>
      </c>
    </row>
    <row r="60" spans="1:7" x14ac:dyDescent="0.25">
      <c r="A60" s="4">
        <v>43123</v>
      </c>
      <c r="B60" s="4">
        <v>43123</v>
      </c>
      <c r="C60" s="21" t="s">
        <v>58</v>
      </c>
      <c r="D60" s="6">
        <v>101</v>
      </c>
      <c r="E60" s="20">
        <v>120</v>
      </c>
      <c r="F60" s="8">
        <v>1</v>
      </c>
      <c r="G60" s="9">
        <f t="shared" si="0"/>
        <v>120</v>
      </c>
    </row>
    <row r="61" spans="1:7" x14ac:dyDescent="0.25">
      <c r="A61" s="4">
        <v>44875</v>
      </c>
      <c r="B61" s="4">
        <v>44875</v>
      </c>
      <c r="C61" s="5" t="s">
        <v>59</v>
      </c>
      <c r="D61" s="6">
        <v>15</v>
      </c>
      <c r="E61" s="20">
        <v>1172.92</v>
      </c>
      <c r="F61" s="8">
        <v>3</v>
      </c>
      <c r="G61" s="9">
        <f t="shared" si="0"/>
        <v>3518.76</v>
      </c>
    </row>
    <row r="62" spans="1:7" x14ac:dyDescent="0.25">
      <c r="A62" s="4">
        <v>44886</v>
      </c>
      <c r="B62" s="4">
        <v>44886</v>
      </c>
      <c r="C62" s="19" t="s">
        <v>60</v>
      </c>
      <c r="D62" s="6">
        <v>125</v>
      </c>
      <c r="E62" s="20">
        <v>131.88</v>
      </c>
      <c r="F62" s="8">
        <v>11</v>
      </c>
      <c r="G62" s="9">
        <f t="shared" si="0"/>
        <v>1450.6799999999998</v>
      </c>
    </row>
    <row r="63" spans="1:7" x14ac:dyDescent="0.25">
      <c r="A63" s="4">
        <v>44872</v>
      </c>
      <c r="B63" s="4">
        <v>44872</v>
      </c>
      <c r="C63" s="19" t="s">
        <v>61</v>
      </c>
      <c r="D63" s="6">
        <v>41</v>
      </c>
      <c r="E63" s="20">
        <v>106.2</v>
      </c>
      <c r="F63" s="8">
        <v>8</v>
      </c>
      <c r="G63" s="9">
        <f t="shared" si="0"/>
        <v>849.6</v>
      </c>
    </row>
    <row r="64" spans="1:7" ht="14.25" customHeight="1" x14ac:dyDescent="0.25">
      <c r="A64" s="73"/>
      <c r="B64" s="27"/>
      <c r="D64" s="71" t="s">
        <v>62</v>
      </c>
      <c r="E64" s="29"/>
      <c r="F64" s="30"/>
      <c r="G64" s="31">
        <f>SUM(G9:G63)</f>
        <v>537718.95000000007</v>
      </c>
    </row>
    <row r="65" spans="1:5" ht="17.25" customHeight="1" x14ac:dyDescent="0.25">
      <c r="A65" s="28"/>
      <c r="B65" s="28"/>
      <c r="D65" s="73"/>
      <c r="E65" s="27"/>
    </row>
    <row r="66" spans="1:5" ht="13.5" customHeight="1" x14ac:dyDescent="0.25">
      <c r="A66" s="72"/>
      <c r="B66" s="72"/>
      <c r="D66" s="27"/>
      <c r="E66" s="27"/>
    </row>
    <row r="67" spans="1:5" x14ac:dyDescent="0.25">
      <c r="A67" s="72"/>
      <c r="B67" s="72"/>
      <c r="D67" s="72"/>
      <c r="E67" s="72"/>
    </row>
    <row r="68" spans="1:5" ht="15.75" x14ac:dyDescent="0.25">
      <c r="A68" s="27"/>
      <c r="B68" s="27"/>
      <c r="D68" s="72"/>
      <c r="E68" s="72"/>
    </row>
  </sheetData>
  <mergeCells count="1">
    <mergeCell ref="A7:G7"/>
  </mergeCells>
  <pageMargins left="1.1023622047244095" right="0.70866141732283472" top="0.74803149606299213" bottom="0.74803149606299213" header="0.31496062992125984" footer="0.31496062992125984"/>
  <pageSetup paperSize="9"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oficina</vt:lpstr>
      <vt:lpstr>cocina</vt:lpstr>
      <vt:lpstr>oficina!Área_de_impresión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León</dc:creator>
  <cp:lastModifiedBy>Juan Bello de Leon</cp:lastModifiedBy>
  <cp:lastPrinted>2023-04-03T12:54:01Z</cp:lastPrinted>
  <dcterms:created xsi:type="dcterms:W3CDTF">2023-04-03T12:16:05Z</dcterms:created>
  <dcterms:modified xsi:type="dcterms:W3CDTF">2023-04-03T13:34:36Z</dcterms:modified>
</cp:coreProperties>
</file>